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E:\BARICHARA DIEGO P\BARICHARA 2024-2027\VIGENCIA 2026\Selecciones abreviadas\Unidades sanitarias\"/>
    </mc:Choice>
  </mc:AlternateContent>
  <xr:revisionPtr revIDLastSave="0" documentId="13_ncr:1_{62779F13-E214-43F3-9027-D9AEBF377267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MEMORIA DE CANTIDADES" sheetId="275" r:id="rId2"/>
    <sheet name="INDICAR CÓDIGO DEL ITEM DE PAGO" sheetId="268" r:id="rId3"/>
    <sheet name="PROPUESTA ECONOMICA(Proponente)" sheetId="27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</externalReferences>
  <definedNames>
    <definedName name="\0">#REF!</definedName>
    <definedName name="\00">#REF!</definedName>
    <definedName name="\a" localSheetId="2">#REF!</definedName>
    <definedName name="\a" localSheetId="1">[1]PJ!#REF!</definedName>
    <definedName name="\a">#REF!</definedName>
    <definedName name="\AA">[2]LIQUIDACION!#REF!</definedName>
    <definedName name="\b">[3]STRSUMM0!#REF!</definedName>
    <definedName name="\bb">[3]STRSUMM0!#REF!</definedName>
    <definedName name="\E">#REF!</definedName>
    <definedName name="\EE">#REF!</definedName>
    <definedName name="\G">#REF!</definedName>
    <definedName name="\k">'[4]7422CW00'!#REF!</definedName>
    <definedName name="\L" localSheetId="1">#REF!</definedName>
    <definedName name="\l">[5]STRSUMM0!#REF!</definedName>
    <definedName name="\M">#REF!</definedName>
    <definedName name="\ñ">'[6]7422CW00'!#REF!</definedName>
    <definedName name="\P" localSheetId="1">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 localSheetId="2">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cua1">'[10]ALCANTARILLADO RAS'!$A$4:$B$14</definedName>
    <definedName name="_______DMD1">#REF!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_VPD1">[11]TARIFAS!$C$582</definedName>
    <definedName name="_______VPI1">[11]TARIFAS!$C$580</definedName>
    <definedName name="_______VRA1">[11]TARIFAS!$C$579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cua1">'[10]ALCANTARILLADO RAS'!$A$4:$B$14</definedName>
    <definedName name="______DMD1">#REF!</definedName>
    <definedName name="______INF1">#REF!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_VPD1">[11]TARIFAS!$C$582</definedName>
    <definedName name="______VPI1">[11]TARIFAS!$C$580</definedName>
    <definedName name="______VRA1">[11]TARIFAS!$C$579</definedName>
    <definedName name="_____AFC1">[7]INV!$A$25:$D$28</definedName>
    <definedName name="_____AFC3">[7]INV!$F$25:$I$28</definedName>
    <definedName name="_____AFC5">[7]INV!$K$25:$N$28</definedName>
    <definedName name="_____ane7" localSheetId="3">[12]!_xlbgnm.ane7</definedName>
    <definedName name="_____ane7">[12]!_xlbgnm.ane7</definedName>
    <definedName name="_____ane8" localSheetId="3">[12]!_xlbgnm.ane8</definedName>
    <definedName name="_____ane8">[12]!_xlbgnm.ane8</definedName>
    <definedName name="_____Atp2">[13]EMPRESA!$F$22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cua1">'[10]ALCANTARILLADO RAS'!$A$4:$B$14</definedName>
    <definedName name="_____DCI1">[14]Tablas!#REF!</definedName>
    <definedName name="_____DDS1">[14]Tablas!#REF!</definedName>
    <definedName name="_____DGO1">[14]Tablas!#REF!</definedName>
    <definedName name="_____DGP1">[14]Tablas!#REF!</definedName>
    <definedName name="_____DIJ1">[14]Tablas!#REF!</definedName>
    <definedName name="_____DMD1">#REF!</definedName>
    <definedName name="_____DPI1">[14]Tablas!#REF!</definedName>
    <definedName name="_____DPY1">[14]Tablas!#REF!</definedName>
    <definedName name="_____DRI1">[14]Tablas!#REF!</definedName>
    <definedName name="_____DRL1">[14]Tablas!#REF!</definedName>
    <definedName name="_____DSP1">[14]Tablas!#REF!</definedName>
    <definedName name="_____ECP1">[14]Tablas!#REF!</definedName>
    <definedName name="_____ICP1">[14]Tablas!#REF!</definedName>
    <definedName name="_____MA2" localSheetId="2">#REF!</definedName>
    <definedName name="_____MA2">#REF!</definedName>
    <definedName name="_____OCD1">[14]Tablas!#REF!</definedName>
    <definedName name="_____OCI1">[14]Tablas!#REF!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[14]Tablas!#REF!</definedName>
    <definedName name="_____VFA1">[14]Tablas!#REF!</definedName>
    <definedName name="_____VIT1">[14]Tablas!#REF!</definedName>
    <definedName name="_____VPD1">[11]TARIFAS!$C$582</definedName>
    <definedName name="_____VPI1">[11]TARIFAS!$C$580</definedName>
    <definedName name="_____VPR1">[14]Tablas!#REF!</definedName>
    <definedName name="_____VPR2">[15]Tablas!#REF!</definedName>
    <definedName name="_____VRA1">[11]TARIFAS!$C$579</definedName>
    <definedName name="_____VRP1">[14]Tablas!#REF!</definedName>
    <definedName name="_____VSM1">[14]Tablas!#REF!</definedName>
    <definedName name="____AFC1">[7]INV!$A$25:$D$28</definedName>
    <definedName name="____AFC3">[7]INV!$F$25:$I$28</definedName>
    <definedName name="____AFC5">[7]INV!$K$25:$N$28</definedName>
    <definedName name="____ane7" localSheetId="3">[16]!_xlbgnm.ane7</definedName>
    <definedName name="____ane7">[16]!_xlbgnm.ane7</definedName>
    <definedName name="____ane8" localSheetId="3">[16]!_xlbgnm.ane8</definedName>
    <definedName name="____ane8">[16]!_xlbgnm.ane8</definedName>
    <definedName name="____Atp2">[17]EMPRESA!$F$22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1">'[10]ALCANTARILLADO RAS'!$A$4:$B$14</definedName>
    <definedName name="____DCI1">[14]Tablas!#REF!</definedName>
    <definedName name="____DDS1">[14]Tablas!#REF!</definedName>
    <definedName name="____DGO1">[14]Tablas!#REF!</definedName>
    <definedName name="____DGP1">[14]Tablas!#REF!</definedName>
    <definedName name="____DIJ1">[14]Tablas!#REF!</definedName>
    <definedName name="____DMD1">#REF!</definedName>
    <definedName name="____DPI1">[14]Tablas!#REF!</definedName>
    <definedName name="____DPY1">[14]Tablas!#REF!</definedName>
    <definedName name="____DRI1">[14]Tablas!#REF!</definedName>
    <definedName name="____DRL1">[14]Tablas!#REF!</definedName>
    <definedName name="____DSP1">[14]Tablas!#REF!</definedName>
    <definedName name="____ECP1">[14]Tablas!#REF!</definedName>
    <definedName name="____ICP1">[14]Tablas!#REF!</definedName>
    <definedName name="____LEY80">#REF!</definedName>
    <definedName name="____MA2" localSheetId="2">#REF!</definedName>
    <definedName name="____MA2">#REF!</definedName>
    <definedName name="____OCD1">[14]Tablas!#REF!</definedName>
    <definedName name="____OCI1">[14]Tablas!#REF!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[14]Tablas!#REF!</definedName>
    <definedName name="____VFA1">[14]Tablas!#REF!</definedName>
    <definedName name="____VIT1">[14]Tablas!#REF!</definedName>
    <definedName name="____VPD1">[11]TARIFAS!$C$582</definedName>
    <definedName name="____VPI1">[11]TARIFAS!$C$580</definedName>
    <definedName name="____VPR1">[14]Tablas!#REF!</definedName>
    <definedName name="____VPR2">#REF!</definedName>
    <definedName name="____VRA1">[11]TARIFAS!$C$579</definedName>
    <definedName name="____VRP1">[14]Tablas!#REF!</definedName>
    <definedName name="____VSM1">[14]Tablas!#REF!</definedName>
    <definedName name="___AFC1">[7]INV!$A$25:$D$28</definedName>
    <definedName name="___AFC3">[7]INV!$F$25:$I$28</definedName>
    <definedName name="___AFC5">[7]INV!$K$25:$N$28</definedName>
    <definedName name="___ane7" localSheetId="3">[18]!_xlbgnm.ane7</definedName>
    <definedName name="___ane7">[18]!_xlbgnm.ane7</definedName>
    <definedName name="___ane8" localSheetId="3">[18]!_xlbgnm.ane8</definedName>
    <definedName name="___ane8">[18]!_xlbgnm.ane8</definedName>
    <definedName name="___Atp2">[19]EMPRESA!$F$22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1">'[10]ALCANTARILLADO RAS'!$A$4:$B$14</definedName>
    <definedName name="___DCI1">[14]Tablas!#REF!</definedName>
    <definedName name="___DDS1">[14]Tablas!#REF!</definedName>
    <definedName name="___DGO1">[14]Tablas!#REF!</definedName>
    <definedName name="___DGP1">[14]Tablas!#REF!</definedName>
    <definedName name="___DIJ1">[14]Tablas!#REF!</definedName>
    <definedName name="___DMD1">#REF!</definedName>
    <definedName name="___DPI1">[14]Tablas!#REF!</definedName>
    <definedName name="___DPY1">[14]Tablas!#REF!</definedName>
    <definedName name="___DRI1">[14]Tablas!#REF!</definedName>
    <definedName name="___DRL1">[14]Tablas!#REF!</definedName>
    <definedName name="___DSP1">[14]Tablas!#REF!</definedName>
    <definedName name="___ECP1">[14]Tablas!#REF!</definedName>
    <definedName name="___f">[20]Cálculo!$B$67</definedName>
    <definedName name="___ICP1">[14]Tablas!#REF!</definedName>
    <definedName name="___INF1">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 localSheetId="1">#REF!</definedName>
    <definedName name="___MA2">#REF!</definedName>
    <definedName name="___MSC1">#REF!</definedName>
    <definedName name="___OCD1">[14]Tablas!#REF!</definedName>
    <definedName name="___OCI1">[14]Tablas!#REF!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[14]Tablas!#REF!</definedName>
    <definedName name="___VFA1">[14]Tablas!#REF!</definedName>
    <definedName name="___VIT1">[14]Tablas!#REF!</definedName>
    <definedName name="___VPD1">[11]TARIFAS!$C$582</definedName>
    <definedName name="___VPI1">[11]TARIFAS!$C$580</definedName>
    <definedName name="___VPR1">[14]Tablas!#REF!</definedName>
    <definedName name="___VPR2">#REF!</definedName>
    <definedName name="___VRA1">[11]TARIFAS!$C$579</definedName>
    <definedName name="___VRP1">[14]Tablas!#REF!</definedName>
    <definedName name="___VSM1">[14]Tablas!#REF!</definedName>
    <definedName name="__123Graph_A" hidden="1">#REF!</definedName>
    <definedName name="__123Graph_B" hidden="1">#REF!</definedName>
    <definedName name="__123Graph_BINGPDM" hidden="1">'[21]VENTAS REALES'!#REF!</definedName>
    <definedName name="__123Graph_C" hidden="1">'[21]FLUJO DE FONDOS'!#REF!</definedName>
    <definedName name="__123Graph_CIEPDM" hidden="1">'[21]FLUJO DE FONDOS'!#REF!</definedName>
    <definedName name="__123Graph_CINGPDM" hidden="1">'[21]FLUJO DE FONDOS'!#REF!</definedName>
    <definedName name="__2008_Database">'[22]2008_Database Pate In'!#REF!</definedName>
    <definedName name="__A17000">#REF!</definedName>
    <definedName name="__A20000">#REF!</definedName>
    <definedName name="__A30000">#REF!</definedName>
    <definedName name="__abr01">[23]Dólar!#REF!</definedName>
    <definedName name="__abr06">[23]Dólar!#REF!</definedName>
    <definedName name="__abr97">[23]Dólar!#REF!</definedName>
    <definedName name="__abr98">[23]Dólar!#REF!</definedName>
    <definedName name="__abr99">[23]Dólar!#REF!</definedName>
    <definedName name="__AFC1">[7]INV!$A$25:$D$28</definedName>
    <definedName name="__AFC3">[7]INV!$F$25:$I$28</definedName>
    <definedName name="__AFC5">[7]INV!$K$25:$N$28</definedName>
    <definedName name="__Afe1">'[22]2008 Database'!$D$2:$D$42,'[22]2008 Database'!$D$43:$D$43</definedName>
    <definedName name="__ago01">[23]Dólar!#REF!</definedName>
    <definedName name="__ago06">[23]Dólar!#REF!</definedName>
    <definedName name="__ago97">[23]Dólar!#REF!</definedName>
    <definedName name="__ago98">[23]Dólar!#REF!</definedName>
    <definedName name="__ago99">[23]Dólar!#REF!</definedName>
    <definedName name="__ALL4">#REF!</definedName>
    <definedName name="__ane7" localSheetId="3">[16]!_xlbgnm.ane7</definedName>
    <definedName name="__ane7">[16]!_xlbgnm.ane7</definedName>
    <definedName name="__ane8" localSheetId="3">[16]!_xlbgnm.ane8</definedName>
    <definedName name="__ane8">[16]!_xlbgnm.ane8</definedName>
    <definedName name="__Atp2">[24]EMPRESA!$F$22</definedName>
    <definedName name="__BGC1">[7]INV!$A$5:$D$8</definedName>
    <definedName name="__BGC3">[7]INV!$F$5:$I$8</definedName>
    <definedName name="__BGC5">[7]INV!$K$5:$N$8</definedName>
    <definedName name="__Bid1">#REF!</definedName>
    <definedName name="__Bid2">#REF!</definedName>
    <definedName name="__Bid3">#REF!</definedName>
    <definedName name="__Bid4">#REF!</definedName>
    <definedName name="__CAC1">[7]INV!$A$19:$D$22</definedName>
    <definedName name="__CAC3">[7]INV!$F$19:$I$22</definedName>
    <definedName name="__CAC5">[7]INV!$K$19:$N$22</definedName>
    <definedName name="__CMU005" hidden="1">#REF!</definedName>
    <definedName name="__cmu05">#REF!</definedName>
    <definedName name="__Cod1" localSheetId="1">#REF!</definedName>
    <definedName name="__Cod1">#REF!</definedName>
    <definedName name="__com06">[23]Gastos!#REF!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2200">#REF!</definedName>
    <definedName name="__CON2500">#REF!</definedName>
    <definedName name="__con3000">#REF!</definedName>
    <definedName name="__cua1">'[10]ALCANTARILLADO RAS'!$A$4:$B$14</definedName>
    <definedName name="__DCI1">[14]Tablas!#REF!</definedName>
    <definedName name="__DDS1">[14]Tablas!#REF!</definedName>
    <definedName name="__DGO1">[14]Tablas!#REF!</definedName>
    <definedName name="__DGP1">[14]Tablas!#REF!</definedName>
    <definedName name="__dic01">[23]Dólar!#REF!</definedName>
    <definedName name="__dic06">[23]Dólar!#REF!</definedName>
    <definedName name="__dic97">[23]Dólar!#REF!</definedName>
    <definedName name="__dic98">[23]Dólar!#REF!</definedName>
    <definedName name="__dic99">[23]Dólar!#REF!</definedName>
    <definedName name="__DIJ1">[14]Tablas!#REF!</definedName>
    <definedName name="__DMD1">#REF!</definedName>
    <definedName name="__DPI1">[14]Tablas!#REF!</definedName>
    <definedName name="__DPY1">[14]Tablas!#REF!</definedName>
    <definedName name="__DRI1">[14]Tablas!#REF!</definedName>
    <definedName name="__DRL1">[14]Tablas!#REF!</definedName>
    <definedName name="__DSP1">[14]Tablas!#REF!</definedName>
    <definedName name="__ECP1">[14]Tablas!#REF!</definedName>
    <definedName name="__ene01">[23]Dólar!#REF!</definedName>
    <definedName name="__ene03">[23]Dólar!#REF!</definedName>
    <definedName name="__ene06">[23]Dólar!#REF!</definedName>
    <definedName name="__ene97">[23]Dólar!#REF!</definedName>
    <definedName name="__ene98">[23]Dólar!#REF!</definedName>
    <definedName name="__ene99">[23]Dólar!#REF!</definedName>
    <definedName name="__exp06">[23]Gastos!#REF!</definedName>
    <definedName name="__F" localSheetId="2">'INDICAR CÓDIGO DEL ITEM DE PAGO'!ERR</definedName>
    <definedName name="__f" localSheetId="1">[20]Cálculo!$B$67</definedName>
    <definedName name="__F">[0]!ERR</definedName>
    <definedName name="__feb01">[23]Dólar!#REF!</definedName>
    <definedName name="__feb06">[23]Dólar!#REF!</definedName>
    <definedName name="__feb97">[23]Dólar!#REF!</definedName>
    <definedName name="__feb98">[23]Dólar!#REF!</definedName>
    <definedName name="__feb99">[23]Dólar!#REF!</definedName>
    <definedName name="__FS01" localSheetId="2">'INDICAR CÓDIGO DEL ITEM DE PAGO'!ERR</definedName>
    <definedName name="__FS01">[0]!ERR</definedName>
    <definedName name="__ICP1">[14]Tablas!#REF!</definedName>
    <definedName name="__jul01">[23]Dólar!#REF!</definedName>
    <definedName name="__jul06">[23]Dólar!#REF!</definedName>
    <definedName name="__jul97">[23]Dólar!#REF!</definedName>
    <definedName name="__jul98">[23]Dólar!#REF!</definedName>
    <definedName name="__jul99">[23]Dólar!#REF!</definedName>
    <definedName name="__jun01">[23]Dólar!#REF!</definedName>
    <definedName name="__jun06">[23]Dólar!#REF!</definedName>
    <definedName name="__jun97">[23]Dólar!#REF!</definedName>
    <definedName name="__jun98">[23]Dólar!#REF!</definedName>
    <definedName name="__jun99">[23]Dólar!#REF!</definedName>
    <definedName name="__key2" hidden="1">[25]INST!#REF!</definedName>
    <definedName name="__key21" hidden="1">[9]INST!#REF!</definedName>
    <definedName name="__key3" hidden="1">#REF!</definedName>
    <definedName name="__key31" hidden="1">#REF!</definedName>
    <definedName name="__LEY80">#REF!</definedName>
    <definedName name="__lgc1">[23]Gastos!#REF!</definedName>
    <definedName name="__lgc2">[23]Gastos!#REF!</definedName>
    <definedName name="__lgc3">[23]Gastos!#REF!</definedName>
    <definedName name="__LMO1">[26]MO!$A$2:$A$188</definedName>
    <definedName name="__MA2" localSheetId="2">#REF!</definedName>
    <definedName name="__MA2" localSheetId="1">#REF!</definedName>
    <definedName name="__MA2">#REF!</definedName>
    <definedName name="__mar01">[23]Dólar!#REF!</definedName>
    <definedName name="__mar06">[23]Dólar!#REF!</definedName>
    <definedName name="__mar97">[23]Dólar!#REF!</definedName>
    <definedName name="__mar98">[23]Dólar!#REF!</definedName>
    <definedName name="__mar99">[23]Dólar!#REF!</definedName>
    <definedName name="__may01">[23]Dólar!#REF!</definedName>
    <definedName name="__may06">[23]Dólar!#REF!</definedName>
    <definedName name="__may97">[23]Dólar!#REF!</definedName>
    <definedName name="__may98">[23]Dólar!#REF!</definedName>
    <definedName name="__may99">[23]Dólar!#REF!</definedName>
    <definedName name="__mor15">#REF!</definedName>
    <definedName name="__mun2" localSheetId="2">[27]PESOS!#REF!</definedName>
    <definedName name="__mun2">[27]PESOS!#REF!</definedName>
    <definedName name="__Mux1">[28]CALCULO!$B$19</definedName>
    <definedName name="__Mux2">[28]CALCULO!$E$19</definedName>
    <definedName name="__Mux3">[28]CALCULO!$H$19</definedName>
    <definedName name="__Muy1">[28]CALCULO!$B$20</definedName>
    <definedName name="__Muy2">[28]CALCULO!$E$20</definedName>
    <definedName name="__Muy3">[28]CALCULO!$H$20</definedName>
    <definedName name="__nov01">[23]Dólar!#REF!</definedName>
    <definedName name="__nov06">[23]Dólar!#REF!</definedName>
    <definedName name="__nov97">[23]Dólar!#REF!</definedName>
    <definedName name="__nov98">[23]Dólar!#REF!</definedName>
    <definedName name="__nov99">[23]Dólar!#REF!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c1">[23]Gastos!#REF!</definedName>
    <definedName name="__occ2">[23]Gastos!#REF!</definedName>
    <definedName name="__OCD1">[14]Tablas!#REF!</definedName>
    <definedName name="__OCI1">[14]Tablas!#REF!</definedName>
    <definedName name="__oct01">[23]Dólar!#REF!</definedName>
    <definedName name="__oct06">[23]Dólar!#REF!</definedName>
    <definedName name="__oct97">[23]Dólar!#REF!</definedName>
    <definedName name="__oct98">[23]Dólar!#REF!</definedName>
    <definedName name="__oct99">[23]Dólar!#REF!</definedName>
    <definedName name="__Pa1">'[29]Paral. 1'!$E$1:$E$65536</definedName>
    <definedName name="__Pa2">'[29]Paral. 2'!$E$1:$E$65536</definedName>
    <definedName name="__Pa3">'[29]Paral. 3'!$E$1:$E$65536</definedName>
    <definedName name="__Pa4">[29]Paral.4!$E$1:$E$65536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2">#REF!</definedName>
    <definedName name="__Pu1">[28]CALCULO!$B$18</definedName>
    <definedName name="__Pu2">[28]CALCULO!$E$18</definedName>
    <definedName name="__Pu3">[28]CALCULO!$H$18</definedName>
    <definedName name="__Rc">#REF!</definedName>
    <definedName name="__ref4" localSheetId="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sep01">[23]Dólar!#REF!</definedName>
    <definedName name="__sep06">[23]Dólar!#REF!</definedName>
    <definedName name="__sep97">[23]Dólar!#REF!</definedName>
    <definedName name="__sep98">[23]Dólar!#REF!</definedName>
    <definedName name="__sep99">[23]Dólar!#REF!</definedName>
    <definedName name="__tf381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[14]Tablas!#REF!</definedName>
    <definedName name="__VFA1">[14]Tablas!#REF!</definedName>
    <definedName name="__VIT1">[14]Tablas!#REF!</definedName>
    <definedName name="__VPD1">[11]TARIFAS!$C$582</definedName>
    <definedName name="__VPI1">[11]TARIFAS!$C$580</definedName>
    <definedName name="__VPR1">[14]Tablas!#REF!</definedName>
    <definedName name="__VPR2">[15]Tablas!#REF!</definedName>
    <definedName name="__VRA1">[11]TARIFAS!$C$579</definedName>
    <definedName name="__VRP1">[14]Tablas!#REF!</definedName>
    <definedName name="__VSM1">[14]Tablas!#REF!</definedName>
    <definedName name="__Vu1">[28]CALCULO!$B$23</definedName>
    <definedName name="__Vu2">[28]CALCULO!$E$23</definedName>
    <definedName name="__Vu3">[28]CALCULO!$H$23</definedName>
    <definedName name="__xlfn.BAHTTEXT" hidden="1">#NAME?</definedName>
    <definedName name="_01">#REF!</definedName>
    <definedName name="_1">#REF!</definedName>
    <definedName name="_1.10">[30]UNIT081!#REF!</definedName>
    <definedName name="_1.11">[30]UNIT081!#REF!</definedName>
    <definedName name="_1.12">[30]UNIT081!#REF!</definedName>
    <definedName name="_1.13">[30]UNIT081!#REF!</definedName>
    <definedName name="_1.14">[30]UNIT081!#REF!</definedName>
    <definedName name="_1.15">[30]UNIT081!#REF!</definedName>
    <definedName name="_1.16">[30]UNIT081!#REF!</definedName>
    <definedName name="_1.17">[30]UNIT081!#REF!</definedName>
    <definedName name="_1.18">[30]UNIT081!#REF!</definedName>
    <definedName name="_1.19">[30]UNIT081!#REF!</definedName>
    <definedName name="_1.20">[30]UNIT081!#REF!</definedName>
    <definedName name="_1_25">[15]Tablas!#REF!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10">[30]UNIT081!#REF!</definedName>
    <definedName name="_2_11">[30]UNIT081!#REF!</definedName>
    <definedName name="_2_12">[30]UNIT081!#REF!</definedName>
    <definedName name="_2_13">[30]UNIT081!#REF!</definedName>
    <definedName name="_2_14">[30]UNIT081!#REF!</definedName>
    <definedName name="_2_15">[30]UNIT081!#REF!</definedName>
    <definedName name="_2_16">[30]UNIT081!#REF!</definedName>
    <definedName name="_2_17">[30]UNIT081!#REF!</definedName>
    <definedName name="_2_18">[30]UNIT081!#REF!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_10_1">[30]UNIT081!#REF!</definedName>
    <definedName name="_3_10_2">[30]UNIT081!#REF!</definedName>
    <definedName name="_3_10_3">[30]UNIT081!#REF!</definedName>
    <definedName name="_3_10_4">[30]UNIT081!#REF!</definedName>
    <definedName name="_3_10_5">[30]UNIT081!#REF!</definedName>
    <definedName name="_3_11">[30]UNIT081!#REF!</definedName>
    <definedName name="_3ane_o10">#REF!</definedName>
    <definedName name="_4_10">[30]UNIT081!#REF!</definedName>
    <definedName name="_4_11">[30]UNIT081!#REF!</definedName>
    <definedName name="_4_12">[30]UNIT081!#REF!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">[30]UNIT081!#REF!</definedName>
    <definedName name="_5_10">[30]UNIT081!#REF!</definedName>
    <definedName name="_5_11">[30]UNIT081!#REF!</definedName>
    <definedName name="_5_12">[30]UNIT081!#REF!</definedName>
    <definedName name="_5_13">[30]UNIT081!#REF!</definedName>
    <definedName name="_5_14">[30]UNIT081!#REF!</definedName>
    <definedName name="_5_15">[30]UNIT081!#REF!</definedName>
    <definedName name="_5_16">[30]UNIT081!#REF!</definedName>
    <definedName name="_5_17">[30]UNIT081!#REF!</definedName>
    <definedName name="_5_18">[30]UNIT081!#REF!</definedName>
    <definedName name="_5_19">[30]UNIT081!#REF!</definedName>
    <definedName name="_5_20">[30]UNIT081!#REF!</definedName>
    <definedName name="_5_21">[30]UNIT081!#REF!</definedName>
    <definedName name="_5_22">[30]UNIT081!#REF!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fe1">'[31]2007 Database'!$E$2:$E$171,'[31]2007 Database'!$E$171:$E$172</definedName>
    <definedName name="_ALL4">#REF!</definedName>
    <definedName name="_ALM1">#REF!</definedName>
    <definedName name="_AND1">#REF!</definedName>
    <definedName name="_ane7" localSheetId="3">[16]!_xlbgnm.ane7</definedName>
    <definedName name="_ane7">[16]!_xlbgnm.ane7</definedName>
    <definedName name="_ane8" localSheetId="3">[16]!_xlbgnm.ane8</definedName>
    <definedName name="_ane8">[16]!_xlbgnm.ane8</definedName>
    <definedName name="_APU221" localSheetId="2">#REF!</definedName>
    <definedName name="_APU221">#REF!</definedName>
    <definedName name="_APU465" localSheetId="3">[32]!absc</definedName>
    <definedName name="_APU465">[32]!absc</definedName>
    <definedName name="_Atp2">[24]EMPRESA!$F$22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MU005" hidden="1">#REF!</definedName>
    <definedName name="_cmu05">#REF!</definedName>
    <definedName name="_Cod1" localSheetId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2200">#REF!</definedName>
    <definedName name="_CON2500">#REF!</definedName>
    <definedName name="_con3000">#REF!</definedName>
    <definedName name="_cua1">'[10]ALCANTARILLADO RAS'!$A$4:$B$14</definedName>
    <definedName name="_DCI1">[14]Tablas!#REF!</definedName>
    <definedName name="_DDS1">[14]Tablas!#REF!</definedName>
    <definedName name="_DGO1">[14]Tablas!#REF!</definedName>
    <definedName name="_DGP1">[14]Tablas!#REF!</definedName>
    <definedName name="_DIJ1">[14]Tablas!#REF!</definedName>
    <definedName name="_DMD1">#REF!</definedName>
    <definedName name="_DPI1">[14]Tablas!#REF!</definedName>
    <definedName name="_DPY1">[14]Tablas!#REF!</definedName>
    <definedName name="_DRI1">[14]Tablas!#REF!</definedName>
    <definedName name="_DRL1">[14]Tablas!#REF!</definedName>
    <definedName name="_DSP1">[14]Tablas!#REF!</definedName>
    <definedName name="_ECP1">[14]Tablas!#REF!</definedName>
    <definedName name="_EST1" localSheetId="2">#REF!</definedName>
    <definedName name="_EST1" localSheetId="1">#REF!</definedName>
    <definedName name="_EST1">#REF!</definedName>
    <definedName name="_EST10" localSheetId="2">#REF!</definedName>
    <definedName name="_EST10" localSheetId="1">#REF!</definedName>
    <definedName name="_EST10">#REF!</definedName>
    <definedName name="_EST11" localSheetId="2">#REF!</definedName>
    <definedName name="_EST11" localSheetId="1">#REF!</definedName>
    <definedName name="_EST11">#REF!</definedName>
    <definedName name="_EST12" localSheetId="2">#REF!</definedName>
    <definedName name="_EST12" localSheetId="1">#REF!</definedName>
    <definedName name="_EST12">#REF!</definedName>
    <definedName name="_EST13" localSheetId="2">#REF!</definedName>
    <definedName name="_EST13" localSheetId="1">#REF!</definedName>
    <definedName name="_EST13">#REF!</definedName>
    <definedName name="_EST14" localSheetId="2">#REF!</definedName>
    <definedName name="_EST14" localSheetId="1">#REF!</definedName>
    <definedName name="_EST14">#REF!</definedName>
    <definedName name="_EST15" localSheetId="2">#REF!</definedName>
    <definedName name="_EST15" localSheetId="1">#REF!</definedName>
    <definedName name="_EST15">#REF!</definedName>
    <definedName name="_EST16" localSheetId="2">#REF!</definedName>
    <definedName name="_EST16" localSheetId="1">#REF!</definedName>
    <definedName name="_EST16">#REF!</definedName>
    <definedName name="_EST17" localSheetId="2">#REF!</definedName>
    <definedName name="_EST17" localSheetId="1">#REF!</definedName>
    <definedName name="_EST17">#REF!</definedName>
    <definedName name="_EST18" localSheetId="2">#REF!</definedName>
    <definedName name="_EST18" localSheetId="1">#REF!</definedName>
    <definedName name="_EST18">#REF!</definedName>
    <definedName name="_EST19" localSheetId="2">#REF!</definedName>
    <definedName name="_EST19" localSheetId="1">#REF!</definedName>
    <definedName name="_EST19">#REF!</definedName>
    <definedName name="_EST2" localSheetId="2">#REF!</definedName>
    <definedName name="_EST2" localSheetId="1">#REF!</definedName>
    <definedName name="_EST2">#REF!</definedName>
    <definedName name="_EST3" localSheetId="2">#REF!</definedName>
    <definedName name="_EST3" localSheetId="1">#REF!</definedName>
    <definedName name="_EST3">#REF!</definedName>
    <definedName name="_EST4" localSheetId="2">#REF!</definedName>
    <definedName name="_EST4" localSheetId="1">#REF!</definedName>
    <definedName name="_EST4">#REF!</definedName>
    <definedName name="_EST5" localSheetId="2">#REF!</definedName>
    <definedName name="_EST5" localSheetId="1">#REF!</definedName>
    <definedName name="_EST5">#REF!</definedName>
    <definedName name="_EST6" localSheetId="2">#REF!</definedName>
    <definedName name="_EST6" localSheetId="1">#REF!</definedName>
    <definedName name="_EST6">#REF!</definedName>
    <definedName name="_EST7" localSheetId="2">#REF!</definedName>
    <definedName name="_EST7" localSheetId="1">#REF!</definedName>
    <definedName name="_EST7">#REF!</definedName>
    <definedName name="_EST8" localSheetId="2">#REF!</definedName>
    <definedName name="_EST8" localSheetId="1">#REF!</definedName>
    <definedName name="_EST8">#REF!</definedName>
    <definedName name="_EST9" localSheetId="2">#REF!</definedName>
    <definedName name="_EST9" localSheetId="1">#REF!</definedName>
    <definedName name="_EST9">#REF!</definedName>
    <definedName name="_EXC1" localSheetId="2">#REF!</definedName>
    <definedName name="_EXC1" localSheetId="1">#REF!</definedName>
    <definedName name="_EXC1">#REF!</definedName>
    <definedName name="_EXC10" localSheetId="2">#REF!</definedName>
    <definedName name="_EXC10" localSheetId="1">#REF!</definedName>
    <definedName name="_EXC10">#REF!</definedName>
    <definedName name="_EXC11" localSheetId="2">#REF!</definedName>
    <definedName name="_EXC11" localSheetId="1">#REF!</definedName>
    <definedName name="_EXC11">#REF!</definedName>
    <definedName name="_EXC12" localSheetId="2">#REF!</definedName>
    <definedName name="_EXC12" localSheetId="1">#REF!</definedName>
    <definedName name="_EXC12">#REF!</definedName>
    <definedName name="_EXC2" localSheetId="2">#REF!</definedName>
    <definedName name="_EXC2" localSheetId="1">#REF!</definedName>
    <definedName name="_EXC2">#REF!</definedName>
    <definedName name="_EXC3" localSheetId="2">#REF!</definedName>
    <definedName name="_EXC3" localSheetId="1">#REF!</definedName>
    <definedName name="_EXC3">#REF!</definedName>
    <definedName name="_EXC4" localSheetId="2">#REF!</definedName>
    <definedName name="_EXC4" localSheetId="1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 localSheetId="1">#REF!</definedName>
    <definedName name="_EXC6">#REF!</definedName>
    <definedName name="_EXC7" localSheetId="2">#REF!</definedName>
    <definedName name="_EXC7" localSheetId="1">#REF!</definedName>
    <definedName name="_EXC7">#REF!</definedName>
    <definedName name="_EXC8" localSheetId="2">#REF!</definedName>
    <definedName name="_EXC8" localSheetId="1">#REF!</definedName>
    <definedName name="_EXC8">#REF!</definedName>
    <definedName name="_EXC9" localSheetId="2">#REF!</definedName>
    <definedName name="_EXC9" localSheetId="1">#REF!</definedName>
    <definedName name="_EXC9">#REF!</definedName>
    <definedName name="_F" localSheetId="2">'INDICAR CÓDIGO DEL ITEM DE PAGO'!ERR</definedName>
    <definedName name="_F" localSheetId="1" hidden="1">#REF!</definedName>
    <definedName name="_F">[0]!ERR</definedName>
    <definedName name="_F10">#REF!</definedName>
    <definedName name="_FC">#REF!</definedName>
    <definedName name="_fcv1">#REF!</definedName>
    <definedName name="_FEB1">#REF!</definedName>
    <definedName name="_Fill" localSheetId="2" hidden="1">#REF!</definedName>
    <definedName name="_Fill" localSheetId="1" hidden="1">#REF!</definedName>
    <definedName name="_Fill" hidden="1">#REF!</definedName>
    <definedName name="_Fill2" hidden="1">#REF!</definedName>
    <definedName name="_xlnm._FilterDatabase" localSheetId="1" hidden="1">'MEMORIA DE CANTIDADES'!$B$1:$B$390</definedName>
    <definedName name="_xlnm._FilterDatabase" localSheetId="0" hidden="1">'PRESUPUESTO OFICIAL (Entidad)'!$G$14:$G$71</definedName>
    <definedName name="_xlnm._FilterDatabase" localSheetId="3" hidden="1">'PROPUESTA ECONOMICA(Proponente)'!$I$11:$I$38</definedName>
    <definedName name="_xlnm._FilterDatabase" hidden="1">'[33]46W9'!#REF!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[14]Tablas!#REF!</definedName>
    <definedName name="_IMP1">#REF!</definedName>
    <definedName name="_INF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localSheetId="2" hidden="1">#REF!</definedName>
    <definedName name="_Key1" localSheetId="1" hidden="1">[1]MI!#REF!</definedName>
    <definedName name="_Key1" hidden="1">#REF!</definedName>
    <definedName name="_Key11" hidden="1">[34]INST!#REF!</definedName>
    <definedName name="_Key12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LMO1">[26]MO!$A$2:$A$188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 localSheetId="1">#REF!</definedName>
    <definedName name="_MA2">#REF!</definedName>
    <definedName name="_MAR01">#REF!</definedName>
    <definedName name="_MAT1">#REF!</definedName>
    <definedName name="_min2">#REF!</definedName>
    <definedName name="_MOD1">#REF!</definedName>
    <definedName name="_mor15">#REF!</definedName>
    <definedName name="_MSC1">#REF!</definedName>
    <definedName name="_mun2" localSheetId="2">[27]PESOS!#REF!</definedName>
    <definedName name="_mun2">[27]PESOS!#REF!</definedName>
    <definedName name="_Mux1">[28]CALCULO!$B$19</definedName>
    <definedName name="_Mux2">[28]CALCULO!$E$19</definedName>
    <definedName name="_Mux3">[28]CALCULO!$H$19</definedName>
    <definedName name="_Muy1">[28]CALCULO!$B$20</definedName>
    <definedName name="_Muy2">[28]CALCULO!$E$20</definedName>
    <definedName name="_Muy3">[28]CALCULO!$H$20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">'[35]OPS&amp;OMS'!$I$14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[14]Tablas!#REF!</definedName>
    <definedName name="_OCI1">[14]Tablas!#REF!</definedName>
    <definedName name="_Order1" hidden="1">0</definedName>
    <definedName name="_Order2" localSheetId="1" hidden="1">0</definedName>
    <definedName name="_Order2" hidden="1">255</definedName>
    <definedName name="_P">'[35]OPS&amp;OMS'!$I$7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'[29]Paral. 1'!$E$1:$E$65536</definedName>
    <definedName name="_Pa2">'[29]Paral. 2'!$E$1:$E$65536</definedName>
    <definedName name="_Pa3">'[29]Paral. 3'!$E$1:$E$65536</definedName>
    <definedName name="_Pa4">[29]Paral.4!$E$1:$E$65536</definedName>
    <definedName name="_PAG1">'[35]OPS&amp;OMS'!$A$1:$D$26</definedName>
    <definedName name="_PAG2">'[35]OPS&amp;OMS'!$D$1:$E$68</definedName>
    <definedName name="_PAG3">'[35]OPS&amp;OMS'!$A$70:$D$115</definedName>
    <definedName name="_PAG4">'[35]OPS&amp;OMS'!$A$117:$IV$8194</definedName>
    <definedName name="_PAG5">'[35]OPS&amp;OMS'!$A$186:$D$236</definedName>
    <definedName name="_Parse_Out" hidden="1">'[4]7422CW00'!#REF!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RE12">#REF!</definedName>
    <definedName name="_PTO97">#REF!</definedName>
    <definedName name="_Pu1">[28]CALCULO!$B$18</definedName>
    <definedName name="_Pu2">[28]CALCULO!$E$18</definedName>
    <definedName name="_Pu3">[28]CALCULO!$H$18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1">#REF!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 localSheetId="2">#REF!</definedName>
    <definedName name="_ref4">#REF!</definedName>
    <definedName name="_Regression_X" hidden="1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localSheetId="2" hidden="1">#REF!</definedName>
    <definedName name="_Sort" localSheetId="1" hidden="1">[1]MI!#REF!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f3813">#REF!</definedName>
    <definedName name="_TLL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M2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[14]Tablas!#REF!</definedName>
    <definedName name="_VFA1">[14]Tablas!#REF!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[14]Tablas!#REF!</definedName>
    <definedName name="_VPD1">[11]TARIFAS!$C$582</definedName>
    <definedName name="_VPI1">[11]TARIFAS!$C$580</definedName>
    <definedName name="_VPR1">[14]Tablas!#REF!</definedName>
    <definedName name="_VPR2">[15]Tablas!#REF!</definedName>
    <definedName name="_VRA1">[11]TARIFAS!$C$579</definedName>
    <definedName name="_VRP1">[14]Tablas!#REF!</definedName>
    <definedName name="_VSM1">[14]Tablas!#REF!</definedName>
    <definedName name="_Vu1">[28]CALCULO!$B$23</definedName>
    <definedName name="_Vu2">[28]CALCULO!$E$23</definedName>
    <definedName name="_Vu3">[28]CALCULO!$H$23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'[36]DUB-823'!#REF!</definedName>
    <definedName name="A" localSheetId="1">'[37]A.P.U'!#REF!</definedName>
    <definedName name="a">'[36]DUB-823'!#REF!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 localSheetId="1">#REF!</definedName>
    <definedName name="A_1">#REF!</definedName>
    <definedName name="a_2">#REF!</definedName>
    <definedName name="a_3">#REF!</definedName>
    <definedName name="a_4">#REF!</definedName>
    <definedName name="A_impresión_IM" localSheetId="2">#REF!</definedName>
    <definedName name="A_IMPRESIÓN_IM" localSheetId="1">#REF!</definedName>
    <definedName name="A_impresión_IM">#REF!</definedName>
    <definedName name="A0">#REF!</definedName>
    <definedName name="A18A200">[38]ESPEC!#REF!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 localSheetId="1">#REF!</definedName>
    <definedName name="aa">[0]!ERR</definedName>
    <definedName name="AAA" localSheetId="2">'INDICAR CÓDIGO DEL ITEM DE PAGO'!ERR</definedName>
    <definedName name="aaa" localSheetId="1">'[39]#REF'!$D$4</definedName>
    <definedName name="AAA">[0]!ERR</definedName>
    <definedName name="AAAAA">'[37]A.P.U'!#REF!</definedName>
    <definedName name="aaaaaa">[40]otros!$C$5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DOQUINVEH">#REF!</definedName>
    <definedName name="AANDENES">#REF!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[7]AASHTO!$A$2:$F$5</definedName>
    <definedName name="abr00">[23]Dólar!#REF!</definedName>
    <definedName name="absc1" localSheetId="3">[41]!absc</definedName>
    <definedName name="absc1">[41]!absc</definedName>
    <definedName name="Ac" localSheetId="1">#REF!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Database" hidden="1">"C:\C-314\VOLUMENES\volfin4.mdb"</definedName>
    <definedName name="ACERO">#REF!</definedName>
    <definedName name="Acero_pdr60">'[42]LISTADO '!$F$7</definedName>
    <definedName name="ACERO40">[43]PRECIOS!$B$52</definedName>
    <definedName name="ACERO60">#REF!</definedName>
    <definedName name="ACOM">#N/A</definedName>
    <definedName name="acondicionamientopozo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[44]ID!$C$2</definedName>
    <definedName name="Actividades">#REF!</definedName>
    <definedName name="actual">'[45]ESTADO RED'!#REF!</definedName>
    <definedName name="ACTV">#REF!</definedName>
    <definedName name="acumulado">'[46]Reservas de Petróleo'!$A$2,'[46]Reservas de Petróleo'!$A$1,'[46]Reservas de Petróleo'!$D$4,'[46]Reservas de Petróleo'!$E$1:$E$65536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 localSheetId="2">#REF!</definedName>
    <definedName name="Ad" localSheetId="1">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_1">'[47]LISTADO '!$F$56</definedName>
    <definedName name="Adaptador_pvc_1_2">'[47]LISTADO '!$F$54</definedName>
    <definedName name="Adaptador_pvc_2">'[47]LISTADO '!$F$49</definedName>
    <definedName name="adasd" localSheetId="1">#REF!</definedName>
    <definedName name="adasd">#REF!</definedName>
    <definedName name="AdditionalCosts_Lumpsum">#REF!</definedName>
    <definedName name="AdditionalCosts_Percent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[40]otros!$C$2</definedName>
    <definedName name="ADMINISTRADOR" localSheetId="1">[48]CUMPLIMIENTO!$C$5</definedName>
    <definedName name="administrador">[49]Informacion!$B$15</definedName>
    <definedName name="ADMINISTRADOR_VIAL__ARMANDO_SANCHEZ_SANCHEZ">[50]INDICMICROEMP!$A$20</definedName>
    <definedName name="Admon" localSheetId="1">#REF!</definedName>
    <definedName name="ADMON">#REF!</definedName>
    <definedName name="admon1" localSheetId="1">[51]DATOS!$B$16</definedName>
    <definedName name="ADMON1">#REF!</definedName>
    <definedName name="adoc1" localSheetId="3">[41]!absc</definedName>
    <definedName name="adoc1">[41]!absc</definedName>
    <definedName name="ADOC125" localSheetId="3">[52]!absc</definedName>
    <definedName name="ADOC125">[52]!absc</definedName>
    <definedName name="adoq" localSheetId="3">[53]!absc</definedName>
    <definedName name="adoq">[53]!absc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">'[54]2009 Jagua'!$C$2:$C$27</definedName>
    <definedName name="afecompletions">#REF!</definedName>
    <definedName name="Ag">#REF!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o00">[23]Dólar!#REF!</definedName>
    <definedName name="Agregado_grueso">'[42]LISTADO '!$F$6</definedName>
    <definedName name="Agua">'[42]LISTADO '!$F$5</definedName>
    <definedName name="Ah">#REF!</definedName>
    <definedName name="ahe">#REF!</definedName>
    <definedName name="Ai">#REF!</definedName>
    <definedName name="aida">#REF!</definedName>
    <definedName name="aida1">#REF!</definedName>
    <definedName name="AIU" localSheetId="2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 localSheetId="2">#REF!</definedName>
    <definedName name="AjustDelAIU">#REF!</definedName>
    <definedName name="Ak">#REF!</definedName>
    <definedName name="alam">#REF!</definedName>
    <definedName name="ALAMBRE">#REF!</definedName>
    <definedName name="ALAMBRE_">#REF!</definedName>
    <definedName name="Alambre_N_12">'[47]LISTADO '!$F$61</definedName>
    <definedName name="Alambre_N_14">'[47]LISTADO '!$F$62</definedName>
    <definedName name="Alambre_negro">'[42]LISTADO '!$F$24</definedName>
    <definedName name="alampuas">[55]lisprecios!#REF!</definedName>
    <definedName name="alc" localSheetId="3">[56]!absc</definedName>
    <definedName name="alc">[56]!absc</definedName>
    <definedName name="AlcanceProyecto">#REF!</definedName>
    <definedName name="ALM">#REF!</definedName>
    <definedName name="ALTO">[57]Tabla!$A$1:$A$5</definedName>
    <definedName name="ALUMTE">#REF!</definedName>
    <definedName name="Am">#REF!</definedName>
    <definedName name="AMBIENTAL">#REF!</definedName>
    <definedName name="Amount">#REF!</definedName>
    <definedName name="An">#REF!</definedName>
    <definedName name="ANA">#REF!</definedName>
    <definedName name="Analyst" hidden="1">#REF!</definedName>
    <definedName name="ANCLAJE" localSheetId="2">'[58]MC SF GAVIONES'!#REF!</definedName>
    <definedName name="ANCLAJE">'[58]MC SF GAVIONES'!#REF!</definedName>
    <definedName name="AND">#REF!</definedName>
    <definedName name="Andamios">'[42]LISTADO '!$L$7</definedName>
    <definedName name="anden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[59]COMPARATIVO!#REF!</definedName>
    <definedName name="anexo8">#REF!</definedName>
    <definedName name="anexo9">#REF!</definedName>
    <definedName name="anexů7">#REF!</definedName>
    <definedName name="Angulo_de_platina__1_x1_x1_8">'[60]L. MAT.'!#REF!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10</definedName>
    <definedName name="Antic">[61]BASES!$B$33</definedName>
    <definedName name="ANTICIPO">[62]BASES!$B$33</definedName>
    <definedName name="anticorrosiva">[55]lisprecios!#REF!</definedName>
    <definedName name="Anticorrosivo">'[47]LISTADO '!$F$96</definedName>
    <definedName name="ANTONIA">#N/A</definedName>
    <definedName name="Añ">#REF!</definedName>
    <definedName name="año" localSheetId="1">'[45]ESTADO RED'!#REF!</definedName>
    <definedName name="AÑO">[40]PRESUPUESTO!$D$13</definedName>
    <definedName name="año1">'[63]ESTADO RED'!#REF!</definedName>
    <definedName name="AÑOWUIE">'[64]Res-Accide-10'!$R$2:$R$7</definedName>
    <definedName name="Ao">#REF!</definedName>
    <definedName name="Ap">#REF!</definedName>
    <definedName name="apaiy">#REF!</definedName>
    <definedName name="APELLIDOS">#REF!</definedName>
    <definedName name="API">#REF!</definedName>
    <definedName name="APIJA">#REF!</definedName>
    <definedName name="aprdata">#REF!</definedName>
    <definedName name="APU" localSheetId="3">[65]!absc</definedName>
    <definedName name="APU">[65]!absc</definedName>
    <definedName name="apu_cerraduras">[66]APU!$F$2403</definedName>
    <definedName name="apu_cieloraso_tablilla_pino">[66]APU!$F$1201</definedName>
    <definedName name="apu_columna_confinamiento">[66]APU!$F$659</definedName>
    <definedName name="apu_combo_ap_sanit">[66]APU!$F$2416</definedName>
    <definedName name="apu_cubierta_ondulit">[66]APU!$F$1105</definedName>
    <definedName name="apu_cubierta_zinc">[66]APU!$F$1145</definedName>
    <definedName name="apu_demolicion_pañete">[66]APU!$F$44</definedName>
    <definedName name="APU_directos" localSheetId="2">#REF!</definedName>
    <definedName name="APU_directos">#REF!</definedName>
    <definedName name="apu_ducha_sencilla">[66]APU!$F$2623</definedName>
    <definedName name="apu_guardaescobas_madera">[66]APU!$F$1749</definedName>
    <definedName name="apu_herramientas">[66]APU!$F$3354</definedName>
    <definedName name="apu_lampara_2x48">[66]APU!$F$3237</definedName>
    <definedName name="apu_lampara_2x96">[66]APU!$F$3245</definedName>
    <definedName name="apu_levante_bloque_10">[66]APU!$F$900</definedName>
    <definedName name="apu_marco_puerta">[66]APU!$F$2292</definedName>
    <definedName name="apu_pintura_cieloraso_esmalte">[66]APU!$F$2946</definedName>
    <definedName name="apu_pintura_marcos">[66]APU!$F$2908</definedName>
    <definedName name="apu_pintura_rejas_anticorrosivo">[66]APU!$F$2871</definedName>
    <definedName name="apu_salida_alumbrado">[66]APU!$F$3122</definedName>
    <definedName name="apu_salida_tomacorriente">[66]APU!$F$3137</definedName>
    <definedName name="apu_tablero_10_circuitos">[66]APU!$F$3192</definedName>
    <definedName name="apu_toma_telefonico">[66]APU!$F$3170</definedName>
    <definedName name="apu_ventilador">[66]APU!$F$3253</definedName>
    <definedName name="apu_viga_amarre_sobre_muros15">[66]APU!$F$758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PUCANALS">#REF!</definedName>
    <definedName name="APUDES">#REF!</definedName>
    <definedName name="APUSEDIMENS">#REF!</definedName>
    <definedName name="aq" localSheetId="2">'INDICAR CÓDIGO DEL ITEM DE PAGO'!ERR</definedName>
    <definedName name="Aq" localSheetId="1">#REF!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_xlnm.Extract" localSheetId="1">#REF!</definedName>
    <definedName name="_xlnm.Extract">#REF!</definedName>
    <definedName name="_xlnm.Print_Area" localSheetId="2">'INDICAR CÓDIGO DEL ITEM DE PAGO'!$A$1:$P$2680</definedName>
    <definedName name="_xlnm.Print_Area" localSheetId="1">'MEMORIA DE CANTIDADES'!$A$1:$K$391</definedName>
    <definedName name="_xlnm.Print_Area" localSheetId="0">'PRESUPUESTO OFICIAL (Entidad)'!$A$1:$K$96</definedName>
    <definedName name="_xlnm.Print_Area" localSheetId="3">'PROPUESTA ECONOMICA(Proponente)'!$A$1:$M$54</definedName>
    <definedName name="_xlnm.Print_Area">#REF!</definedName>
    <definedName name="Área_Impactada">#REF!</definedName>
    <definedName name="AreaLimpiar">'[67]Info-Portaf'!$N$4,'[67]Info-Portaf'!$C$10:$AE$24,'[67]Info-Portaf'!$C$26:$AE$28,'[67]Info-Portaf'!$C$31:$AE$40,'[67]Info-Portaf'!$C$41:$H$41,'[67]Info-Portaf'!$C$42:$AE$51,'[67]Info-Portaf'!$C$53:$AE$54,'[67]Info-Portaf'!$C$57:$AE$57,'[67]Info-Portaf'!$C$59:$AE$59,'[67]Info-Portaf'!$B$10:$B$61</definedName>
    <definedName name="Areatotal">#REF!</definedName>
    <definedName name="Aref">#REF!</definedName>
    <definedName name="Arena">'[42]LISTADO '!$F$4</definedName>
    <definedName name="arg" hidden="1">[68]MI!#REF!</definedName>
    <definedName name="arial">#REF!</definedName>
    <definedName name="armuve" localSheetId="2">'INDICAR CÓDIGO DEL ITEM DE PAGO'!ERR</definedName>
    <definedName name="armuve">[0]!ERR</definedName>
    <definedName name="ARP">#REF!</definedName>
    <definedName name="Arrendamiento">#REF!</definedName>
    <definedName name="ArrendamientoCostos">#REF!</definedName>
    <definedName name="ARS">#REF!</definedName>
    <definedName name="as" localSheetId="2">'INDICAR CÓDIGO DEL ITEM DE PAGO'!ERR</definedName>
    <definedName name="As" localSheetId="1">#REF!</definedName>
    <definedName name="as">[0]!ERR</definedName>
    <definedName name="asas">#REF!</definedName>
    <definedName name="asaSASASAS">#REF!</definedName>
    <definedName name="ASB">[7]AASHTO!$A$8:$F$11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df">#REF!</definedName>
    <definedName name="assetclass">#REF!</definedName>
    <definedName name="assetclass2">#REF!</definedName>
    <definedName name="assetclass3">#REF!</definedName>
    <definedName name="At">#REF!</definedName>
    <definedName name="Atp">[13]EMPRESA!$F$20</definedName>
    <definedName name="Au">#REF!</definedName>
    <definedName name="aur">#REF!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'[13]DATOS CONTRATO'!$E$18</definedName>
    <definedName name="auxalimentacion">[69]CONTRATO!$E$18</definedName>
    <definedName name="AuxCom">'[13]DATOS CONTRATO'!$I$16</definedName>
    <definedName name="auxcomisariato">[69]CONTRATO!$I$16</definedName>
    <definedName name="AuxDot">'[13]DATOS CONTRATO'!$I$17</definedName>
    <definedName name="auxdotacion">[69]CONTRATO!$I$17</definedName>
    <definedName name="AuxHab">'[13]DATOS CONTRATO'!$E$17</definedName>
    <definedName name="auxhabi">[70]CONTRATO!$E$17</definedName>
    <definedName name="auxhabitacion">[69]CONTRATO!$E$17</definedName>
    <definedName name="auxtransporte">[69]CONTRATO!$E$16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>#REF!</definedName>
    <definedName name="AW" localSheetId="2">#REF!</definedName>
    <definedName name="AW">#REF!</definedName>
    <definedName name="Ax">#REF!</definedName>
    <definedName name="Ay">#REF!</definedName>
    <definedName name="ayudante">'[42]M.O.'!$F$18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B" localSheetId="2" hidden="1">{"via1",#N/A,TRUE,"general";"via2",#N/A,TRUE,"general";"via3",#N/A,TRUE,"general"}</definedName>
    <definedName name="b" localSheetId="1">'[11]CALCULO POI'!#REF!</definedName>
    <definedName name="B" hidden="1">{"via1",#N/A,TRUE,"general";"via2",#N/A,TRUE,"general";"via3",#N/A,TRUE,"general"}</definedName>
    <definedName name="B.DATOS">[11]BS.DATOS!$B$5:$N$30</definedName>
    <definedName name="B_impresión_IM">#REF!</definedName>
    <definedName name="Ba">#REF!</definedName>
    <definedName name="BAJA">#REF!</definedName>
    <definedName name="Bajo_L">[57]Tabla!$A$1:$A$5</definedName>
    <definedName name="BALASTO">#REF!</definedName>
    <definedName name="baldosa">[55]lisprecios!#REF!</definedName>
    <definedName name="BALDOSIN">#REF!</definedName>
    <definedName name="Ballincourt">'[71]REF - Listas'!$B$13:$B$23</definedName>
    <definedName name="Banda2">#REF!</definedName>
    <definedName name="Banda2a">#REF!</definedName>
    <definedName name="bASE" localSheetId="2">#REF!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_datos_t45">[72]CALIDAD!#REF!</definedName>
    <definedName name="Base_Mat">#REF!</definedName>
    <definedName name="Base_MO">#REF!</definedName>
    <definedName name="base_VaR">#REF!</definedName>
    <definedName name="base1">#REF!</definedName>
    <definedName name="base2">#REF!</definedName>
    <definedName name="BaseDate">[73]Parameters!$D$17</definedName>
    <definedName name="basedatos">[74]Hoja1!$A$4:$BZ$55</definedName>
    <definedName name="BaseDatos_Ore1">'[75]BD100-45'!#REF!</definedName>
    <definedName name="BaseDatos_T831">'[76]BD100-45-P1'!#REF!</definedName>
    <definedName name="_xlnm.Database" localSheetId="2">#REF!</definedName>
    <definedName name="_xlnm.Database" localSheetId="1">#REF!</definedName>
    <definedName name="_xlnm.Database">#REF!</definedName>
    <definedName name="BaseDeDatos1">#REF!</definedName>
    <definedName name="basep">[77]PRESUPUESTAL!$A$4:$P$190</definedName>
    <definedName name="BasePeriod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 localSheetId="1">#REF!</definedName>
    <definedName name="BB">[0]!ERR</definedName>
    <definedName name="bbb">#REF!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1">#REF!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>#REF!</definedName>
    <definedName name="BENEF.UNIT.">#REF!</definedName>
    <definedName name="Bf">#REF!</definedName>
    <definedName name="bfgxddvd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">#REF!</definedName>
    <definedName name="BHT_F">#REF!</definedName>
    <definedName name="Bi" localSheetId="1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'[78]ESTADO RED'!$E$8</definedName>
    <definedName name="BJHVVHGH">#N/A</definedName>
    <definedName name="Bk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'[79]Ejecutado%'!#REF!</definedName>
    <definedName name="blEjecutadoPorcen">'[79]Ejecutado$'!$D$1:$CE$45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'[80]BASE DE DATOS ORIG'!#REF!</definedName>
    <definedName name="Bloque_abusardado">'[42]LISTADO '!$F$25</definedName>
    <definedName name="BLOQUE_N_4">'[42]LISTADO '!$F$20</definedName>
    <definedName name="Bloque_N4">'[47]LISTADO '!$F$10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'[79]Programado$'!$I$1:$CK$45</definedName>
    <definedName name="blReferenciaInforme">#REF!</definedName>
    <definedName name="Bm">#REF!</definedName>
    <definedName name="BMBTU">[73]Parameters!$K$18</definedName>
    <definedName name="BMCoalPrice">#REF!</definedName>
    <definedName name="bn" localSheetId="2">#REF!</definedName>
    <definedName name="Bn" localSheetId="1">#REF!</definedName>
    <definedName name="bn">#REF!</definedName>
    <definedName name="bnm">#REF!</definedName>
    <definedName name="BOMBAS" localSheetId="1">#N/A</definedName>
    <definedName name="Bombas">#REF!</definedName>
    <definedName name="BOMBASTABLA2.2">#REF!</definedName>
    <definedName name="BOMBEOALCANTARILLADOTABLA1.9">'[11]INFORMACIÓN REFERENCIA'!$B$415:$N$426</definedName>
    <definedName name="BONO">#REF!</definedName>
    <definedName name="BORDER1">[81]steel!#REF!</definedName>
    <definedName name="BORDET">#REF!</definedName>
    <definedName name="bordillo">#REF!</definedName>
    <definedName name="BorraR">#REF!</definedName>
    <definedName name="BORSHE">'[4]7422CW00'!#REF!</definedName>
    <definedName name="BORSUM">'[4]7422CW00'!#REF!</definedName>
    <definedName name="boxes">#REF!</definedName>
    <definedName name="Bp">[28]CALCULO!$E$66</definedName>
    <definedName name="BPSRate_Month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20_amp">'[47]LISTADO '!$F$67</definedName>
    <definedName name="Breaker_Indus.Merlin_G.3x150A">'[60]L. MAT.'!#REF!</definedName>
    <definedName name="BREAKERS">#REF!</definedName>
    <definedName name="Breakers_Switches">#REF!</definedName>
    <definedName name="Breakers_y_Switches">#REF!</definedName>
    <definedName name="Brilladora">'[60]L. MAT.'!#REF!</definedName>
    <definedName name="BS_Data_Col" hidden="1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b" hidden="1">#REF!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[82]medelo!$D$37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 localSheetId="1">#REF!</definedName>
    <definedName name="BuiltIn_Print_Area">'[83]Form5 _Pág_ 1'!#REF!</definedName>
    <definedName name="BuiltIn_Print_Area___0" localSheetId="1">#REF!</definedName>
    <definedName name="BuiltIn_Print_Area___0">'[83]Form5 _Pág_ 2'!#REF!</definedName>
    <definedName name="BuiltIn_Print_Area___0___0">#REF!</definedName>
    <definedName name="BuiltIn_Print_Area___0___0___0">#REF!</definedName>
    <definedName name="BuiltIn_Print_Titles">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 localSheetId="2">#REF!</definedName>
    <definedName name="C_" localSheetId="1">[84]TABLAS!$C$63:$C$78</definedName>
    <definedName name="C_">#REF!</definedName>
    <definedName name="Ca" localSheetId="1">#REF!</definedName>
    <definedName name="CA">#REF!</definedName>
    <definedName name="CAB">#N/A</definedName>
    <definedName name="CABALLETE">#REF!</definedName>
    <definedName name="Cable_cobre_N_2_thwn">'[47]LISTADO '!$F$57</definedName>
    <definedName name="Cable_cobre_N_6">'[47]LISTADO '!$F$59</definedName>
    <definedName name="Cable_N_2_desnudo">'[47]LISTADO '!$F$41</definedName>
    <definedName name="Cable_n_8">'[47]LISTADO '!$F$109</definedName>
    <definedName name="Cableado">#REF!</definedName>
    <definedName name="CADENERO">[43]PRECIOS!$B$14</definedName>
    <definedName name="CAJA">#REF!</definedName>
    <definedName name="Cajas_2_4">'[47]LISTADO '!$F$79</definedName>
    <definedName name="Cajas_octogonales">'[47]LISTADO '!$F$78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>'[11]CALCULO POI'!#REF!</definedName>
    <definedName name="calculopozo1">'[11]CALCULO POI'!#REF!</definedName>
    <definedName name="CALCULOPOZOS">'[11]CALCULO POI'!#REF!</definedName>
    <definedName name="calculopozos1">'[11]CALCULO POI'!$B$120:$C$154</definedName>
    <definedName name="CALCULOS">'[11]CALCULO POI'!$B$118:$CV$154</definedName>
    <definedName name="CALCULOSALCANTARILLADO">'[11]CALCULO POI'!$B$324:$BP$360</definedName>
    <definedName name="CALE">'[85]Datos del 2005 CONTRATO'!#REF!</definedName>
    <definedName name="CALEND">'[85]Datos del 2005 CONTRATO'!#REF!</definedName>
    <definedName name="CALENDA">'[85]Datos del 2005 CONTRATO'!#REF!</definedName>
    <definedName name="Calendar">'[85]Datos del 2005 CONTRATO'!#REF!</definedName>
    <definedName name="CALENDARIO">'[85]Datos del 2005 CONTRATO'!#REF!</definedName>
    <definedName name="Caliche">#REF!</definedName>
    <definedName name="CalP">'[11]CALCULO POI'!#REF!</definedName>
    <definedName name="cambio">'[86]PSM05-055'!$C$289</definedName>
    <definedName name="CAMP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 localSheetId="2">#REF!</definedName>
    <definedName name="CANT" localSheetId="1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'[87]TRAMO 03'!$F:$F,'[87]TRAMO 03'!$I:$I,'[87]TRAMO 03'!$K:$K,'[87]TRAMO 03'!#REF!,'[87]TRAMO 03'!#REF!,'[87]TRAMO 03'!#REF!,'[87]TRAMO 03'!#REF!,'[87]TRAMO 03'!#REF!,'[87]TRAMO 03'!#REF!,'[87]TRAMO 03'!#REF!,'[87]TRAMO 03'!#REF!,'[87]TRAMO 03'!#REF!,'[87]TRAMO 03'!#REF!,'[87]TRAMO 03'!#REF!,'[87]TRAMO 03'!#REF!,'[87]TRAMO 03'!#REF!</definedName>
    <definedName name="CANTIDADESDEOBRA">'[11]CALCULO POI'!$B$161:$R$196</definedName>
    <definedName name="CAOLIN">#REF!</definedName>
    <definedName name="cap" localSheetId="2">#REF!</definedName>
    <definedName name="CAP" localSheetId="1">#REF!</definedName>
    <definedName name="CAP">#REF!</definedName>
    <definedName name="CAPAC._HSE">#REF!</definedName>
    <definedName name="Capacete_2">'[47]LISTADO '!$F$80</definedName>
    <definedName name="CAPATAZ_I">"TABLA1"</definedName>
    <definedName name="Capex">#REF!</definedName>
    <definedName name="CapexFac">[73]Sensitivities!$I$13</definedName>
    <definedName name="CapitalCongelado">#REF!</definedName>
    <definedName name="Capitalpb" hidden="1">#REF!</definedName>
    <definedName name="CapitalStructure" hidden="1">#REF!</definedName>
    <definedName name="CapTarget">#REF!</definedName>
    <definedName name="CapTotalCol">#REF!</definedName>
    <definedName name="CARBON">'[80]BASE DE DATOS ORIG'!#REF!</definedName>
    <definedName name="CARGA" localSheetId="1">#N/A</definedName>
    <definedName name="CARGA">#REF!</definedName>
    <definedName name="CARGO">#REF!</definedName>
    <definedName name="CARGOS">#REF!</definedName>
    <definedName name="CARLOS" localSheetId="1">#N/A</definedName>
    <definedName name="carlos" localSheetId="3">MODULO10.auto_abrir</definedName>
    <definedName name="carlos">MODULO10.auto_abrir</definedName>
    <definedName name="CAROL">'[88]precios-básicos2002'!$C$12:$C$56</definedName>
    <definedName name="carol1">'[51]precios-básicos2002'!$C$12:$C$56</definedName>
    <definedName name="CARRETERAS">[88]DATOS!$A$9</definedName>
    <definedName name="Cashpb" hidden="1">#REF!</definedName>
    <definedName name="cat">[89]Parameters!$I$31</definedName>
    <definedName name="Cat1Life">[90]Parameters!$I$31</definedName>
    <definedName name="Cat1Rate">[90]Parameters!$J$31</definedName>
    <definedName name="Cat1Salvage">[73]Deprec!$H$58</definedName>
    <definedName name="Cat2Life">[91]Index!$T$66</definedName>
    <definedName name="Cat2Rate">[91]Index!$U$66</definedName>
    <definedName name="Cat2Salvage">#REF!</definedName>
    <definedName name="Cat3Life">[90]Parameters!$I$33</definedName>
    <definedName name="Cat3Rate">[90]Parameters!$J$33</definedName>
    <definedName name="Cat3Salvage">[73]Deprec!$H$132</definedName>
    <definedName name="Cat4Life">[90]Parameters!$I$34</definedName>
    <definedName name="Cat4Rate">[90]Parameters!$J$34</definedName>
    <definedName name="Cat4Salvage">[73]Deprec!$H$132</definedName>
    <definedName name="cau">#REF!</definedName>
    <definedName name="causa">#REF!</definedName>
    <definedName name="CB">#REF!</definedName>
    <definedName name="CBLES">#REF!</definedName>
    <definedName name="CBLES1">#REF!</definedName>
    <definedName name="CBRDISEÑO">[92]SECTORIZACIÓN!$A$12:$G$20</definedName>
    <definedName name="CBWorkbookPriority" hidden="1">-1602700874</definedName>
    <definedName name="Cc" localSheetId="1">#REF!</definedName>
    <definedName name="CC">[93]Personalizar!$G$22:$G$25</definedName>
    <definedName name="cccc">#REF!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'[94]A. P. U.'!#REF!</definedName>
    <definedName name="CCCCCC">'[94]A. P. U.'!#REF!</definedName>
    <definedName name="CContLab">#REF!</definedName>
    <definedName name="CContParts">#REF!</definedName>
    <definedName name="CCT">#REF!</definedName>
    <definedName name="ccto210" localSheetId="2">#REF!</definedName>
    <definedName name="ccto210">#REF!</definedName>
    <definedName name="Cd" localSheetId="1">#REF!</definedName>
    <definedName name="cd">[95]Hoja1!$C$81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[61]CDItem!$G$8</definedName>
    <definedName name="CDE">#REF!</definedName>
    <definedName name="cdfgrtfd" hidden="1">#REF!</definedName>
    <definedName name="Ce">#REF!</definedName>
    <definedName name="CEBLANCO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[96]Insum!$A$3:$H$63</definedName>
    <definedName name="Cemento" localSheetId="1">'[42]LISTADO '!$F$8</definedName>
    <definedName name="CEMENTO">[97]Insum!$A$3:$H$63</definedName>
    <definedName name="Cemento_gris_Portland_tipo_I">'[98]lista de precio'!$B$11</definedName>
    <definedName name="Cera_para_pisos">'[60]L. MAT.'!#REF!</definedName>
    <definedName name="Cf">#REF!</definedName>
    <definedName name="Cg">#REF!</definedName>
    <definedName name="CGDI01">[14]Tablas!#REF!</definedName>
    <definedName name="CGDI02">[14]Tablas!#REF!</definedName>
    <definedName name="CGDI03">[14]Tablas!#REF!</definedName>
    <definedName name="CGDI04">[14]Tablas!#REF!</definedName>
    <definedName name="CGDI05">[14]Tablas!#REF!</definedName>
    <definedName name="CGDI06">[14]Tablas!#REF!</definedName>
    <definedName name="CGDI07">[14]Tablas!#REF!</definedName>
    <definedName name="CGDI08">[14]Tablas!#REF!</definedName>
    <definedName name="CGET">#REF!</definedName>
    <definedName name="CGEX01">[14]Tablas!#REF!</definedName>
    <definedName name="CGEX02">[14]Tablas!#REF!</definedName>
    <definedName name="CGEX031">[14]Tablas!#REF!</definedName>
    <definedName name="CGEX04">[14]Tablas!#REF!</definedName>
    <definedName name="CGFI011">[14]Tablas!#REF!</definedName>
    <definedName name="CGFI012">[14]Tablas!#REF!</definedName>
    <definedName name="CGFI021">[14]Tablas!#REF!</definedName>
    <definedName name="CGFI022">[14]Tablas!#REF!</definedName>
    <definedName name="CGFI023">[14]Tablas!#REF!</definedName>
    <definedName name="CGFI024">[14]Tablas!#REF!</definedName>
    <definedName name="CGFI031">[14]Tablas!#REF!</definedName>
    <definedName name="CGFI032">[14]Tablas!#REF!</definedName>
    <definedName name="CGFI0331">[14]Tablas!#REF!</definedName>
    <definedName name="CGFI0332">[14]Tablas!#REF!</definedName>
    <definedName name="CGFI0333">[14]Tablas!#REF!</definedName>
    <definedName name="CGFI0334">[14]Tablas!#REF!</definedName>
    <definedName name="CGFI0335">[14]Tablas!#REF!</definedName>
    <definedName name="CGFI0341">[14]Tablas!#REF!</definedName>
    <definedName name="CGFI0343">[14]Tablas!#REF!</definedName>
    <definedName name="CGFI0344">[14]Tablas!#REF!</definedName>
    <definedName name="CGPR01">[14]Tablas!#REF!</definedName>
    <definedName name="CGPR021">[14]Tablas!#REF!</definedName>
    <definedName name="CGPR022">[14]Tablas!#REF!</definedName>
    <definedName name="CGPR023">[14]Tablas!#REF!</definedName>
    <definedName name="CGPR024">[14]Tablas!#REF!</definedName>
    <definedName name="CGPR031">[14]Tablas!#REF!</definedName>
    <definedName name="CGPR032">[14]Tablas!#REF!</definedName>
    <definedName name="CGPR0331">[14]Tablas!#REF!</definedName>
    <definedName name="CGPR0332">[14]Tablas!#REF!</definedName>
    <definedName name="CGPR0333">[14]Tablas!#REF!</definedName>
    <definedName name="CGPR041">[14]Tablas!#REF!</definedName>
    <definedName name="CGPR042">[14]Tablas!#REF!</definedName>
    <definedName name="CGPR043">[14]Tablas!#REF!</definedName>
    <definedName name="CGPR051">[14]Tablas!#REF!</definedName>
    <definedName name="CGPR052">[14]Tablas!#REF!</definedName>
    <definedName name="CGPR0531">[14]Tablas!#REF!</definedName>
    <definedName name="CGPR0532">[14]Tablas!#REF!</definedName>
    <definedName name="CGPR0533">[14]Tablas!#REF!</definedName>
    <definedName name="CGPR0534">[14]Tablas!#REF!</definedName>
    <definedName name="CGPR0541">[14]Tablas!#REF!</definedName>
    <definedName name="CGPR0542">[14]Tablas!#REF!</definedName>
    <definedName name="CGPR0543">[14]Tablas!#REF!</definedName>
    <definedName name="CGPR061">[14]Tablas!#REF!</definedName>
    <definedName name="CGPR062">[14]Tablas!#REF!</definedName>
    <definedName name="CGPR0621">[14]Tablas!#REF!</definedName>
    <definedName name="CGPR0622">[14]Tablas!#REF!</definedName>
    <definedName name="CGPR0631">[14]Tablas!#REF!</definedName>
    <definedName name="CGPR0632">[14]Tablas!#REF!</definedName>
    <definedName name="CGPR0633">[14]Tablas!#REF!</definedName>
    <definedName name="CGPR0641">[14]Tablas!#REF!</definedName>
    <definedName name="CGPR0642">[14]Tablas!#REF!</definedName>
    <definedName name="CGPR0643">[14]Tablas!#REF!</definedName>
    <definedName name="CGRF01">[14]Tablas!#REF!</definedName>
    <definedName name="CGRF02">[14]Tablas!#REF!</definedName>
    <definedName name="CGRF031">[14]Tablas!#REF!</definedName>
    <definedName name="CGRF032">[14]Tablas!#REF!</definedName>
    <definedName name="CGRF0331">[14]Tablas!#REF!</definedName>
    <definedName name="CGRF0332">[14]Tablas!#REF!</definedName>
    <definedName name="CGRF0333">[14]Tablas!#REF!</definedName>
    <definedName name="CGRF0334">[14]Tablas!#REF!</definedName>
    <definedName name="CGRF0335">[14]Tablas!#REF!</definedName>
    <definedName name="CGRF0336">[14]Tablas!#REF!</definedName>
    <definedName name="CGRF0337">[14]Tablas!#REF!</definedName>
    <definedName name="CGRF0338">[14]Tablas!#REF!</definedName>
    <definedName name="CGRF0341">[14]Tablas!#REF!</definedName>
    <definedName name="CGRF0342">[14]Tablas!#REF!</definedName>
    <definedName name="CGRF0343">[14]Tablas!#REF!</definedName>
    <definedName name="CGRF041">[14]Tablas!#REF!</definedName>
    <definedName name="CGRF042">[14]Tablas!#REF!</definedName>
    <definedName name="CGRF0431">[14]Tablas!#REF!</definedName>
    <definedName name="CGRF0432">[14]Tablas!#REF!</definedName>
    <definedName name="CGRF0433">[14]Tablas!#REF!</definedName>
    <definedName name="CGRF0441">[14]Tablas!#REF!</definedName>
    <definedName name="CGRF0442">[14]Tablas!#REF!</definedName>
    <definedName name="CGRF0443">[14]Tablas!#REF!</definedName>
    <definedName name="CGSM01">[14]Tablas!#REF!</definedName>
    <definedName name="CGSM02">[14]Tablas!#REF!</definedName>
    <definedName name="CGSM03">[14]Tablas!#REF!</definedName>
    <definedName name="CGSM04">[14]Tablas!#REF!</definedName>
    <definedName name="CGSM05">[14]Tablas!#REF!</definedName>
    <definedName name="CGSO011">[14]Tablas!#REF!</definedName>
    <definedName name="CGSO012">[14]Tablas!#REF!</definedName>
    <definedName name="CGSO013">[14]Tablas!#REF!</definedName>
    <definedName name="CGSO014">[14]Tablas!#REF!</definedName>
    <definedName name="CGSO02">[14]Tablas!#REF!</definedName>
    <definedName name="CGSO031">[14]Tablas!#REF!</definedName>
    <definedName name="CGSO032">[14]Tablas!#REF!</definedName>
    <definedName name="CGSO033">[14]Tablas!#REF!</definedName>
    <definedName name="CGSO034">[14]Tablas!#REF!</definedName>
    <definedName name="CGSO041">[14]Tablas!#REF!</definedName>
    <definedName name="CGSO042">[14]Tablas!#REF!</definedName>
    <definedName name="CGSO043">[14]Tablas!#REF!</definedName>
    <definedName name="CGSO044">[14]Tablas!#REF!</definedName>
    <definedName name="CGSO051">[14]Tablas!#REF!</definedName>
    <definedName name="CGSO052">[14]Tablas!#REF!</definedName>
    <definedName name="CGSO053">[14]Tablas!#REF!</definedName>
    <definedName name="CGSO054">[14]Tablas!#REF!</definedName>
    <definedName name="CGSO055">[14]Tablas!#REF!</definedName>
    <definedName name="CGSO061">[14]Tablas!#REF!</definedName>
    <definedName name="CGSO062">[14]Tablas!#REF!</definedName>
    <definedName name="CGSO063">[14]Tablas!#REF!</definedName>
    <definedName name="CGSO064">[14]Tablas!#REF!</definedName>
    <definedName name="CGTR011">[14]Tablas!#REF!</definedName>
    <definedName name="CGTR012">[14]Tablas!#REF!</definedName>
    <definedName name="CGTR021">[14]Tablas!#REF!</definedName>
    <definedName name="CGTR022">[14]Tablas!#REF!</definedName>
    <definedName name="CGTR023">[14]Tablas!#REF!</definedName>
    <definedName name="CGTR031">[14]Tablas!#REF!</definedName>
    <definedName name="CGTR032">[14]Tablas!#REF!</definedName>
    <definedName name="CGTR033">[14]Tablas!#REF!</definedName>
    <definedName name="CGTR034">[14]Tablas!#REF!</definedName>
    <definedName name="CGTR035">[14]Tablas!#REF!</definedName>
    <definedName name="CGTR036">[14]Tablas!#REF!</definedName>
    <definedName name="CGTR037">[14]Tablas!#REF!</definedName>
    <definedName name="CGTR038">[14]Tablas!#REF!</definedName>
    <definedName name="CGTR039">[14]Tablas!#REF!</definedName>
    <definedName name="CGTR041">[14]Tablas!#REF!</definedName>
    <definedName name="CGTR042">[14]Tablas!#REF!</definedName>
    <definedName name="CGTR043">[14]Tablas!#REF!</definedName>
    <definedName name="CGTR044">[14]Tablas!#REF!</definedName>
    <definedName name="CGTR051">[14]Tablas!#REF!</definedName>
    <definedName name="Ch" localSheetId="1">#REF!</definedName>
    <definedName name="Ch">#REF!</definedName>
    <definedName name="CH_Infra_Capex">[99]Workings!$H$299:$BR$299</definedName>
    <definedName name="Change_in_Cash" hidden="1">#REF!</definedName>
    <definedName name="Check_to_Cash" hidden="1">#REF!</definedName>
    <definedName name="CHINA">#REF!</definedName>
    <definedName name="CHK_PU">'[4]7422CW00'!#REF!</definedName>
    <definedName name="CHP">#REF!</definedName>
    <definedName name="Ci">#REF!</definedName>
    <definedName name="cinta">[55]lisprecios!#REF!</definedName>
    <definedName name="Cinta_Schotch_super_33">'[47]LISTADO '!$F$64</definedName>
    <definedName name="Cinta_scotch_23">'[47]LISTADO '!$F$65</definedName>
    <definedName name="CINTA_V_15">#REF!</definedName>
    <definedName name="CIRCUITOS">[100]Circuitos!$C$2:$C$891</definedName>
    <definedName name="CISNEROS">#REF!</definedName>
    <definedName name="Cj">#REF!</definedName>
    <definedName name="cjsa" hidden="1">#REF!</definedName>
    <definedName name="Ck">#REF!</definedName>
    <definedName name="CL">#REF!</definedName>
    <definedName name="Clabe">#N/A</definedName>
    <definedName name="clase">#REF!</definedName>
    <definedName name="class2">'[71]REF - Listas'!$D$27:$D$28</definedName>
    <definedName name="class3">'[71]REF - Listas'!$F$4:$F$7</definedName>
    <definedName name="classification">'[71]REF - Listas'!$D$15:$D$24</definedName>
    <definedName name="Client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f">[101]Hoja1!$C$27</definedName>
    <definedName name="CMIBLE">#REF!</definedName>
    <definedName name="CMIBLE1">#REF!</definedName>
    <definedName name="CMina">[102]Cuentas!$P$11:$P$111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[103]INPUT_TEMP!#REF!</definedName>
    <definedName name="Coal_DB">#REF!</definedName>
    <definedName name="Coal1">#REF!</definedName>
    <definedName name="Coal2">'[91]NPV Summary'!#REF!</definedName>
    <definedName name="Coal3">'[91]NPV Summary'!#REF!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[73]Sensitivities!$I$10</definedName>
    <definedName name="CoalRepl">#REF!</definedName>
    <definedName name="CoalUtil">#REF!</definedName>
    <definedName name="Cod" localSheetId="1">#REF!</definedName>
    <definedName name="Cod">#REF!</definedName>
    <definedName name="CodActEco">[13]EMPRESA!$F$10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 localSheetId="1">#REF!</definedName>
    <definedName name="CODOS">#REF!</definedName>
    <definedName name="Codos_PVC_3">'[60]L. MAT.'!#REF!</definedName>
    <definedName name="coe">#REF!</definedName>
    <definedName name="coeficienterugosidad">'[11]INFORMACIÓN REFERENCIA'!$B$90:$C$101</definedName>
    <definedName name="cogvsiruj">[59]COMPARATIVO!#REF!</definedName>
    <definedName name="COHaul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Tap">'[29]Coloc. e Interc. Tapones'!$E$1:$E$65536</definedName>
    <definedName name="columna">[55]lisprecios!#REF!</definedName>
    <definedName name="Com">'[69]LIQUIDA-NOMINA'!$AL$4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DA">#REF!</definedName>
    <definedName name="COMJob_Number">#REF!</definedName>
    <definedName name="COMMR_description">#REF!</definedName>
    <definedName name="COMMRNumber">#REF!</definedName>
    <definedName name="comp">[104]PRESUP!$A:$IV</definedName>
    <definedName name="compactacion">#REF!</definedName>
    <definedName name="COMPenalty">#REF!</definedName>
    <definedName name="Compresores">#REF!</definedName>
    <definedName name="COMProject_Currency">#REF!</definedName>
    <definedName name="COMProject_name">#REF!</definedName>
    <definedName name="compuerta">[55]lisprecios!#REF!</definedName>
    <definedName name="CON_3000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'[105]APU''s'!#REF!</definedName>
    <definedName name="Concreto_1500_psi">'[106]Análisis Básicos'!#REF!</definedName>
    <definedName name="Concreto_3000_PSI">'[42]Apu Basicos'!$F$40</definedName>
    <definedName name="concreto14">#REF!</definedName>
    <definedName name="CONCRETO20">#REF!</definedName>
    <definedName name="concreto25">#REF!</definedName>
    <definedName name="CONCRETO30">#REF!</definedName>
    <definedName name="concreto3000">'[105]APU''s'!#REF!</definedName>
    <definedName name="concreto35">#REF!</definedName>
    <definedName name="concretoplaca">#REF!</definedName>
    <definedName name="CONDUCCION331">'[11]INFORMACIÓN REFERENCIA'!$B$122:$E$133</definedName>
    <definedName name="CONDUCCIONTABLA3.3.1">'[11]INFORMACIÓN REFERENCIA'!$B$122:$D$133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eqCat">0</definedName>
    <definedName name="ConseqForMitRisk">3</definedName>
    <definedName name="CONSOLIDADO">#REF!</definedName>
    <definedName name="CONSORCIO">[30]UNIT081!#REF!</definedName>
    <definedName name="consum">#REF!</definedName>
    <definedName name="consumo">[107]consumo1!$A$1:$IV$65536</definedName>
    <definedName name="CONT">'[108]DATOS CONTRATO'!$G$13</definedName>
    <definedName name="CONTADO">#REF!</definedName>
    <definedName name="ContLabCostOutput">#REF!</definedName>
    <definedName name="ContPartsCostOutput">#REF!</definedName>
    <definedName name="Contratante">'[13]DATOS CONTRATO'!$E$6</definedName>
    <definedName name="Contrato" localSheetId="1">#REF!</definedName>
    <definedName name="CONTRATO">[69]CONTRATO!$E$8</definedName>
    <definedName name="COPIA" localSheetId="2">'INDICAR CÓDIGO DEL ITEM DE PAGO'!ERR</definedName>
    <definedName name="COPIA" localSheetId="1">#REF!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aza">#REF!</definedName>
    <definedName name="corri" localSheetId="2">'INDICAR CÓDIGO DEL ITEM DE PAGO'!ERR</definedName>
    <definedName name="corri">[0]!ERR</definedName>
    <definedName name="corte">#REF!</definedName>
    <definedName name="corterocoso">#REF!</definedName>
    <definedName name="cost_analysis">#REF!</definedName>
    <definedName name="COST_CENTRES">'[109]C - CENTROS DE COSTO Y GASTOS'!$A$5:$B$248</definedName>
    <definedName name="CostCode">'[110]cost codes'!$B$2:$F$54</definedName>
    <definedName name="COSTO_FRENTE">[111]BITACORA!$E$1:$E$65536</definedName>
    <definedName name="Costo_Indctos">#REF!</definedName>
    <definedName name="costo2" hidden="1">#REF!</definedName>
    <definedName name="COSTODIRECTO" localSheetId="2">#REF!</definedName>
    <definedName name="COSTODIRECTO">#REF!</definedName>
    <definedName name="COSTOPERSONALTABLA1.5.3">'[11]INFORMACIÓN REFERENCIA'!$B$542:$F$545</definedName>
    <definedName name="COSTOPERSONALTABLA1.5.4">'[11]INFORMACIÓN REFERENCIA'!$B$549:$G$560</definedName>
    <definedName name="COSTOPERSONALTABLA1.5.5">'[11]INFORMACIÓN REFERENCIA'!$B$564:$G$621</definedName>
    <definedName name="COSTOREDESALCTABLA7.4">#REF!</definedName>
    <definedName name="COSTOREDESTABLA7.3">#REF!</definedName>
    <definedName name="COSTOS">[112]TARIFAS!$A$1:$F$52</definedName>
    <definedName name="COSTOSCONDUCCIONACU">'[11]BD COSTOS UNIDAD CONSTRUCTIVA'!$B$34:$J$49</definedName>
    <definedName name="COTAS">'[113]cotas '!$A$1:$H$184</definedName>
    <definedName name="count">'[99]Inputs-SUMMARY'!$H$3:$BR$3</definedName>
    <definedName name="counter">[103]ASSUMPTIONS!$H$6:$AP$6</definedName>
    <definedName name="COUNTRY_OF_ORIGIN">#REF!</definedName>
    <definedName name="cp">#REF!</definedName>
    <definedName name="CPlanta">[102]Cuentas!$S$11:$S$56</definedName>
    <definedName name="Cq">#REF!</definedName>
    <definedName name="Cr">#REF!</definedName>
    <definedName name="CRandM">#REF!</definedName>
    <definedName name="CREDI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[114]civ_roma!$C$803:$G$804</definedName>
    <definedName name="Criterios_IM">'[4]7422CW00'!#REF!</definedName>
    <definedName name="Criticidad">[115]Tabla!$A$1:$A$5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 localSheetId="1">#REF!</definedName>
    <definedName name="cs">#REF!</definedName>
    <definedName name="CS_AVG_SIZE">#REF!</definedName>
    <definedName name="CS_WELDING">#REF!</definedName>
    <definedName name="Ct">#REF!</definedName>
    <definedName name="CTA" localSheetId="2">#REF!</definedName>
    <definedName name="CTA">#REF!</definedName>
    <definedName name="CTE">#REF!</definedName>
    <definedName name="CTR">'[4]7422CW00'!#REF!</definedName>
    <definedName name="CTRPAG">'[4]7422CW00'!#REF!</definedName>
    <definedName name="CTyre">#REF!</definedName>
    <definedName name="Cu">#REF!</definedName>
    <definedName name="CUAALB">[116]CUADRILLAS!$D$73</definedName>
    <definedName name="CUACON">[116]CUADRILLAS!$D$62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LLA">#REF!</definedName>
    <definedName name="cuadrillaa1">[117]PERSONAL!$D$22</definedName>
    <definedName name="cuadrillaa2">[117]PERSONAL!$D$27</definedName>
    <definedName name="cuadrillaa4">[55]PERSONAL!#REF!</definedName>
    <definedName name="cuadrillac1">[117]PERSONAL!$D$45</definedName>
    <definedName name="cuadrillas">#REF!</definedName>
    <definedName name="cuadrillas2">[55]PERSONAL!#REF!</definedName>
    <definedName name="CUADRO">#N/A</definedName>
    <definedName name="CUADRO1">#REF!</definedName>
    <definedName name="CUAEXC">[116]CUADRILLAS!$D$49</definedName>
    <definedName name="CUAL" localSheetId="2">'INDICAR CÓDIGO DEL ITEM DE PAGO'!ERR</definedName>
    <definedName name="CUAL">[0]!ERR</definedName>
    <definedName name="CUAPLO">#REF!</definedName>
    <definedName name="CUATOP">#REF!</definedName>
    <definedName name="cube">#REF!</definedName>
    <definedName name="CUBE_UNIT">#REF!</definedName>
    <definedName name="CUBS" localSheetId="2">#REF!</definedName>
    <definedName name="cubs" localSheetId="1">[118]Hoja1!$A:$IV</definedName>
    <definedName name="CUBS">#REF!</definedName>
    <definedName name="CUCON">#REF!</definedName>
    <definedName name="CUEXC">#REF!</definedName>
    <definedName name="Cumm_Us_inf">[99]Workings!$H$8:$BR$8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nete_pintura">'[42]LISTADO '!$F$26</definedName>
    <definedName name="CUPLOM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'[47]LISTADO '!$F$88</definedName>
    <definedName name="Curvas_2">'[47]LISTADO '!$F$91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 localSheetId="3">[93]!Customize</definedName>
    <definedName name="Customize">[93]!Customize</definedName>
    <definedName name="CUTOP">#REF!</definedName>
    <definedName name="cv" localSheetId="2">#REF!</definedName>
    <definedName name="Cv" localSheetId="1">#REF!</definedName>
    <definedName name="cv">#REF!</definedName>
    <definedName name="CV2.Daily_Tonnes">#REF!</definedName>
    <definedName name="CV2.Moisture">#REF!</definedName>
    <definedName name="CVa">'[29]Cambio de Valv.'!$E$1:$E$65536</definedName>
    <definedName name="cvbcvbf" hidden="1">{#N/A,#N/A,TRUE,"INGENIERIA";#N/A,#N/A,TRUE,"COMPRAS";#N/A,#N/A,TRUE,"DIRECCION";#N/A,#N/A,TRUE,"RESUMEN"}</definedName>
    <definedName name="cvcvcvcv">#REF!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d" localSheetId="2" hidden="1">{"TAB1",#N/A,TRUE,"GENERAL";"TAB2",#N/A,TRUE,"GENERAL";"TAB3",#N/A,TRUE,"GENERAL";"TAB4",#N/A,TRUE,"GENERAL";"TAB5",#N/A,TRUE,"GENERAL"}</definedName>
    <definedName name="D" localSheetId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ADADAD" hidden="1">{#N/A,#N/A,TRUE,"CODIGO DEPENDENCIA"}</definedName>
    <definedName name="DAFT">#REF!</definedName>
    <definedName name="DANI">[88]ITEMS!$B$6:$B$176</definedName>
    <definedName name="DANODO">#REF!</definedName>
    <definedName name="DANODOF">#REF!</definedName>
    <definedName name="DANODOFT">#REF!</definedName>
    <definedName name="dario" localSheetId="2">'[36]GPI 526'!#REF!</definedName>
    <definedName name="dario">'[36]GPI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1">[119]Sheet1!$F$18:$H$977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[114]civ_roma!$C$9:$G$799</definedName>
    <definedName name="Date">[120]Constants!$B$9</definedName>
    <definedName name="DATO1">'[121]46'!$D$3:$CK$429</definedName>
    <definedName name="DATOS" localSheetId="2">#REF!</definedName>
    <definedName name="Datos" localSheetId="1">'[122]Base de Diseño'!$A$1:$I$216</definedName>
    <definedName name="datos">#REF!</definedName>
    <definedName name="datos1">'[123]Base de Diseño'!$A$1:$G$286</definedName>
    <definedName name="Days_in_Month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blgarantiaExtendida">#REF!</definedName>
    <definedName name="dblPunRentabilidad">#REF!</definedName>
    <definedName name="dblUtilVehiculo">#REF!</definedName>
    <definedName name="dc" localSheetId="1">#REF!</definedName>
    <definedName name="dc">#REF!</definedName>
    <definedName name="Dcacm" localSheetId="2">#REF!</definedName>
    <definedName name="Dcacm">#REF!</definedName>
    <definedName name="DCF">#REF!</definedName>
    <definedName name="DCI">[15]Tablas!#REF!</definedName>
    <definedName name="DCI1_1">[15]Tablas!#REF!</definedName>
    <definedName name="DCI1_1_1">[15]Tablas!#REF!</definedName>
    <definedName name="DCI1_1_2">[15]Tablas!#REF!</definedName>
    <definedName name="DCI1_1_3">[15]Tablas!#REF!</definedName>
    <definedName name="DCI1_1_4">[15]Tablas!#REF!</definedName>
    <definedName name="DCI1_2">[15]Tablas!#REF!</definedName>
    <definedName name="DCI1_3">[15]Tablas!#REF!</definedName>
    <definedName name="DCI1_4">[15]Tablas!#REF!</definedName>
    <definedName name="DCorriente">#REF!</definedName>
    <definedName name="Dcorriente1">'[124]Pta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 localSheetId="1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>#N/A</definedName>
    <definedName name="DDDD" hidden="1">{#N/A,#N/A,FALSE,"Estatico";#N/A,#N/A,FALSE,"Tuberia";#N/A,#N/A,FALSE,"Instrumentación";#N/A,#N/A,FALSE,"Mecanica";#N/A,#N/A,FALSE,"Electrico";#N/A,#N/A,FALSE,"Ofic.Civiles"}</definedName>
    <definedName name="ddddd">#REF!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[15]Tablas!#REF!</definedName>
    <definedName name="DDS1_1">[15]Tablas!#REF!</definedName>
    <definedName name="DDS1_1_1">[15]Tablas!#REF!</definedName>
    <definedName name="Dealpb" hidden="1">#REF!</definedName>
    <definedName name="Debt_Purchase_Price_Funding">[125]CONTROL!$G$45</definedName>
    <definedName name="Debt_S5_EA_Sch">[103]INPUT_TEMP!#REF!</definedName>
    <definedName name="Debt_S6_EA_Sch">[103]INPUT_TEMP!#REF!</definedName>
    <definedName name="DEC">#REF!</definedName>
    <definedName name="decbs">#REF!</definedName>
    <definedName name="Decjv">#REF!</definedName>
    <definedName name="Decjv2">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ault_leadtime">#REF!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>#REF!</definedName>
    <definedName name="DEMANDA">#REF!</definedName>
    <definedName name="demanto" localSheetId="2">#REF!</definedName>
    <definedName name="demanto">#REF!</definedName>
    <definedName name="demolicion">#REF!</definedName>
    <definedName name="DEMOLICIÓN">'[126]BASE-LISTAS'!$B$24:$B$29</definedName>
    <definedName name="demolicioncuneta">#REF!</definedName>
    <definedName name="DENS">#REF!</definedName>
    <definedName name="densi">#REF!</definedName>
    <definedName name="Dep_IAS_tot">[99]Tax!#REF!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ment">'[127]REF - Listas'!$D$4:$D$12</definedName>
    <definedName name="DEPEND">[115]Tabla!$B$1:$B$397</definedName>
    <definedName name="DEPENDENCIA">[115]Tabla!$B$1:$B$397</definedName>
    <definedName name="DEPENDENCIAS">[115]Tabla!$B$1:$B$397</definedName>
    <definedName name="Depreciation">#REF!</definedName>
    <definedName name="DepreciationPB" hidden="1">#REF!</definedName>
    <definedName name="DERF" hidden="1">{#N/A,#N/A,FALSE,"310.1";#N/A,#N/A,FALSE,"321.1";#N/A,#N/A,FALSE,"320.3";#N/A,#N/A,FALSE,"330.1"}</definedName>
    <definedName name="DERFE">#REF!</definedName>
    <definedName name="DES">#REF!</definedName>
    <definedName name="desarrolladas">'[46]Reservas de Petróleo'!$A$2,'[46]Reservas de Petróleo'!$A$1,'[46]Reservas de Petróleo'!$D$4,'[46]Reservas de Petróleo'!$F$1:$F$65536</definedName>
    <definedName name="DESC521">[128]ITEMS!$B$522</definedName>
    <definedName name="description">#REF!</definedName>
    <definedName name="DESCUNMI">#REF!</definedName>
    <definedName name="design">'[129]Design (3)'!$A$12:$CM$71</definedName>
    <definedName name="design2">[129]Design!$A$24:$CM$66</definedName>
    <definedName name="Designer">#REF!</definedName>
    <definedName name="DEST_ART">[81]steel!#REF!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uda">[107]deuda!$A$1:$IV$65536</definedName>
    <definedName name="deuda2">[130]deuda!$A$1:$IV$65536</definedName>
    <definedName name="DEX" localSheetId="2">#REF!</definedName>
    <definedName name="DEX" localSheetId="1">#REF!</definedName>
    <definedName name="DEX">#REF!</definedName>
    <definedName name="df" localSheetId="1">#REF!</definedName>
    <definedName name="DF">[131]Cronograma!#REF!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cvc">#REF!</definedName>
    <definedName name="dfdaa">#REF!</definedName>
    <definedName name="dfdf">#REF!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[93]Personalizar!$E$22</definedName>
    <definedName name="dflt2">[93]Personalizar!$E$23</definedName>
    <definedName name="dflt3">[93]Personalizar!$D$24</definedName>
    <definedName name="dflt4">[93]Personalizar!$E$26</definedName>
    <definedName name="dflt5">[93]Personalizar!$E$27</definedName>
    <definedName name="dflt6">[93]Personalizar!$D$28</definedName>
    <definedName name="dflt7">[93]Personalizar!$G$27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[15]Tablas!#REF!</definedName>
    <definedName name="DGO1_1">[15]Tablas!#REF!</definedName>
    <definedName name="DGO1_1_1">[15]Tablas!#REF!</definedName>
    <definedName name="DGP">[15]Tablas!#REF!</definedName>
    <definedName name="DGP1_1">[15]Tablas!#REF!</definedName>
    <definedName name="DGP1_1_1">[15]Tablas!#REF!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[40]PRESUPUESTO!$B$13</definedName>
    <definedName name="dia24hr">#REF!</definedName>
    <definedName name="Diámetro">#REF!</definedName>
    <definedName name="diámetroft">#REF!</definedName>
    <definedName name="diametros" localSheetId="1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00">[23]Dólar!#REF!</definedName>
    <definedName name="Dif.Este">#REF!</definedName>
    <definedName name="Dif.Norte">#REF!</definedName>
    <definedName name="diferencia">'[132]MEDIA GEOMETRICA'!$J$8,'[132]MEDIA GEOMETRICA'!$N$8,'[132]MEDIA GEOMETRICA'!$R$8,'[132]MEDIA GEOMETRICA'!$V$8,'[132]MEDIA GEOMETRICA'!$Z$8,'[132]MEDIA GEOMETRICA'!$AD$8,'[132]MEDIA GEOMETRICA'!$AH$8,'[132]MEDIA GEOMETRICA'!$AL$8,'[132]MEDIA GEOMETRICA'!#REF!,'[132]MEDIA GEOMETRICA'!#REF!</definedName>
    <definedName name="diferencial">[55]lisprecios!#REF!</definedName>
    <definedName name="DIJ">[15]Tablas!#REF!</definedName>
    <definedName name="DIJ1_1">[15]Tablas!#REF!</definedName>
    <definedName name="DIJ1_1_1">[15]Tablas!#REF!</definedName>
    <definedName name="DIJ1_1_2">[15]Tablas!#REF!</definedName>
    <definedName name="DIJ1_1_3">[15]Tablas!#REF!</definedName>
    <definedName name="DIJ1_1_4">[15]Tablas!#REF!</definedName>
    <definedName name="DIJ1_1_5">[15]Tablas!#REF!</definedName>
    <definedName name="DIJ1_2">[15]Tablas!#REF!</definedName>
    <definedName name="DIJ1_3">[15]Tablas!#REF!</definedName>
    <definedName name="DIJ1_4">[15]Tablas!#REF!</definedName>
    <definedName name="DIJ1_5">[15]Tablas!#REF!</definedName>
    <definedName name="Direccion">[69]EMPRESA!$F$14</definedName>
    <definedName name="DIRECTO1">[133]APU!$U$132</definedName>
    <definedName name="DIRECTO10">[133]APU!$U$681</definedName>
    <definedName name="DIRECTO100">[133]APU!$U$6171</definedName>
    <definedName name="DIRECTO101">[133]APU!$U$6232</definedName>
    <definedName name="DIRECTO102">[133]APU!$U$6293</definedName>
    <definedName name="DIRECTO103">[133]APU!$U$6354</definedName>
    <definedName name="DIRECTO104">[133]APU!$U$6415</definedName>
    <definedName name="DIRECTO105">[133]APU!$U$6476</definedName>
    <definedName name="DIRECTO11">[133]APU!$U$742</definedName>
    <definedName name="DIRECTO12">[133]APU!$U$803</definedName>
    <definedName name="DIRECTO124">[133]APU!$U$7635</definedName>
    <definedName name="DIRECTO125">[133]APU!$U$7696</definedName>
    <definedName name="DIRECTO126">[133]APU!$U$7757</definedName>
    <definedName name="DIRECTO127">[133]APU!$U$7818</definedName>
    <definedName name="DIRECTO128">[133]APU!$U$7879</definedName>
    <definedName name="DIRECTO129">[133]APU!$U$7940</definedName>
    <definedName name="DIRECTO13">[133]APU!$U$864</definedName>
    <definedName name="DIRECTO130">[133]APU!$U$8001</definedName>
    <definedName name="DIRECTO131">[133]APU!$U$8062</definedName>
    <definedName name="DIRECTO132">[133]APU!$U$8123</definedName>
    <definedName name="DIRECTO133">[133]APU!$U$8184</definedName>
    <definedName name="DIRECTO134">[133]APU!$U$8245</definedName>
    <definedName name="DIRECTO14">[133]APU!$U$925</definedName>
    <definedName name="DIRECTO15">[133]APU!$U$986</definedName>
    <definedName name="DIRECTO16">[133]APU!$U$1047</definedName>
    <definedName name="DIRECTO17">[133]APU!$U$1108</definedName>
    <definedName name="DIRECTO18">[133]APU!$U$1169</definedName>
    <definedName name="DIRECTO2">[133]APU!$U$193</definedName>
    <definedName name="DIRECTO2.10">[133]APU!$U$14889</definedName>
    <definedName name="DIRECTO2.11">[133]APU!$U$14950</definedName>
    <definedName name="DIRECTO2.12">[133]APU!$U$15011</definedName>
    <definedName name="DIRECTO2.9">[133]APU!$U$11839</definedName>
    <definedName name="DIRECTO21">[133]APU!$U$1352</definedName>
    <definedName name="DIRECTO22">[133]APU!$U$1413</definedName>
    <definedName name="DIRECTO23">[133]APU!$U$1474</definedName>
    <definedName name="DIRECTO24">[133]APU!$U$1535</definedName>
    <definedName name="DIRECTO25">[133]APU!$U$1596</definedName>
    <definedName name="DIRECTO26">[133]APU!$U$1657</definedName>
    <definedName name="DIRECTO27">[133]APU!$U$1718</definedName>
    <definedName name="DIRECTO28">[133]APU!$U$1779</definedName>
    <definedName name="DIRECTO29">[133]APU!$U$1840</definedName>
    <definedName name="DIRECTO3">[133]APU!$U$254</definedName>
    <definedName name="DIRECTO3.15">[133]APU!$U$8667</definedName>
    <definedName name="DIRECTO3.16">[133]APU!$U$8728</definedName>
    <definedName name="DIRECTO3.17">[133]APU!$U$8789</definedName>
    <definedName name="DIRECTO3.18">[133]APU!$U$8850</definedName>
    <definedName name="DIRECTO3.19">[133]APU!$U$8911</definedName>
    <definedName name="DIRECTO3.20">[133]APU!$U$8972</definedName>
    <definedName name="DIRECTO3.21">[133]APU!$U$11961</definedName>
    <definedName name="DIRECTO3.22">[133]APU!$U$14523</definedName>
    <definedName name="DIRECTO3.23">[133]APU!$U$15133</definedName>
    <definedName name="DIRECTO3.24">[133]APU!$U$16292</definedName>
    <definedName name="DIRECTO3.25">[133]APU!$U$16353</definedName>
    <definedName name="DIRECTO3.26">[133]APU!$U$16414</definedName>
    <definedName name="DIRECTO3.27">[133]APU!$U$16475</definedName>
    <definedName name="DIRECTO3.28">[133]APU!$U$16536</definedName>
    <definedName name="DIRECTO30">[133]APU!$U$1901</definedName>
    <definedName name="DIRECTO31">[133]APU!$U$1962</definedName>
    <definedName name="DIRECTO32">[133]APU!$U$2023</definedName>
    <definedName name="DIRECTO33">[133]APU!$U$2084</definedName>
    <definedName name="DIRECTO34">[133]APU!$U$2145</definedName>
    <definedName name="DIRECTO35">[133]APU!$U$2206</definedName>
    <definedName name="DIRECTO36">[133]APU!$U$2267</definedName>
    <definedName name="DIRECTO37">[133]APU!$U$2328</definedName>
    <definedName name="DIRECTO38">[133]APU!$U$2389</definedName>
    <definedName name="DIRECTO39">[133]APU!$U$2450</definedName>
    <definedName name="DIRECTO4">[133]APU!$U$315</definedName>
    <definedName name="DIRECTO4.20">[133]APU!$U$9216</definedName>
    <definedName name="DIRECTO4.21">[133]APU!$U$9277</definedName>
    <definedName name="DIRECTO4.22">[133]APU!$U$9338</definedName>
    <definedName name="DIRECTO4.23">[133]APU!$U$9399</definedName>
    <definedName name="DIRECTO4.24">[133]APU!$U$9460</definedName>
    <definedName name="DIRECTO4.25">[133]APU!$U$9521</definedName>
    <definedName name="DIRECTO4.26">[133]APU!$U$9582</definedName>
    <definedName name="DIRECTO4.27">[133]APU!$U$9643</definedName>
    <definedName name="DIRECTO4.28">[133]APU!$U$9704</definedName>
    <definedName name="DIRECTO4.29">[133]APU!$U$9765</definedName>
    <definedName name="DIRECTO4.30">[133]APU!$U$9826</definedName>
    <definedName name="DIRECTO4.31">[133]APU!$U$9887</definedName>
    <definedName name="DIRECTO4.32">[133]APU!$U$9948</definedName>
    <definedName name="DIRECTO4.33">[133]APU!$U$10009</definedName>
    <definedName name="DIRECTO4.34">[133]APU!$U$10070</definedName>
    <definedName name="DIRECTO4.35">[133]APU!$U$11595</definedName>
    <definedName name="DIRECTO4.36">[133]APU!$U$11656</definedName>
    <definedName name="DIRECTO4.37">[133]APU!$U$15987</definedName>
    <definedName name="DIRECTO4.38">[133]APU!$U$15194</definedName>
    <definedName name="DIRECTO4.39">[133]APU!$U$14279</definedName>
    <definedName name="DIRECTO4.40">[133]APU!$U$14340</definedName>
    <definedName name="DIRECTO4.41">[133]APU!$U$14401</definedName>
    <definedName name="DIRECTO4.42">[133]APU!$U$14462</definedName>
    <definedName name="DIRECTO4.43">[133]APU!$U$14584</definedName>
    <definedName name="DIRECTO4.44">[133]APU!$U$16048</definedName>
    <definedName name="DIRECTO4.45">[133]APU!$U$16109</definedName>
    <definedName name="DIRECTO4.46">[133]APU!$U$14706</definedName>
    <definedName name="DIRECTO4.47">[133]APU!$U$15926</definedName>
    <definedName name="DIRECTO4.48">[133]APU!$U$16170</definedName>
    <definedName name="DIRECTO4.49">[133]APU!$U$16231</definedName>
    <definedName name="DIRECTO4.50">[133]APU!$U$16902</definedName>
    <definedName name="DIRECTO4.51">[133]APU!$U$17634</definedName>
    <definedName name="DIRECTO4.52">[133]APU!$U$17695</definedName>
    <definedName name="DIRECTO40">[133]APU!$U$2511</definedName>
    <definedName name="DIRECTO41">[133]APU!$U$2572</definedName>
    <definedName name="DIRECTO42">[133]APU!$U$2633</definedName>
    <definedName name="DIRECTO43">[133]APU!$U$2694</definedName>
    <definedName name="DIRECTO44">[133]APU!$U$2755</definedName>
    <definedName name="DIRECTO45">[133]APU!$U$2816</definedName>
    <definedName name="DIRECTO46">[133]APU!$U$2877</definedName>
    <definedName name="DIRECTO47">[133]APU!$U$2938</definedName>
    <definedName name="DIRECTO48">[133]APU!$U$2999</definedName>
    <definedName name="DIRECTO49">[133]APU!$U$3060</definedName>
    <definedName name="DIRECTO5">[133]APU!$U$376</definedName>
    <definedName name="DIRECTO5.100">[133]APU!$U$12449</definedName>
    <definedName name="DIRECTO5.101">[133]APU!$U$12510</definedName>
    <definedName name="DIRECTO5.104">[133]APU!$U$12571</definedName>
    <definedName name="DIRECTO5.105">[133]APU!$U$12632</definedName>
    <definedName name="DIRECTO5.106">[133]APU!$U$12693</definedName>
    <definedName name="DIRECTO5.107">[133]APU!$U$12754</definedName>
    <definedName name="DIRECTO5.108">[133]APU!$U$12815</definedName>
    <definedName name="DIRECTO5.109">[133]APU!$U$12876</definedName>
    <definedName name="DIRECTO5.111">[133]APU!$U$12937</definedName>
    <definedName name="DIRECTO5.112">[133]APU!$U$12998</definedName>
    <definedName name="DIRECTO5.113">[133]APU!$U$14767</definedName>
    <definedName name="DIRECTO5.114">[133]APU!$U$14828</definedName>
    <definedName name="DIRECTO5.115">[133]APU!$U$15072</definedName>
    <definedName name="DIRECTO5.53">[133]APU!$U$10131</definedName>
    <definedName name="DIRECTO5.54">[133]APU!$U$10192</definedName>
    <definedName name="DIRECTO5.55">[133]APU!$U$10253</definedName>
    <definedName name="DIRECTO5.56">[133]APU!$U$10314</definedName>
    <definedName name="DIRECTO5.57">[133]APU!$U$10375</definedName>
    <definedName name="DIRECTO5.58">[133]APU!$U$10436</definedName>
    <definedName name="DIRECTO5.59">[133]APU!$U$10497</definedName>
    <definedName name="DIRECTO5.60">[133]APU!$U$10558</definedName>
    <definedName name="DIRECTO5.61">[133]APU!$U$10619</definedName>
    <definedName name="DIRECTO5.62">[133]APU!$U$10680</definedName>
    <definedName name="DIRECTO5.63">[133]APU!$U$10741</definedName>
    <definedName name="DIRECTO5.64">[133]APU!$U$10802</definedName>
    <definedName name="DIRECTO5.65">[133]APU!$U$10863</definedName>
    <definedName name="DIRECTO5.66">[133]APU!$U$10924</definedName>
    <definedName name="DIRECTO5.67">[133]APU!$U$10985</definedName>
    <definedName name="DIRECTO5.68">[133]APU!$U$11046</definedName>
    <definedName name="DIRECTO5.69">[133]APU!$U$11107</definedName>
    <definedName name="DIRECTO5.70">[133]APU!$U$11168</definedName>
    <definedName name="DIRECTO5.71">[133]APU!$U$11229</definedName>
    <definedName name="DIRECTO5.72">[133]APU!$U$12022</definedName>
    <definedName name="DIRECTO5.73">[133]APU!$U$12083</definedName>
    <definedName name="DIRECTO5.74">[133]APU!$U$12144</definedName>
    <definedName name="DIRECTO5.77">[133]APU!$U$12205</definedName>
    <definedName name="DIRECTO5.78">[133]APU!$U$12327</definedName>
    <definedName name="DIRECTO5.79">[133]APU!$U$12388</definedName>
    <definedName name="DIRECTO5.80">[133]APU!$U$12266</definedName>
    <definedName name="DIRECTO5.82">[133]APU!$U$14035</definedName>
    <definedName name="DIRECTO5.83">[133]APU!$U$14096</definedName>
    <definedName name="DIRECTO5.84">[133]APU!$U$13364</definedName>
    <definedName name="DIRECTO5.85">[133]APU!$U$13425</definedName>
    <definedName name="DIRECTO5.86">[133]APU!$U$13486</definedName>
    <definedName name="DIRECTO5.87">[133]APU!$U$13547</definedName>
    <definedName name="DIRECTO5.88">[133]APU!$U$13608</definedName>
    <definedName name="DIRECTO5.89">[133]APU!$U$13669</definedName>
    <definedName name="DIRECTO5.90">[133]APU!$U$13730</definedName>
    <definedName name="DIRECTO5.91">[133]APU!$U$13791</definedName>
    <definedName name="DIRECTO5.92">[133]APU!$U$13852</definedName>
    <definedName name="DIRECTO5.93">[133]APU!$U$13913</definedName>
    <definedName name="DIRECTO5.94">[133]APU!$U$13974</definedName>
    <definedName name="DIRECTO5.95">[133]APU!$U$13059</definedName>
    <definedName name="DIRECTO5.96">[133]APU!$U$13120</definedName>
    <definedName name="DIRECTO5.97">[133]APU!$U$13181</definedName>
    <definedName name="DIRECTO5.98">[133]APU!$U$13242</definedName>
    <definedName name="DIRECTO5.99">[133]APU!$U$13303</definedName>
    <definedName name="DIRECTO50">[133]APU!$U$3121</definedName>
    <definedName name="DIRECTO51">[133]APU!$U$3182</definedName>
    <definedName name="DIRECTO52">[133]APU!$U$3243</definedName>
    <definedName name="DIRECTO53">[133]APU!$U$3304</definedName>
    <definedName name="DIRECTO54">[133]APU!$U$3365</definedName>
    <definedName name="DIRECTO55">[133]APU!$U$3426</definedName>
    <definedName name="DIRECTO56">[133]APU!$U$3487</definedName>
    <definedName name="DIRECTO57">[133]APU!$U$3548</definedName>
    <definedName name="DIRECTO58">[133]APU!$U$3609</definedName>
    <definedName name="DIRECTO59">[133]APU!$U$3670</definedName>
    <definedName name="DIRECTO6">[133]APU!$U$437</definedName>
    <definedName name="DIRECTO60">[133]APU!$U$3731</definedName>
    <definedName name="DIRECTO61">[133]APU!$U$3792</definedName>
    <definedName name="DIRECTO62">[133]APU!$U$3853</definedName>
    <definedName name="DIRECTO63">[133]APU!$U$3914</definedName>
    <definedName name="DIRECTO64">[133]APU!$U$3975</definedName>
    <definedName name="DIRECTO65">[133]APU!$U$4036</definedName>
    <definedName name="DIRECTO66">[133]APU!$U$4097</definedName>
    <definedName name="DIRECTO67">[133]APU!$U$4158</definedName>
    <definedName name="DIRECTO68">[133]APU!$U$4219</definedName>
    <definedName name="DIRECTO69">[133]APU!$U$4280</definedName>
    <definedName name="DIRECTO7">[133]APU!$U$498</definedName>
    <definedName name="DIRECTO7.12">[133]APU!$U$8305</definedName>
    <definedName name="DIRECTO7.13">[133]APU!$U$8366</definedName>
    <definedName name="DIRECTO7.14">[133]APU!$U$8427</definedName>
    <definedName name="DIRECTO7.15">[133]APU!$U$8488</definedName>
    <definedName name="DIRECTO7.16">[133]APU!$U$8606</definedName>
    <definedName name="DIRECTO7.17">[133]APU!$U$11290</definedName>
    <definedName name="DIRECTO7.18">[133]APU!$U$11351</definedName>
    <definedName name="DIRECTO7.19">[133]APU!$U$11412</definedName>
    <definedName name="DIRECTO7.20">[133]APU!$U$11473</definedName>
    <definedName name="DIRECTO7.21">[133]APU!$U$11534</definedName>
    <definedName name="DIRECTO7.22">[133]APU!$U$11717</definedName>
    <definedName name="DIRECTO7.23">[133]APU!$U$11778</definedName>
    <definedName name="DIRECTO7.24">[133]APU!$U$14645</definedName>
    <definedName name="DIRECTO7.25">[133]APU!$U$15255</definedName>
    <definedName name="DIRECTO7.26">[133]APU!$U$15316</definedName>
    <definedName name="DIRECTO7.27">[133]APU!$U$15377</definedName>
    <definedName name="DIRECTO7.28">[133]APU!$U$15438</definedName>
    <definedName name="DIRECTO7.29">[133]APU!$U$15499</definedName>
    <definedName name="DIRECTO7.30">[133]APU!$U$15560</definedName>
    <definedName name="DIRECTO7.31">[133]APU!$U$15621</definedName>
    <definedName name="DIRECTO7.32">[133]APU!$U$15682</definedName>
    <definedName name="DIRECTO7.33">[133]APU!$U$15743</definedName>
    <definedName name="DIRECTO7.34">[133]APU!$U$15804</definedName>
    <definedName name="DIRECTO7.35">[133]APU!$U$15865</definedName>
    <definedName name="DIRECTO7.36">[133]APU!$U$17085</definedName>
    <definedName name="DIRECTO7.37">[133]APU!$U$17268</definedName>
    <definedName name="DIRECTO7.38">[133]APU!$U$17207</definedName>
    <definedName name="DIRECTO7.39">[133]APU!$U$17390</definedName>
    <definedName name="DIRECTO7.40">[133]APU!$U$17451</definedName>
    <definedName name="DIRECTO7.41">[133]APU!$U$17512</definedName>
    <definedName name="DIRECTO7.42">[133]APU!$U$17146</definedName>
    <definedName name="DIRECTO7.43">[133]APU!$U$17573</definedName>
    <definedName name="DIRECTO7.44">[133]APU!$U$17329</definedName>
    <definedName name="DIRECTO70">[133]APU!$U$4341</definedName>
    <definedName name="DIRECTO71">[133]APU!$U$4402</definedName>
    <definedName name="DIRECTO72">[133]APU!$U$4463</definedName>
    <definedName name="DIRECTO73">[133]APU!$U$4524</definedName>
    <definedName name="DIRECTO74">[133]APU!$U$4585</definedName>
    <definedName name="DIRECTO75">[133]APU!$U$4646</definedName>
    <definedName name="DIRECTO76">[133]APU!$U$4707</definedName>
    <definedName name="DIRECTO77">[133]APU!$U$4768</definedName>
    <definedName name="DIRECTO78">[133]APU!$U$4829</definedName>
    <definedName name="DIRECTO79">[133]APU!$U$4890</definedName>
    <definedName name="DIRECTO8">[133]APU!$U$559</definedName>
    <definedName name="DIRECTO80">[133]APU!$U$4951</definedName>
    <definedName name="DIRECTO81">[133]APU!$U$5012</definedName>
    <definedName name="DIRECTO82">[133]APU!$U$5073</definedName>
    <definedName name="DIRECTO83">[133]APU!$U$5134</definedName>
    <definedName name="DIRECTO84">[133]APU!$U$5195</definedName>
    <definedName name="DIRECTO85">[133]APU!$U$5256</definedName>
    <definedName name="DIRECTO86">[133]APU!$U$5317</definedName>
    <definedName name="DIRECTO87">[133]APU!$U$5378</definedName>
    <definedName name="DIRECTO88">[133]APU!$U$5439</definedName>
    <definedName name="DIRECTO89">[133]APU!$U$5500</definedName>
    <definedName name="DIRECTO9">[133]APU!$U$620</definedName>
    <definedName name="DIRECTO9.1">[133]APU!$U$16597</definedName>
    <definedName name="DIRECTO9.2">[133]APU!$U$16658</definedName>
    <definedName name="DIRECTO9.3">[133]APU!$U$16719</definedName>
    <definedName name="DIRECTO9.4">[133]APU!$U$16780</definedName>
    <definedName name="DIRECTO9.5">[133]APU!$U$16841</definedName>
    <definedName name="DIRECTO90">[133]APU!$U$5561</definedName>
    <definedName name="DIRECTO91">[133]APU!$U$5622</definedName>
    <definedName name="DIRECTO92">[133]APU!$U$5683</definedName>
    <definedName name="DIRECTO93">[133]APU!$U$5744</definedName>
    <definedName name="DIRECTO94">[133]APU!$U$5805</definedName>
    <definedName name="DIRECTO95">[133]APU!$U$5866</definedName>
    <definedName name="DIRECTO96">[133]APU!$U$5927</definedName>
    <definedName name="DIRECTO97">[133]APU!$U$5988</definedName>
    <definedName name="DIRECTO98">[133]APU!$U$6049</definedName>
    <definedName name="DIRECTO99">[133]APU!$U$6110</definedName>
    <definedName name="Director_Administrativo">#REF!</definedName>
    <definedName name="Discount_Lumpsum">#REF!</definedName>
    <definedName name="discount_percent">#REF!</definedName>
    <definedName name="discount2">[134]Cover!#REF!</definedName>
    <definedName name="discount3">[134]Cover!#REF!</definedName>
    <definedName name="discount4">[134]Cover!#REF!</definedName>
    <definedName name="DiscRateHigh">#REF!</definedName>
    <definedName name="DiscRateMed">#REF!</definedName>
    <definedName name="display_area_2">#REF!</definedName>
    <definedName name="DISPONIBILIDAD">#REF!</definedName>
    <definedName name="Distancia">#REF!</definedName>
    <definedName name="div_pay">[103]ASSUMPTIONS!#REF!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MxUS">#REF!</definedName>
    <definedName name="do" localSheetId="1">#REF!</definedName>
    <definedName name="do">#REF!</definedName>
    <definedName name="Documentstatus">#REF!</definedName>
    <definedName name="Documentstatus1">'[71]REF - Listas'!$B$4:$B$11</definedName>
    <definedName name="dolar">#REF!</definedName>
    <definedName name="DOLLAR">[135]CÁLCULOS!$H$34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OTACIÓN">#REF!</definedName>
    <definedName name="DPI">[15]Tablas!#REF!</definedName>
    <definedName name="DPI1_1">[15]Tablas!#REF!</definedName>
    <definedName name="DPI1_1_1">[15]Tablas!#REF!</definedName>
    <definedName name="DPY">[15]Tablas!#REF!</definedName>
    <definedName name="DPY1_1">[15]Tablas!#REF!</definedName>
    <definedName name="DPY1_1_1">[15]Tablas!#REF!</definedName>
    <definedName name="DRAWING_LEAD_TIME">#REF!</definedName>
    <definedName name="drf">#REF!</definedName>
    <definedName name="DRI">[15]Tablas!#REF!</definedName>
    <definedName name="DRI1_1">[15]Tablas!#REF!</definedName>
    <definedName name="DRI1_1_1">[15]Tablas!#REF!</definedName>
    <definedName name="DRI1_1_2">[15]Tablas!#REF!</definedName>
    <definedName name="DRI1_1_3">[15]Tablas!#REF!</definedName>
    <definedName name="DRI1_1_4">[15]Tablas!#REF!</definedName>
    <definedName name="DRI1_2">[15]Tablas!#REF!</definedName>
    <definedName name="DRI1_3">[15]Tablas!#REF!</definedName>
    <definedName name="DRI1_4">[15]Tablas!#REF!</definedName>
    <definedName name="DRL">[15]Tablas!#REF!</definedName>
    <definedName name="DRL1_1">[15]Tablas!#REF!</definedName>
    <definedName name="DRL1_1_1">[15]Tablas!#REF!</definedName>
    <definedName name="DRL1_1_2">[15]Tablas!#REF!</definedName>
    <definedName name="DRL1_1_3">[15]Tablas!#REF!</definedName>
    <definedName name="DRL1_1_4">[15]Tablas!#REF!</definedName>
    <definedName name="DRL1_2">[15]Tablas!#REF!</definedName>
    <definedName name="DRL1_3">[15]Tablas!#REF!</definedName>
    <definedName name="DRL1_4">[15]Tablas!#REF!</definedName>
    <definedName name="DRTOS1">'[136]Cost Codes'!$B$4:$G$331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1">#REF!</definedName>
    <definedName name="DS">[131]Cronograma!#REF!</definedName>
    <definedName name="DSA">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[137]EMPRESA!$I$25</definedName>
    <definedName name="DsctoPension">[137]EMPRESA!$I$23</definedName>
    <definedName name="DsctoSalud">[137]EMPRESA!$I$24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1">'[138]A.P.U'!#REF!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[15]Tablas!#REF!</definedName>
    <definedName name="DSP1_1">[15]Tablas!#REF!</definedName>
    <definedName name="DSP1_1_1">[15]Tablas!#REF!</definedName>
    <definedName name="dt" localSheetId="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xd">[28]CALCULO!$E$75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 localSheetId="1">#REF!</definedName>
    <definedName name="E">#REF!</definedName>
    <definedName name="E_03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[15]Tablas!#REF!</definedName>
    <definedName name="ECP1_1">[15]Tablas!#REF!</definedName>
    <definedName name="ECP1_1_1">[15]Tablas!#REF!</definedName>
    <definedName name="ED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dil">[55]lisprecios!#REF!</definedName>
    <definedName name="EDWIN">#REF!</definedName>
    <definedName name="EE" localSheetId="2">'INDICAR CÓDIGO DEL ITEM DE PAGO'!ERR</definedName>
    <definedName name="EE" localSheetId="1">'[109]C - CENTROS DE COSTO Y GASTOS'!$D$5:$E$123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e">#REF!</definedName>
    <definedName name="eeeeeeeeeee">#REF!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ER">#REF!</definedName>
    <definedName name="ef" localSheetId="1">#REF!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JEC">[40]PRESUPUESTO!$E$7</definedName>
    <definedName name="Ejecutivo">'[139]Info Ejec'!$A$1:$AV$153</definedName>
    <definedName name="el">#REF!</definedName>
    <definedName name="ElectConsPrice">[73]Parameters!$R$15</definedName>
    <definedName name="ElectDemandPrice">#REF!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AQUE">#REF!</definedName>
    <definedName name="EMPLEADO">#REF!</definedName>
    <definedName name="Empresa">[69]EMPRESA!$F$6</definedName>
    <definedName name="EMULSION">#REF!</definedName>
    <definedName name="End_Bal" localSheetId="1">#REF!</definedName>
    <definedName name="End_Bal">#REF!</definedName>
    <definedName name="ene">#REF!</definedName>
    <definedName name="ene00">[23]Dólar!#REF!</definedName>
    <definedName name="ENERGIATABLA1.2.4">'[11]CALCULO COSTOS DE OPERACIÓN'!$B$127:$AF$163</definedName>
    <definedName name="Engine">#N/A</definedName>
    <definedName name="Ensayos">#REF!</definedName>
    <definedName name="ENTRADASP" localSheetId="2">#REF!</definedName>
    <definedName name="ENTRADASP">#REF!</definedName>
    <definedName name="EPECIALIDAD_SIDOE">[15]Tablas!#REF!</definedName>
    <definedName name="EQUI">[118]Equipo!$A:$IV</definedName>
    <definedName name="EQUI3">[140]Equipo!$A:$IV</definedName>
    <definedName name="EquipData">'[73]Equip Data'!$B$14:$AQ$75</definedName>
    <definedName name="EquipInput">#REF!</definedName>
    <definedName name="EquipLifeRank">#REF!</definedName>
    <definedName name="EQUIPO" localSheetId="1">#REF!</definedName>
    <definedName name="equipo">[141]Equipo!$A$7:$A$65536</definedName>
    <definedName name="EQUIPO_1">[142]EQUIPO!$B$2:$D$36</definedName>
    <definedName name="EQUIPO_2">[143]Equipo!$A$7:$A$65536</definedName>
    <definedName name="EQUIPO_DE_SOLDADURA">'[42]LISTADO '!$L$10</definedName>
    <definedName name="equipo_mayor">#REF!</definedName>
    <definedName name="EQUIPO1">#REF!</definedName>
    <definedName name="equipomayor2">[144]desglose!#REF!</definedName>
    <definedName name="EquipOpCostOutput">#REF!</definedName>
    <definedName name="EquipOpFleet">#REF!</definedName>
    <definedName name="EQUIPOS" localSheetId="2">'[145]TABLA EQUIPOS'!$A$3:$D$70</definedName>
    <definedName name="equipos" localSheetId="1">#REF!</definedName>
    <definedName name="Equipos">#REF!</definedName>
    <definedName name="EQUIPOS1">#REF!</definedName>
    <definedName name="equiprecord">[119]Sheet1!$A$18:$A$1072</definedName>
    <definedName name="EquipReplOutput">#REF!</definedName>
    <definedName name="EquipRow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[81]steel!$B$8:$B$47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1">#REF!</definedName>
    <definedName name="ERR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1">#REF!</definedName>
    <definedName name="ERROR2">#REF!</definedName>
    <definedName name="ERROR3">[146]TARIF2002!#REF!</definedName>
    <definedName name="ERROR5">[146]TARIF2002!#REF!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alones">[55]lisprecios!#REF!</definedName>
    <definedName name="ESE" localSheetId="1">#REF!</definedName>
    <definedName name="ESE">#REF!</definedName>
    <definedName name="ESMALTE">#REF!</definedName>
    <definedName name="ESP201.15">'[147]201.15'!$H$49</definedName>
    <definedName name="ESP201.21">'[147]201.21'!$H$50</definedName>
    <definedName name="ESP201.7">'[147]201.7'!$H$52</definedName>
    <definedName name="ESP201.8">'[147]201.8'!$H$53</definedName>
    <definedName name="ESP210.2.2">#REF!</definedName>
    <definedName name="ESP225P">#REF!</definedName>
    <definedName name="ESP330.1P">'[147]330.1P (7801)'!$H$50</definedName>
    <definedName name="ESP632.1P">'[147]632.1P '!$H$57</definedName>
    <definedName name="ESP632.4P">'[147]632.4P'!$H$51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CION">[84]TABLAS!$B$63:$B$78</definedName>
    <definedName name="Estados">#REF!</definedName>
    <definedName name="Este">#REF!</definedName>
    <definedName name="ESTERIL">'[80]BASE DE DATOS ORIG'!#REF!</definedName>
    <definedName name="Estimate_Factor">1</definedName>
    <definedName name="ESTRAE">'[4]7422CW00'!#REF!</definedName>
    <definedName name="ESTRU">[148]Estructura!$C$7:$E$2570</definedName>
    <definedName name="ESTRUCT06">'[149]Análisis Unit'!#REF!</definedName>
    <definedName name="ESTRUCT07">'[149]Análisis Unit'!#REF!</definedName>
    <definedName name="ESTRUCT08">'[149]Análisis Unit'!#REF!</definedName>
    <definedName name="ESTRUCT09">'[149]Análisis Unit'!#REF!</definedName>
    <definedName name="ESTRUCT10">'[149]Análisis Unit'!#REF!</definedName>
    <definedName name="ESTRUCT11">'[149]Análisis Unit'!#REF!</definedName>
    <definedName name="ESTRUCT12">'[149]Análisis Unit'!#REF!</definedName>
    <definedName name="ESTRUCT13">'[149]Análisis Unit'!#REF!</definedName>
    <definedName name="ESTRUCT14">'[149]Análisis Unit'!#REF!</definedName>
    <definedName name="ESTRUCT15">'[149]Análisis Unit'!#REF!</definedName>
    <definedName name="ESTRUCT16">'[149]Análisis Unit'!#REF!</definedName>
    <definedName name="ESTRUCT17">'[149]Análisis Unit'!#REF!</definedName>
    <definedName name="ESTRUCT18">'[149]Análisis Unit'!#REF!</definedName>
    <definedName name="ESTRUCT19">'[149]Análisis Unit'!#REF!</definedName>
    <definedName name="ESTRUCT20">'[149]Análisis Unit'!#REF!</definedName>
    <definedName name="ESTRUCT21">'[149]Análisis Unit'!#REF!</definedName>
    <definedName name="ESTRUCT22">'[149]Análisis Unit'!#REF!</definedName>
    <definedName name="ESTRUCT24">'[149]Análisis Unit'!#REF!</definedName>
    <definedName name="ESTRUCT25">'[149]Análisis Unit'!#REF!</definedName>
    <definedName name="ESTRUCT28">'[149]Análisis Unit'!#REF!</definedName>
    <definedName name="ESTRUCT29">'[149]Análisis Unit'!#REF!</definedName>
    <definedName name="ESTRUCT31">'[149]Análisis Unit'!#REF!</definedName>
    <definedName name="ESTRUCT33">'[149]Análisis Unit'!#REF!</definedName>
    <definedName name="ESTRUCT34">'[149]Análisis Unit'!#REF!</definedName>
    <definedName name="ESTRUCT43">'[149]Análisis Unit'!#REF!</definedName>
    <definedName name="ESTRUCTURA" hidden="1">{#N/A,#N/A,TRUE,"INGENIERIA";#N/A,#N/A,TRUE,"COMPRAS";#N/A,#N/A,TRUE,"DIRECCION";#N/A,#N/A,TRUE,"RESUMEN"}</definedName>
    <definedName name="ESTRUCTURAS">[150]Hoja3!$B$7:$B$15</definedName>
    <definedName name="ETAP">#REF!</definedName>
    <definedName name="ETAPA_PACC">#REF!</definedName>
    <definedName name="ETERNIT6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>#REF!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1_1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[36]SKJ452!#REF!</definedName>
    <definedName name="Excel_BuiltIn_Print_Titles_10">[36]SKJ452!#REF!</definedName>
    <definedName name="Excel_BuiltIn_Print_Titles_11" localSheetId="2">[36]ITA878!#REF!</definedName>
    <definedName name="Excel_BuiltIn_Print_Titles_11">[36]ITA878!#REF!</definedName>
    <definedName name="Excel_BuiltIn_Print_Titles_12" localSheetId="2">'[36]AEA-944'!#REF!</definedName>
    <definedName name="Excel_BuiltIn_Print_Titles_12">'[36]AEA-944'!#REF!</definedName>
    <definedName name="Excel_BuiltIn_Print_Titles_13" localSheetId="2">'[36]DUB-823'!#REF!</definedName>
    <definedName name="Excel_BuiltIn_Print_Titles_13">'[36]DUB-823'!#REF!</definedName>
    <definedName name="Excel_BuiltIn_Print_Titles_14" localSheetId="2">'[36]GPI 526'!#REF!</definedName>
    <definedName name="Excel_BuiltIn_Print_Titles_14">'[36]GPI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[36]XXJ617!#REF!</definedName>
    <definedName name="Excel_BuiltIn_Print_Titles_19">[36]XXJ617!#REF!</definedName>
    <definedName name="Excel_BuiltIn_Print_Titles_20" localSheetId="2">#REF!</definedName>
    <definedName name="Excel_BuiltIn_Print_Titles_20">#REF!</definedName>
    <definedName name="Excel_BuiltIn_Print_Titles_21" localSheetId="2">[36]SNG_855!#REF!</definedName>
    <definedName name="Excel_BuiltIn_Print_Titles_21">[36]SNG_855!#REF!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 localSheetId="1">'[151]COSTOS OFICINA'!#REF!</definedName>
    <definedName name="Excel_BuiltIn_Print_Titles_3">#REF!</definedName>
    <definedName name="Excel_BuiltIn_Print_Titles_4">'[151]COSTOS CAMPAMENTO'!#REF!</definedName>
    <definedName name="Excel_BuiltIn_Print_Titles_5" localSheetId="2">'[36]VEA 374'!#REF!</definedName>
    <definedName name="Excel_BuiltIn_Print_Titles_5">'[36]VEA 374'!#REF!</definedName>
    <definedName name="Excel_BuiltIn_Print_Titles_5_XX" localSheetId="2">'[36]VEA 374'!#REF!</definedName>
    <definedName name="Excel_BuiltIn_Print_Titles_5_XX">'[36]VEA 374'!#REF!</definedName>
    <definedName name="Excel_BuiltIn_Print_Titles_6" localSheetId="2">#REF!</definedName>
    <definedName name="Excel_BuiltIn_Print_Titles_6">#REF!</definedName>
    <definedName name="Excel_BuiltIn_Print_Titles_7" localSheetId="2">[36]HFB024!#REF!</definedName>
    <definedName name="Excel_BuiltIn_Print_Titles_7">[36]HFB024!#REF!</definedName>
    <definedName name="Excel_BuiltIn_Print_Titles_8" localSheetId="2">#REF!</definedName>
    <definedName name="Excel_BuiltIn_Print_Titles_8">#REF!</definedName>
    <definedName name="Excel_BuiltIn_Print_Titles_9" localSheetId="2">[36]PAJ825!#REF!</definedName>
    <definedName name="Excel_BuiltIn_Print_Titles_9">[36]PAJ825!#REF!</definedName>
    <definedName name="Exchange_Rate">#REF!</definedName>
    <definedName name="exchangerate">[152]Parameters!#REF!</definedName>
    <definedName name="EXCROC">'[153]Análisis de precios'!$H$52</definedName>
    <definedName name="Executivepb" hidden="1">#REF!</definedName>
    <definedName name="ExistAge">#REF!</definedName>
    <definedName name="ExistFleet">#REF!</definedName>
    <definedName name="expl1">[23]Gastos!#REF!</definedName>
    <definedName name="ExRateAus">[154]ProjectParameters!$G$18</definedName>
    <definedName name="ExRateCountry">[154]ProjectParameters!$B$18:$B$22</definedName>
    <definedName name="ExRates">[154]ProjectParameters!$G$18:$G$22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Extras">'[69]LIQUIDA-NOMINA'!$AH$4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a">#REF!</definedName>
    <definedName name="FABI">Scheduled_Payment+Extra_Payment</definedName>
    <definedName name="FABIAN">#N/A</definedName>
    <definedName name="FAC">#REF!</definedName>
    <definedName name="Facilidades">#REF!</definedName>
    <definedName name="FACTOR" localSheetId="1">#REF!</definedName>
    <definedName name="factor">#REF!</definedName>
    <definedName name="Factpb" hidden="1">#REF!</definedName>
    <definedName name="Factpb2" hidden="1">#REF!</definedName>
    <definedName name="FACTURADO">'[155]Itemes Renovación'!#REF!</definedName>
    <definedName name="FALTANTES1">'[156]CANT OBRA'!$A:$IV</definedName>
    <definedName name="FareWellStmnt" localSheetId="3">[93]!FareWellStmnt</definedName>
    <definedName name="FareWellStmnt">[93]!FareWellStmnt</definedName>
    <definedName name="FaseProyecto">#REF!</definedName>
    <definedName name="fb">#REF!</definedName>
    <definedName name="fcc">#REF!</definedName>
    <definedName name="fcv">#REF!</definedName>
    <definedName name="FD" localSheetId="2">'INDICAR CÓDIGO DEL ITEM DE PAGO'!ERR</definedName>
    <definedName name="fd" localSheetId="1">#REF!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1">#REF!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1">#REF!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1">#REF!</definedName>
    <definedName name="fdwssf">#REF!</definedName>
    <definedName name="FE">1.32</definedName>
    <definedName name="feb00">[23]Dólar!#REF!</definedName>
    <definedName name="FECHA" localSheetId="1">#REF!</definedName>
    <definedName name="Fecha">[157]Tablas!$B$1:$B$65536</definedName>
    <definedName name="FechaInicio">[69]CONTRATO!$E$10</definedName>
    <definedName name="Fechas">#REF!</definedName>
    <definedName name="FechaTermina">[69]CONTRATO!$E$11</definedName>
    <definedName name="FechaTerminacion">#REF!</definedName>
    <definedName name="fer" localSheetId="2">'[64]Res-Accide-10'!#REF!</definedName>
    <definedName name="fer">'[64]Res-Accide-10'!#REF!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xx">[20]Cálculo!$B$39</definedName>
    <definedName name="ff" localSheetId="2">'INDICAR CÓDIGO DEL ITEM DE PAGO'!ERR</definedName>
    <definedName name="FF" localSheetId="1">'[158]cost codes'!$B$2:$F$54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dfdfddf">#REF!</definedName>
    <definedName name="ffffffffffffffff">#REF!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 localSheetId="1">#REF!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'[159]7422CW00'!#REF!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 hidden="1">#REF!</definedName>
    <definedName name="Finaliza">[113]Design!$B$275</definedName>
    <definedName name="FINANCIACION" localSheetId="2">'INDICAR CÓDIGO DEL ITEM DE PAGO'!ERR</definedName>
    <definedName name="FINANCIACION">[0]!ERR</definedName>
    <definedName name="Financialpb" hidden="1">#REF!</definedName>
    <definedName name="Financialpb2" hidden="1">#REF!</definedName>
    <definedName name="FinePrint" localSheetId="3">[93]!FinePrint</definedName>
    <definedName name="FinePrint">[93]!FinePrint</definedName>
    <definedName name="FixEquip_hrs">'[160]Fixed Plant'!$F$109:$AA$168</definedName>
    <definedName name="fk">#REF!</definedName>
    <definedName name="Fleet">#REF!</definedName>
    <definedName name="FleetC">#REF!</definedName>
    <definedName name="fleetRecNo">[161]Fleet!$B$12:$B$80</definedName>
    <definedName name="FleetS">#REF!</definedName>
    <definedName name="FleetW">#REF!</definedName>
    <definedName name="flq">#REF!</definedName>
    <definedName name="FM">1.18</definedName>
    <definedName name="fnic">[101]Hoja1!$C$13</definedName>
    <definedName name="FO">1.32</definedName>
    <definedName name="FOB_POINT">#REF!</definedName>
    <definedName name="forapproval">'[162]LISTS-FOR INTERNAL USE ONLY'!$B$16:$B$25</definedName>
    <definedName name="FORDESCR">'[4]7422CW00'!#REF!</definedName>
    <definedName name="FORM_C3">[163]Hoja1!$A$33:$N$51</definedName>
    <definedName name="form_calcmod">'[164]CALC-MOD'!$C$4:$C$11,'[164]CALC-MOD'!$G$4:$G$11,'[164]CALC-MOD'!$C$16:$C$23,'[164]CALC-MOD'!$G$16:$G$23,'[164]CALC-MOD'!$C$29:$C$36,'[164]CALC-MOD'!$B$43:$B$47</definedName>
    <definedName name="form_cons">[165]CONS!$F$14:$F$81,[165]CONS!$G$13:$G$81,[165]CONS!$G$87:$G$90,[165]CONS!$K$13:$K$22,[165]CONS!$M$13:$M$21</definedName>
    <definedName name="form_desglose">#REF!,#REF!</definedName>
    <definedName name="form_equi">[165]EQUI!$D$15:$E$45,[165]EQUI!$E$46,[165]EQUI!$D$52:$E$86,[165]EQUI!$E$87,[165]EQUI!$D$94:$E$109,[165]EQUI!$E$110,[165]EQUI!$D$116:$E$122,[165]EQUI!$E$123,[165]EQUI!$D$131:$E$136,[165]EQUI!$E$137,[165]EQUI!$E$140,[165]EQUI!$D$146:$E$159,[165]EQUI!$E$161,[165]EQUI!$I$2:$I$14,[165]EQUI!$K$2:$K$13</definedName>
    <definedName name="form_indir">[164]INDIR!$C$17:$M$22,[164]INDIR!$O$17:$P$22,[164]INDIR!$R$17:$R$23,[164]INDIR!$C$25:$M$26,[164]INDIR!$O$25:$P$26,[164]INDIR!$R$25:$R$27,[164]INDIR!$C$32:$M$33,[164]INDIR!$O$32:$P$33,[164]INDIR!$R$32:$R$34,[164]INDIR!$R$37,[164]INDIR!$P$43:$P$49,[164]INDIR!$R$43:$R$50,[164]INDIR!$P$54:$P$59,[164]INDIR!$R$54:$R$60,[164]INDIR!$P$65:$P$67,[164]INDIR!$R$65:$R$68,[164]INDIR!$R$71</definedName>
    <definedName name="form_otrosmod">'[165]OTROS MO'!$C$15:$D$19,'[165]OTROS MO'!$F$15:$G$19,'[165]OTROS MO'!$H$15:$H$20,'[165]OTROS MO'!$F$25:$F$26,'[165]OTROS MO'!$H$25:$H$27,'[165]OTROS MO'!$F$33:$F$34,'[165]OTROS MO'!$H$33:$H$35,'[165]OTROS MO'!$H$38</definedName>
    <definedName name="form_resumen">#REF!,#REF!,#REF!,#REF!,#REF!,#REF!,#REF!,#REF!,#REF!,#REF!,#REF!</definedName>
    <definedName name="form_subcon">#REF!,#REF!</definedName>
    <definedName name="form_superv">[164]SUPERV!$C$17:$L$23,[164]SUPERV!$N$17:$O$23,[164]SUPERV!$Q$17:$Q$24</definedName>
    <definedName name="formadepago">#REF!</definedName>
    <definedName name="FORMALETAM2">#REF!</definedName>
    <definedName name="Formaletas">'[42]LISTADO '!$L$5</definedName>
    <definedName name="FORMOLT">'[4]7422CW00'!#REF!</definedName>
    <definedName name="FORMULARIO" hidden="1">#REF!</definedName>
    <definedName name="formularioCantidades" localSheetId="1">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#REF!</definedName>
    <definedName name="fu" localSheetId="2">'INDICAR CÓDIGO DEL ITEM DE PAGO'!ERR</definedName>
    <definedName name="Fu" localSheetId="1">[20]Cálculo!$B$40</definedName>
    <definedName name="fu">[0]!ERR</definedName>
    <definedName name="Fub">[20]Cálculo!$B$36</definedName>
    <definedName name="Fuel">'[102]Budget Assumptions'!$J$3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[73]Parameters!$R$18</definedName>
    <definedName name="Full_Print" localSheetId="1">#REF!</definedName>
    <definedName name="Full_Print">#REF!</definedName>
    <definedName name="Fup">[20]Cálculo!$B$38</definedName>
    <definedName name="fv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[134]Cover!#REF!</definedName>
    <definedName name="fy">#REF!</definedName>
    <definedName name="Fyb">[20]Cálculo!$B$35</definedName>
    <definedName name="Fyp">[20]Cálculo!$B$37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[15]Tablas!#REF!</definedName>
    <definedName name="G_C10">[15]Tablas!#REF!</definedName>
    <definedName name="G_C11">[15]Tablas!#REF!</definedName>
    <definedName name="G_C12">[15]Tablas!#REF!</definedName>
    <definedName name="G_C13">[15]Tablas!#REF!</definedName>
    <definedName name="G_C14">[15]Tablas!#REF!</definedName>
    <definedName name="G_C15">[15]Tablas!#REF!</definedName>
    <definedName name="G_C16">[15]Tablas!#REF!</definedName>
    <definedName name="G_C17">[15]Tablas!#REF!</definedName>
    <definedName name="G_C18">[15]Tablas!#REF!</definedName>
    <definedName name="G_C19">[15]Tablas!#REF!</definedName>
    <definedName name="G_C2">[15]Tablas!#REF!</definedName>
    <definedName name="G_C20">[15]Tablas!#REF!</definedName>
    <definedName name="G_C21">[15]Tablas!#REF!</definedName>
    <definedName name="G_C22">[15]Tablas!#REF!</definedName>
    <definedName name="G_C3">[15]Tablas!#REF!</definedName>
    <definedName name="G_C4">[15]Tablas!#REF!</definedName>
    <definedName name="G_C5">[15]Tablas!#REF!</definedName>
    <definedName name="G_C6">[15]Tablas!#REF!</definedName>
    <definedName name="G_C7">[15]Tablas!#REF!</definedName>
    <definedName name="G_C8">[15]Tablas!#REF!</definedName>
    <definedName name="G_C9">[15]Tablas!#REF!</definedName>
    <definedName name="G1_">#REF!</definedName>
    <definedName name="Ga">#REF!</definedName>
    <definedName name="GAJ" localSheetId="2">#REF!</definedName>
    <definedName name="GAJ">#REF!</definedName>
    <definedName name="GANCHO">#REF!</definedName>
    <definedName name="GarantiaExtendida">#REF!</definedName>
    <definedName name="GarantiaExtendidaCostos">#REF!</definedName>
    <definedName name="GAS">[15]Tablas!#REF!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[14]Tablas!#REF!</definedName>
    <definedName name="GCI">[15]Tablas!#REF!</definedName>
    <definedName name="GCN">[15]Tablas!#REF!</definedName>
    <definedName name="GCP">[15]Tablas!#REF!</definedName>
    <definedName name="Gd">#REF!</definedName>
    <definedName name="gdj">#REF!</definedName>
    <definedName name="GDN">[15]Tablas!#REF!</definedName>
    <definedName name="GDR">[15]Tablas!#REF!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[15]Tablas!#REF!</definedName>
    <definedName name="GEA1_1">[15]Tablas!#REF!</definedName>
    <definedName name="GEA1_1_1">[15]Tablas!#REF!</definedName>
    <definedName name="GEA1_1_10">[15]Tablas!#REF!</definedName>
    <definedName name="GEA1_1_2">[15]Tablas!#REF!</definedName>
    <definedName name="GEA1_1_3">[15]Tablas!#REF!</definedName>
    <definedName name="GEA1_1_4">[15]Tablas!#REF!</definedName>
    <definedName name="GEA1_1_5">[15]Tablas!#REF!</definedName>
    <definedName name="GEA1_1_6">[15]Tablas!#REF!</definedName>
    <definedName name="GEA1_1_7">[15]Tablas!#REF!</definedName>
    <definedName name="GEA1_1_8">[15]Tablas!#REF!</definedName>
    <definedName name="GEA1_1_9">[15]Tablas!#REF!</definedName>
    <definedName name="GEA1_2">[15]Tablas!#REF!</definedName>
    <definedName name="GEA1_3">[15]Tablas!#REF!</definedName>
    <definedName name="GEA1_4">[15]Tablas!#REF!</definedName>
    <definedName name="GEC">[15]Tablas!#REF!</definedName>
    <definedName name="GEC_ON_DAPIAY">#REF!</definedName>
    <definedName name="GEC_ON_GER">#REF!</definedName>
    <definedName name="gecolsa06">[23]Gastos!#REF!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[69]EMPRESA!$F$12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[15]Tablas!#REF!</definedName>
    <definedName name="gft">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1">#REF!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">#REF!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'[159]7422CW00'!#REF!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">'[166]GENERALIDADES '!$E$9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#REF!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1">#REF!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[15]Tablas!#REF!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[15]Tablas!#REF!</definedName>
    <definedName name="gp">#REF!</definedName>
    <definedName name="GPO">[15]Tablas!#REF!</definedName>
    <definedName name="GPR">[15]Tablas!#REF!</definedName>
    <definedName name="GPS">#REF!</definedName>
    <definedName name="GPSCostos">#REF!</definedName>
    <definedName name="_xlnm.Recorder">#REF!</definedName>
    <definedName name="Grados">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ANITO">#REF!</definedName>
    <definedName name="GRANO">#REF!</definedName>
    <definedName name="GRC">[15]Tablas!#REF!</definedName>
    <definedName name="GRC_ON_ASO">[15]Tablas!#REF!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[15]Tablas!#REF!</definedName>
    <definedName name="GRM_ON_DMARES">#REF!</definedName>
    <definedName name="GRM_ON_DRIO">#REF!</definedName>
    <definedName name="GRN">[15]Tablas!#REF!</definedName>
    <definedName name="GRN_ON_ASO">[15]Tablas!#REF!</definedName>
    <definedName name="GRN_ON_DIREC">#REF!</definedName>
    <definedName name="GRS">[15]Tablas!#REF!</definedName>
    <definedName name="GRS_ON_ASO">[15]Tablas!#REF!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">#REF!</definedName>
    <definedName name="GRUPO1" localSheetId="2">#REF!</definedName>
    <definedName name="grupo1" localSheetId="1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[101]Hoja1!$F$6</definedName>
    <definedName name="grupo4">[101]Hoja1!$F$7</definedName>
    <definedName name="grupo5">[101]Hoja1!$F$10</definedName>
    <definedName name="grupo6">[101]Hoja1!$F$11</definedName>
    <definedName name="grupo7">[101]Hoja1!$F$12</definedName>
    <definedName name="grupo8">[101]Hoja1!$F$13</definedName>
    <definedName name="grupo9">[101]Hoja1!$F$14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[167]BASE!$C$4:$H$255</definedName>
    <definedName name="GTC">[15]Tablas!#REF!</definedName>
    <definedName name="gte" localSheetId="1">#REF!</definedName>
    <definedName name="GTE">[15]Tablas!#REF!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[15]Tablas!#REF!</definedName>
    <definedName name="GTRE" localSheetId="2">#REF!</definedName>
    <definedName name="GTRE">#REF!</definedName>
    <definedName name="guardaescoba">[55]lisprecios!#REF!</definedName>
    <definedName name="Gv">#REF!</definedName>
    <definedName name="Gw">#REF!</definedName>
    <definedName name="gy">#REF!</definedName>
    <definedName name="H" localSheetId="1">[84]TABLAS!$D$63:$D$78</definedName>
    <definedName name="h">#REF!</definedName>
    <definedName name="H.L._INGENIEROS___API_LTDA">[30]UNIT081!#REF!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yud">#REF!</definedName>
    <definedName name="Hazards">#REF!</definedName>
    <definedName name="Hb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[101]Datos!$D$8</definedName>
    <definedName name="hen">[101]Datos!$D$9</definedName>
    <definedName name="herr">#REF!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1">#REF!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 localSheetId="2">'INDICAR CÓDIGO DEL ITEM DE PAGO'!ERR</definedName>
    <definedName name="HH" localSheetId="1">#REF!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'[29]Interc de Hidr.'!$E$1:$E$65536</definedName>
    <definedName name="HIDE1">[81]steel!$F$7:$J$7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'[105]APU''s'!#REF!</definedName>
    <definedName name="hierro4">'[105]APU''s'!#REF!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l">#REF!</definedName>
    <definedName name="HM">#REF!</definedName>
    <definedName name="hmont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[168]LTM!$G$461:$J$461,[168]LTM!$G$463:$J$464,[168]LTM!$G$468:$J$469,[168]LTM!$G$473:$J$475,[168]LTM!$G$480:$J$480,[168]LTM!$G$484:$J$485,[168]LTM!$G$490:$J$490,[168]LTM!$G$514:$J$518,[168]LTM!$G$525:$J$526,[168]LTM!$G$532:$J$537</definedName>
    <definedName name="hn.ConvertZero2" hidden="1">[168]LTM!$G$560:$J$560,[168]LTM!$H$590:$J$591,[168]LTM!$H$614:$J$614,[168]LTM!$H$635:$J$636,[168]LTM!$G$676:$J$680,[168]LTM!$G$686:$J$686,[168]LTM!$G$688:$J$694,[168]LTM!$G$681:$J$682</definedName>
    <definedName name="hn.ConvertZero3" hidden="1">[168]LTM!$G$699:$J$706,[168]LTM!$G$710:$J$714,[168]LTM!$G$717:$J$734,[168]LTM!$G$738:$J$738,[168]LTM!$G$745:$J$751</definedName>
    <definedName name="hn.ConvertZero4" hidden="1">[168]LTM!$G$840:$J$840,[168]LTM!$H$1266:$J$1266,[168]LTM!$G$1267:$J$1267,[168]LTM!$G$1454:$J$1461,[168]LTM!$J$1462,[168]LTM!$J$1463,[168]LTM!$G$1468:$J$1469,[168]LTM!$L$1469:$N$1469</definedName>
    <definedName name="hn.ConvertZeroUnhide1" hidden="1">[168]LTM!$G$1469:$J$1469,[168]LTM!$L$1469:$N$1469,[168]LTM!$H$1266:$J$1266</definedName>
    <definedName name="hn.Delete015" hidden="1">'[168]CREDIT STATS'!$B$9:$K$11,'[168]CREDIT STATS'!$O$11:$X$14,'[168]CREDIT STATS'!$B$25:$K$30,'[168]CREDIT STATS'!$O$25:$X$26</definedName>
    <definedName name="hn.DZ_MultByFXRates" hidden="1">[168]DropZone!$B$2:$I$118,[168]DropZone!$B$120:$I$132,[168]DropZone!$B$134:$I$136,[168]DropZone!$B$138:$I$146</definedName>
    <definedName name="hn.ExtDb" hidden="1">FALSE</definedName>
    <definedName name="hn.LTM_MultByFXRates" hidden="1">[168]LTM!$G$461:$N$477,[168]LTM!$G$480:$N$539,[168]LTM!$G$548:$N$667,[168]LTM!$G$676:$N$1266,[168]LTM!$G$1454:$N$1461,[168]LTM!$G$1463:$N$1465,[168]LTM!$G$1468:$N$1469</definedName>
    <definedName name="hn.ModelType" hidden="1">"DEAL"</definedName>
    <definedName name="hn.ModelVersion" hidden="1">1</definedName>
    <definedName name="hn.MultbyFXRates" hidden="1">[168]LTM!$G$461:$N$477,[168]LTM!$G$480:$N$539,[168]LTM!$G$548:$N$667,[168]LTM!$G$676:$N$1266,[168]LTM!$G$1454:$N$1461,[168]LTM!$G$1463:$N$1465,[168]LTM!$G$1468:$N$1469</definedName>
    <definedName name="hn.MultByFXRates1" hidden="1">[168]LTM!$G$461:$G$477,[168]LTM!$G$480:$G$539,[168]LTM!$G$548:$G$562,[168]LTM!$G$676:$G$840,[168]LTM!$G$1454:$G$1469</definedName>
    <definedName name="hn.MultByFXRates2" hidden="1">[168]LTM!$H$461:$H$477,[168]LTM!$H$480:$H$539,[168]LTM!$H$548:$H$667,[168]LTM!$H$676:$H$1266,[168]LTM!$H$1454:$H$1469</definedName>
    <definedName name="hn.MultByFXRates3" hidden="1">[168]LTM!$I$461:$I$477,[168]LTM!$I$480:$I$539,[168]LTM!$I$548:$I$667,[168]LTM!$I$676:$I$1266,[168]LTM!$I$1454:$I$1469</definedName>
    <definedName name="hn.MultbyFxrates4" hidden="1">[168]LTM!$J$461:$J$477,[168]LTM!$J$480:$J$539,[168]LTM!$J$548:$J$668,[168]LTM!$J$676:$J$1266,[168]LTM!$J$1454:$J$1461,[168]LTM!$J$1463:$J$1465,[168]LTM!$J$1468</definedName>
    <definedName name="hn.multbyfxrates5" hidden="1">[168]LTM!$L$461:$L$477,[168]LTM!$L$480:$L$539,[168]LTM!$L$548:$L$562,[168]LTM!$L$676:$L$840,[168]LTM!$L$1454:$L$1469</definedName>
    <definedName name="hn.multbyfxrates6" hidden="1">[168]LTM!$M$461:$M$477,[168]LTM!$M$480:$M$539,[168]LTM!$M$548:$M$668,[168]LTM!$M$676:$M$1266,[168]LTM!$M$1454:$M$1469</definedName>
    <definedName name="hn.multbyfxrates7" hidden="1">[168]LTM!$N$461:$N$477,[168]LTM!$N$480:$N$539,[168]LTM!$N$548:$N$667,[168]LTM!$N$676:$N$1266,[168]LTM!$N$1454:$N$1469</definedName>
    <definedName name="hn.MultByFXRatesBot1" hidden="1">[168]LTM!$G$676:$G$682,[168]LTM!$G$686,[168]LTM!$G$688:$G$694,[168]LTM!$G$699:$G$706,[168]LTM!$G$710:$G$714,[168]LTM!$G$717:$G$734,[168]LTM!$G$738,[168]LTM!$G$738,[168]LTM!$G$745:$G$751,[168]LTM!$G$840,[168]LTM!$G$1454:$G$1461,[168]LTM!$G$1468:$G$1469</definedName>
    <definedName name="hn.MultByFXRatesBot2" hidden="1">[168]LTM!$H$676:$H$682,[168]LTM!$H$686,[168]LTM!$H$688:$H$694,[168]LTM!$H$699:$H$706,[168]LTM!$H$710:$H$714,[168]LTM!$H$717:$H$734,[168]LTM!$H$738,[168]LTM!$H$745:$H$751,[168]LTM!$H$840,[168]LTM!$H$1266,[168]LTM!$H$1454:$H$1461,[168]LTM!$H$1468:$H$1469</definedName>
    <definedName name="hn.MultByFXRatesBot3" hidden="1">[168]LTM!$I$676:$I$682,[168]LTM!$I$686,[168]LTM!$I$688:$I$694,[168]LTM!$I$699:$I$706,[168]LTM!$I$710:$I$714,[168]LTM!$I$717:$I$734,[168]LTM!$I$738,[168]LTM!$I$745:$I$751,[168]LTM!$I$840,[168]LTM!$I$1266,[168]LTM!$I$1454:$I$1461,[168]LTM!$I$1468:$I$1469</definedName>
    <definedName name="hn.MultByFXRatesBot4" hidden="1">[168]LTM!$J$676:$J$682,[168]LTM!$J$686,[168]LTM!$J$688:$J$694,[168]LTM!$J$699:$J$706,[168]LTM!$J$710:$J$714,[168]LTM!$J$717:$J$734,[168]LTM!$J$738,[168]LTM!$J$745:$J$751,[168]LTM!$J$840,[168]LTM!$J$1266,[168]LTM!$J$1454:$J$1461,[168]LTM!$J$1463:$J$1465,[168]LTM!$J$1468</definedName>
    <definedName name="hn.MultByFXRatesBot5" hidden="1">[168]LTM!$L$676:$L$682,[168]LTM!$L$686,[168]LTM!$L$688:$L$694,[168]LTM!$L$699:$L$706,[168]LTM!$L$710:$L$714,[168]LTM!$L$717:$L$734,[168]LTM!$L$738,[168]LTM!$L$745:$L$751,[168]LTM!$L$837:$L$838,[168]LTM!$L$1454:$L$1458,[168]LTM!$L$1468:$L$1469</definedName>
    <definedName name="hn.MultByFXRatesBot6" hidden="1">[168]LTM!$M$676:$M$682,[168]LTM!$M$686,[168]LTM!$M$688:$M$694,[168]LTM!$M$699:$M$706,[168]LTM!$M$710:$M$714,[168]LTM!$M$717:$M$734,[168]LTM!$M$738,[168]LTM!$M$745:$M$751,[168]LTM!$M$837:$M$838,[168]LTM!$M$1454:$M$1458,[168]LTM!$M$1468:$M$1469</definedName>
    <definedName name="hn.MultByFXRatesBot7" hidden="1">[168]LTM!$N$676:$N$682,[168]LTM!$N$686,[168]LTM!$N$688:$N$694,[168]LTM!$N$699:$N$706,[168]LTM!$N$710:$N$714,[168]LTM!$N$717:$N$734,[168]LTM!$N$738,[168]LTM!$N$745:$N$751,[168]LTM!$N$837:$N$838,[168]LTM!$N$1454:$N$1458,[168]LTM!$N$1468:$N$1469</definedName>
    <definedName name="hn.MultByFXRatesTop1" hidden="1">[168]LTM!$G$461,[168]LTM!$G$463:$G$464,[168]LTM!$G$468:$G$469,[168]LTM!$G$473:$G$475,[168]LTM!$G$480,[168]LTM!$G$484:$G$485,[168]LTM!$G$490:$G$509,[168]LTM!$G$512,[168]LTM!$G$514:$G$518,[168]LTM!$G$525:$G$526,[168]LTM!$G$532:$G$537,[168]LTM!$G$560</definedName>
    <definedName name="hn.MultByFXRatesTop2" hidden="1">[168]LTM!$H$461,[168]LTM!$H$463:$H$464,[168]LTM!$H$468:$H$469,[168]LTM!$H$473:$H$475,[168]LTM!$H$480,[168]LTM!$H$484:$H$485,[168]LTM!$H$490:$H$509,[168]LTM!$H$512,[168]LTM!$H$514:$H$518,[168]LTM!$H$525:$H$526,[168]LTM!$H$532:$H$537,[168]LTM!$H$560,[168]LTM!$H$590:$H$591,[168]LTM!$H$614:$H$631,[168]LTM!$H$635:$H$636</definedName>
    <definedName name="hn.MultByFXRatesTop3" hidden="1">[168]LTM!$I$461,[168]LTM!$I$463:$I$464,[168]LTM!$I$468:$I$469,[168]LTM!$I$473:$I$475,[168]LTM!$I$480,[168]LTM!$I$484:$I$485,[168]LTM!$I$490:$I$509,[168]LTM!$I$512,[168]LTM!$I$514:$I$518,[168]LTM!$I$525:$I$526,[168]LTM!$I$532:$I$537,[168]LTM!$I$560,[168]LTM!$I$590:$I$591,[168]LTM!$I$614:$I$631,[168]LTM!$I$635:$I$636</definedName>
    <definedName name="hn.MultByFXRatesTop4" hidden="1">[168]LTM!$J$461,[168]LTM!$J$463:$J$464,[168]LTM!$J$468:$J$469,[168]LTM!$J$473:$J$475,[168]LTM!$J$480,[168]LTM!$J$484:$J$485,[168]LTM!$J$490:$J$509,[168]LTM!$J$512,[168]LTM!$J$514:$J$518,[168]LTM!$J$525:$J$526,[168]LTM!$J$532:$J$537,[168]LTM!$J$560,[168]LTM!$J$590:$J$591,[168]LTM!$J$614:$J$631,[168]LTM!$J$635:$J$636</definedName>
    <definedName name="hn.MultByFXRatesTop5" hidden="1">[168]LTM!$L$461,[168]LTM!$L$463:$L$464,[168]LTM!$L$468:$L$469,[168]LTM!$L$473:$L$475,[168]LTM!$L$480,[168]LTM!$L$484:$L$485,[168]LTM!$L$490:$L$509,[168]LTM!$L$512,[168]LTM!$L$514:$L$518,[168]LTM!$L$525:$L$526,[168]LTM!$L$532:$L$537,[168]LTM!$L$560</definedName>
    <definedName name="hn.MultByFXRatesTop6" hidden="1">[168]LTM!$M$461,[168]LTM!$M$463:$M$464,[168]LTM!$M$468:$M$469,[168]LTM!$M$473:$M$475,[168]LTM!$M$480,[168]LTM!$M$484:$M$485,[168]LTM!$M$490:$M$509,[168]LTM!$M$512,[168]LTM!$M$514:$M$518,[168]LTM!$M$525:$M$526,[168]LTM!$M$532:$M$537,[168]LTM!$M$560,[168]LTM!$M$590:$M$591,[168]LTM!$M$614:$M$631,[168]LTM!$M$635:$M$636</definedName>
    <definedName name="hn.MultByFXRatesTop7" hidden="1">[168]LTM!$N$461,[168]LTM!$N$463:$N$464,[168]LTM!$N$468:$N$469,[168]LTM!$N$473:$N$475,[168]LTM!$N$480,[168]LTM!$N$484:$N$485,[168]LTM!$N$490:$N$509,[168]LTM!$N$512,[168]LTM!$N$514:$N$518,[168]LTM!$N$525:$N$526,[168]LTM!$N$532:$N$537,[168]LTM!$N$560,[168]LTM!$N$590:$N$591,[168]LTM!$N$614:$N$631,[168]LTM!$N$635:$N$636</definedName>
    <definedName name="hn.NoUpload" hidden="1">0</definedName>
    <definedName name="hn.YearLabel" hidden="1">#REF!</definedName>
    <definedName name="hnt">#REF!</definedName>
    <definedName name="HOJA">#N/A</definedName>
    <definedName name="Hoja_Dis">[169]Design!$B$11:$DY$51</definedName>
    <definedName name="Hoja_Dis_All">[169]Design!$A$11:$DY$29</definedName>
    <definedName name="Hoja_Dis_Com">[113]Design!$A$11:$EA$267</definedName>
    <definedName name="Hoja_Dis_out">[169]Design!$C$11:$BX$27</definedName>
    <definedName name="Hoja_Dis_Ver">[169]Design!$B$11:$DY$51</definedName>
    <definedName name="HOJA1" localSheetId="2">#REF!</definedName>
    <definedName name="HOJA1" localSheetId="1">#REF!</definedName>
    <definedName name="HOJA1">#REF!</definedName>
    <definedName name="HOJA444">#N/A</definedName>
    <definedName name="HORAA">#REF!</definedName>
    <definedName name="HORAS_DIAS">#REF!</definedName>
    <definedName name="horas_lluvia">#REF!</definedName>
    <definedName name="HORAS_LLUVIAS">#REF!</definedName>
    <definedName name="HORASLLUVIA">#REF!</definedName>
    <definedName name="horat">'[29]Itemes Renovación'!#REF!</definedName>
    <definedName name="Hornos">#REF!</definedName>
    <definedName name="HoursTotCol">#REF!</definedName>
    <definedName name="Hp">[28]CALCULO!$E$67</definedName>
    <definedName name="HP_stg_Hz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'[91]Equip Data'!#REF!</definedName>
    <definedName name="hrn">[101]Datos!$D$7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GO">#N/A</definedName>
    <definedName name="hut">#REF!</definedName>
    <definedName name="hvehiculo">#REF!</definedName>
    <definedName name="hxdfk">#REF!</definedName>
    <definedName name="HY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1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[11]INPUTS!$D$20</definedName>
    <definedName name="ic">[101]Hoja1!$C$17</definedName>
    <definedName name="icbf">[101]Hoja1!$C$15</definedName>
    <definedName name="Icct">#REF!</definedName>
    <definedName name="ICP">[15]Tablas!#REF!</definedName>
    <definedName name="ICP1_1">[15]Tablas!#REF!</definedName>
    <definedName name="ICP1_1_1">[15]Tablas!#REF!</definedName>
    <definedName name="ICP1_1_2">[15]Tablas!#REF!</definedName>
    <definedName name="ICP1_1_3">[15]Tablas!#REF!</definedName>
    <definedName name="ICP1_1_4">[15]Tablas!#REF!</definedName>
    <definedName name="ICP1_2">[15]Tablas!#REF!</definedName>
    <definedName name="ICP1_3">[15]Tablas!#REF!</definedName>
    <definedName name="ICP1_4">[15]Tablas!#REF!</definedName>
    <definedName name="ID" localSheetId="2">'INDICAR CÓDIGO DEL ITEM DE PAGO'!ERR</definedName>
    <definedName name="id" localSheetId="1">#REF!</definedName>
    <definedName name="ID">[0]!ERR</definedName>
    <definedName name="IF" localSheetId="2">'[94]A. P. U.'!#REF!</definedName>
    <definedName name="IF">'[94]A. P. U.'!#REF!</definedName>
    <definedName name="ig" localSheetId="1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1">#REF!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1">#REF!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'[170]1'!$N$41</definedName>
    <definedName name="Im_Un">#REF!</definedName>
    <definedName name="IMP">[40]otros!$C$3</definedName>
    <definedName name="ImpdosporMilCostos">#REF!</definedName>
    <definedName name="Impdosxmil">#REF!</definedName>
    <definedName name="IMPRESSION">#REF!</definedName>
    <definedName name="imprev" localSheetId="1">#REF!</definedName>
    <definedName name="Imprev">#REF!</definedName>
    <definedName name="imprevistos">[88]DATOS!$B$17</definedName>
    <definedName name="Imprevistos_mmto_año1">#REF!</definedName>
    <definedName name="imprimir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'[11]INFORMACIÓN REFERENCIA'!$B$441:$F$452</definedName>
    <definedName name="INC">#REF!</definedName>
    <definedName name="Incomepb" hidden="1">#REF!</definedName>
    <definedName name="INCONTERMS">[171]LISTAS!#REF!</definedName>
    <definedName name="INCR._PRODC.">#REF!</definedName>
    <definedName name="INCREMENTO1">'[172]CAT-D7H'!$R$3</definedName>
    <definedName name="INCREMENTO2">'[172]CAT-D7H'!$S$3</definedName>
    <definedName name="INCREMENTO3">'[172]CAT-D7H'!$T$3</definedName>
    <definedName name="IncrementoCanon">#REF!</definedName>
    <definedName name="incrustaciones">[55]lisprecios!#REF!</definedName>
    <definedName name="IND">[173]items!$C$4:$J$247</definedName>
    <definedName name="INDEX">'[174]Presupuesto 2003'!#REF!</definedName>
    <definedName name="Index.">'[174]Presupuesto 2003'!#REF!</definedName>
    <definedName name="INDEXa">'[174]Presupuesto 2003'!#REF!</definedName>
    <definedName name="INDEXACIÓN">'[174]Presupuesto 2003'!#REF!</definedName>
    <definedName name="INDICE" localSheetId="2">#REF!</definedName>
    <definedName name="INDICE" localSheetId="1">[118]INDICE!$A:$IV</definedName>
    <definedName name="INDICE">#REF!</definedName>
    <definedName name="INDICEPRECIOSCONSUMIDOR">[11]REFERENCIAS!$A$28:$E$112</definedName>
    <definedName name="INDIREC">#REF!</definedName>
    <definedName name="INDJA1">#REF!</definedName>
    <definedName name="inf" localSheetId="2">#REF!</definedName>
    <definedName name="INF" localSheetId="1">#REF!</definedName>
    <definedName name="inf">#REF!</definedName>
    <definedName name="INFF">#REF!</definedName>
    <definedName name="infi">#REF!</definedName>
    <definedName name="INFORME">[175]TABLAS!$A$1:$A$65536</definedName>
    <definedName name="Informe_semanal">#REF!</definedName>
    <definedName name="INGENIERIA1" hidden="1">#REF!</definedName>
    <definedName name="INGENIERIA11" hidden="1">#REF!</definedName>
    <definedName name="IniCeldaDtfRapida">#REF!</definedName>
    <definedName name="iniciales">'[46]Reservas de Petróleo'!$A$2,'[46]Reservas de Petróleo'!$A$1,'[46]Reservas de Petróleo'!$D$4,'[46]Reservas de Petróleo'!$D$1:$D$65536</definedName>
    <definedName name="Inicio">[61]BASES!$E$26</definedName>
    <definedName name="InitFleet">#REF!</definedName>
    <definedName name="InitPurch">#REF!</definedName>
    <definedName name="INPU">#REF!</definedName>
    <definedName name="INPUT">'[4]7422CW00'!#REF!</definedName>
    <definedName name="ins">[176]insumos!$A$8:$A$40</definedName>
    <definedName name="Instalación_TM_incluye15Breake">'[60]L. MAT.'!#REF!</definedName>
    <definedName name="instalaciontuberia3">#REF!</definedName>
    <definedName name="INSU">[177]INSUMOS!$A$1:$E$65536</definedName>
    <definedName name="INSUMO">'[178]Base Datos Insumos'!$A$4:$B$483</definedName>
    <definedName name="INSUMOS">'[178]Base Datos Insumos'!$A$4:$B$483</definedName>
    <definedName name="Insumos_auxiliares" localSheetId="2">[179]Insumos!#REF!</definedName>
    <definedName name="Insumos_auxiliares">[179]Insumos!#REF!</definedName>
    <definedName name="Insumos_basicos" localSheetId="2">#REF!</definedName>
    <definedName name="Insumos_basicos">#REF!</definedName>
    <definedName name="InsuranceRate">[73]Parameters!$K$16</definedName>
    <definedName name="Int" localSheetId="1">#REF!</definedName>
    <definedName name="Int">#REF!</definedName>
    <definedName name="InTap">[29]Interc.tapones!$E$1:$E$65536</definedName>
    <definedName name="intCosteoMmto">#REF!</definedName>
    <definedName name="intDiasPagoFactura">#REF!</definedName>
    <definedName name="INTER">[150]Hoja3!$F$7:$F$9</definedName>
    <definedName name="Intercambiadores">#REF!</definedName>
    <definedName name="Interest_Rate" localSheetId="1">#REF!</definedName>
    <definedName name="Interest_Rate">#REF!</definedName>
    <definedName name="InterestRate">[73]Parameters!$K$15</definedName>
    <definedName name="INTERMEDIA_I">#REF!</definedName>
    <definedName name="Interruptor_sencillo">'[47]LISTADO '!$F$81</definedName>
    <definedName name="INTERV" hidden="1">{"via1",#N/A,TRUE,"general";"via2",#N/A,TRUE,"general";"via3",#N/A,TRUE,"general"}</definedName>
    <definedName name="Interventor">[69]CONTRATO!$E$12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'[29]Interc.válv.'!$E$1:$E$65536</definedName>
    <definedName name="INV_11" localSheetId="1">#REF!</definedName>
    <definedName name="INV_11">'[180]PR 1'!$A$2:$N$655</definedName>
    <definedName name="INV_Payments" localSheetId="3">[93]!INV_Payments</definedName>
    <definedName name="INV_Payments">[93]!INV_Payments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PC">[11]REFERENCIAS!$A$27:$E$112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ng" hidden="1">#REF!</definedName>
    <definedName name="IsColHidden" hidden="1">FALSE</definedName>
    <definedName name="IsLTMColHidden" hidden="1">FALSE</definedName>
    <definedName name="Iss">'[69]LIQUIDA-NOMINA'!$AT$4</definedName>
    <definedName name="issafp">[101]Hoja1!$C$19</definedName>
    <definedName name="isscs">[101]Hoja1!$C$21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[101]Hoja1!$C$20</definedName>
    <definedName name="IT">#REF!</definedName>
    <definedName name="it.">#REF!</definedName>
    <definedName name="ITEM" localSheetId="1">[181]BASE!$C$4:$H$270</definedName>
    <definedName name="ITEM">[167]BASE!$C$4:$H$255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 localSheetId="2">#REF!</definedName>
    <definedName name="ITEM1" localSheetId="1">#REF!</definedName>
    <definedName name="ITEM1">#REF!</definedName>
    <definedName name="ITEM15" localSheetId="2">#REF!</definedName>
    <definedName name="ITEM15" localSheetId="1">#REF!</definedName>
    <definedName name="ITEM15">#REF!</definedName>
    <definedName name="ITEM2" localSheetId="2">#REF!</definedName>
    <definedName name="ITEM2" localSheetId="1">#REF!</definedName>
    <definedName name="ITEM2">#REF!</definedName>
    <definedName name="ITEM2.10">[133]APU!$E$14843</definedName>
    <definedName name="ITEM2.11">[133]APU!$E$14904</definedName>
    <definedName name="ITEM2.12">[133]APU!$E$14965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 localSheetId="1">#REF!</definedName>
    <definedName name="ITEM3">#REF!</definedName>
    <definedName name="ITEM3.15">[133]APU!$E$8621</definedName>
    <definedName name="ITEM3.16">[133]APU!$E$8682</definedName>
    <definedName name="ITEM3.17">[133]APU!$E$8743</definedName>
    <definedName name="ITEM3.18">[133]APU!$E$8804</definedName>
    <definedName name="ITEM3.19">[133]APU!$E$8865</definedName>
    <definedName name="ITEM3.20">[133]APU!$E$8926</definedName>
    <definedName name="ITEM3.21">[133]APU!$E$11915</definedName>
    <definedName name="ITEM3.22">[133]APU!$E$14477</definedName>
    <definedName name="ITEM3.23">[133]APU!$E$15087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.20">[133]APU!$E$9170</definedName>
    <definedName name="ITEM4.21">[133]APU!$E$9231</definedName>
    <definedName name="ITEM4.22">[133]APU!$E$9292</definedName>
    <definedName name="ITEM4.23">[133]APU!$E$9353</definedName>
    <definedName name="ITEM4.24">[133]APU!$E$9414</definedName>
    <definedName name="ITEM4.25">[133]APU!$E$9475</definedName>
    <definedName name="ITEM4.26">[133]APU!$E$9536</definedName>
    <definedName name="ITEM4.27">[133]APU!$E$9597</definedName>
    <definedName name="ITEM4.28">[133]APU!$E$9658</definedName>
    <definedName name="ITEM4.29">[133]APU!$E$9719</definedName>
    <definedName name="ITEM4.30">[133]APU!$E$9780</definedName>
    <definedName name="ITEM4.31">[133]APU!$E$9841</definedName>
    <definedName name="ITEM4.32">[133]APU!$E$9902</definedName>
    <definedName name="ITEM4.33">[133]APU!$E$9963</definedName>
    <definedName name="ITEM4.34">[133]APU!$E$10024</definedName>
    <definedName name="ITEM4.35">[133]APU!$E$11549</definedName>
    <definedName name="ITEM4.36">[133]APU!$E$11610</definedName>
    <definedName name="ITEM4.37">[133]APU!$E$15941</definedName>
    <definedName name="ITEM4.38">[133]APU!$E$15148</definedName>
    <definedName name="ITEM4.39">[133]APU!$E$14233</definedName>
    <definedName name="ITEM4.40">[133]APU!$E$14294</definedName>
    <definedName name="ITEM4.41">[133]APU!$E$14355</definedName>
    <definedName name="ITEM4.42">[133]APU!$E$14416</definedName>
    <definedName name="ITEM4.43">[133]APU!$E$14538</definedName>
    <definedName name="ITEM4.44">[133]APU!$E$16002</definedName>
    <definedName name="ITEM4.45">[133]APU!$E$16063</definedName>
    <definedName name="ITEM4.46">[133]APU!$E$14660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5.100">[133]APU!$E$12403</definedName>
    <definedName name="ITEM5.101">[133]APU!$E$12464</definedName>
    <definedName name="ITEM5.104">[133]APU!$E$12525</definedName>
    <definedName name="ITEM5.105">[133]APU!$E$12586</definedName>
    <definedName name="ITEM5.106">[133]APU!$E$12647</definedName>
    <definedName name="ITEM5.107">[133]APU!$E$12708</definedName>
    <definedName name="ITEM5.108">[133]APU!$E$12769</definedName>
    <definedName name="ITEM5.109">[133]APU!$E$12830</definedName>
    <definedName name="ITEM5.111">[133]APU!$E$12891</definedName>
    <definedName name="ITEM5.112">[133]APU!$E$12952</definedName>
    <definedName name="ITEM5.113">[133]APU!$E$14721</definedName>
    <definedName name="ITEM5.114">[133]APU!$E$14782</definedName>
    <definedName name="ITEM5.115">[133]APU!$E$15026</definedName>
    <definedName name="ITEM5.53">[133]APU!$E$10085</definedName>
    <definedName name="ITEM5.54">[133]APU!$E$10146</definedName>
    <definedName name="ITEM5.55">[133]APU!$E$10207</definedName>
    <definedName name="ITEM5.56">[133]APU!$E$10268</definedName>
    <definedName name="ITEM5.57">[133]APU!$E$10329</definedName>
    <definedName name="ITEM5.58">[133]APU!$E$10390</definedName>
    <definedName name="ITEM5.59">[133]APU!$E$10451</definedName>
    <definedName name="ITEM5.60">[133]APU!$E$10512</definedName>
    <definedName name="ITEM5.61">[133]APU!$E$10573</definedName>
    <definedName name="ITEM5.62">[133]APU!$E$10634</definedName>
    <definedName name="ITEM5.63">[133]APU!$E$10695</definedName>
    <definedName name="ITEM5.64">[133]APU!$E$10756</definedName>
    <definedName name="ITEM5.65">[133]APU!$E$10817</definedName>
    <definedName name="ITEM5.66">[133]APU!$E$10878</definedName>
    <definedName name="ITEM5.67">[133]APU!$E$10939</definedName>
    <definedName name="ITEM5.68">[133]APU!$E$11000</definedName>
    <definedName name="ITEM5.69">[133]APU!$E$11061</definedName>
    <definedName name="ITEM5.70">[133]APU!$E$11122</definedName>
    <definedName name="ITEM5.71">[133]APU!$E$11183</definedName>
    <definedName name="ITEM5.72">[133]APU!$E$11976</definedName>
    <definedName name="ITEM5.73">[133]APU!$E$12037</definedName>
    <definedName name="ITEM5.74">[133]APU!$E$12098</definedName>
    <definedName name="ITEM5.77">[133]APU!$E$12159</definedName>
    <definedName name="ITEM5.78">[133]APU!$E$12281</definedName>
    <definedName name="ITEM5.79">[133]APU!$E$12342</definedName>
    <definedName name="ITEM5.80">[133]APU!$E$12220</definedName>
    <definedName name="ITEM5.82">[133]APU!$E$13989</definedName>
    <definedName name="ITEM5.83">[133]APU!$E$14050</definedName>
    <definedName name="ITEM5.84">[133]APU!$E$13318</definedName>
    <definedName name="ITEM5.85">[133]APU!$E$13379</definedName>
    <definedName name="ITEM5.86">[133]APU!$E$13440</definedName>
    <definedName name="ITEM5.87">[133]APU!$E$13501</definedName>
    <definedName name="ITEM5.88">[133]APU!$E$13562</definedName>
    <definedName name="ITEM5.89">[133]APU!$E$13623</definedName>
    <definedName name="ITEM5.90">[133]APU!$E$13684</definedName>
    <definedName name="ITEM5.91">[133]APU!$E$13745</definedName>
    <definedName name="ITEM5.92">[133]APU!$E$13806</definedName>
    <definedName name="ITEM5.93">[133]APU!$E$13867</definedName>
    <definedName name="ITEM5.94">[133]APU!$E$13928</definedName>
    <definedName name="ITEM5.95">[133]APU!$E$13013</definedName>
    <definedName name="ITEM5.96">[133]APU!$E$13074</definedName>
    <definedName name="ITEM5.97">[133]APU!$E$13135</definedName>
    <definedName name="ITEM5.98">[133]APU!$E$13196</definedName>
    <definedName name="ITEM5.99">[133]APU!$E$13257</definedName>
    <definedName name="ITEM521">[128]ITEMS!$A$522</definedName>
    <definedName name="ITEM6.1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.1">[133]APU!$E$7589</definedName>
    <definedName name="ITEM7.10">[133]APU!$E$8138</definedName>
    <definedName name="ITEM7.11">[133]APU!$E$8199</definedName>
    <definedName name="ITEM7.12">[133]APU!$E$8259</definedName>
    <definedName name="ITEM7.13">[133]APU!$E$8320</definedName>
    <definedName name="ITEM7.14">[133]APU!$E$8381</definedName>
    <definedName name="ITEM7.15">[133]APU!$E$8442</definedName>
    <definedName name="ITEM7.16">[133]APU!$E$8560</definedName>
    <definedName name="ITEM7.17">[133]APU!$E$11244</definedName>
    <definedName name="ITEM7.18">[133]APU!$E$11305</definedName>
    <definedName name="ITEM7.19">[133]APU!$E$11366</definedName>
    <definedName name="ITEM7.2">[133]APU!$E$7650</definedName>
    <definedName name="ITEM7.20">[133]APU!$E$11427</definedName>
    <definedName name="ITEM7.21">[133]APU!$E$11488</definedName>
    <definedName name="ITEM7.22">[133]APU!$E$11671</definedName>
    <definedName name="ITEM7.23">[133]APU!$E$11732</definedName>
    <definedName name="ITEM7.24">[133]APU!$E$14599</definedName>
    <definedName name="ITEM7.25">[133]APU!$E$15209</definedName>
    <definedName name="ITEM7.26">[133]APU!$E$15270</definedName>
    <definedName name="ITEM7.27">[133]APU!$E$15331</definedName>
    <definedName name="ITEM7.28">[133]APU!$E$15392</definedName>
    <definedName name="ITEM7.29">[133]APU!$E$15453</definedName>
    <definedName name="ITEM7.3">[133]APU!$E$7711</definedName>
    <definedName name="ITEM7.30">[133]APU!$E$15514</definedName>
    <definedName name="ITEM7.31">[133]APU!$E$15575</definedName>
    <definedName name="ITEM7.32">[133]APU!$E$15636</definedName>
    <definedName name="ITEM7.33">[133]APU!$E$15697</definedName>
    <definedName name="ITEM7.34">[133]APU!$E$15758</definedName>
    <definedName name="ITEM7.35">[133]APU!$E$15819</definedName>
    <definedName name="ITEM7.4">[133]APU!$E$7772</definedName>
    <definedName name="ITEM7.5">[133]APU!$E$7833</definedName>
    <definedName name="ITEM7.6">[133]APU!$E$7894</definedName>
    <definedName name="ITEM7.7">[133]APU!$E$7955</definedName>
    <definedName name="ITEM7.8">[133]APU!$E$8016</definedName>
    <definedName name="ITEM7.9">[133]APU!$E$8077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90">#REF!</definedName>
    <definedName name="ItemCodos" localSheetId="1">#REF!</definedName>
    <definedName name="ItemCodos">#REF!</definedName>
    <definedName name="items">[88]ITEMS!$B$6:$B$176</definedName>
    <definedName name="ITEN_2_FILTRO">#REF!</definedName>
    <definedName name="ITENM_DOMIC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 localSheetId="1">[23]Gastos!#REF!</definedName>
    <definedName name="IVA">#REF!</definedName>
    <definedName name="IvaSUtl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1">#REF!</definedName>
    <definedName name="j" hidden="1">{"TAB1",#N/A,TRUE,"GENERAL";"TAB2",#N/A,TRUE,"GENERAL";"TAB3",#N/A,TRUE,"GENERAL";"TAB4",#N/A,TRUE,"GENERAL";"TAB5",#N/A,TRUE,"GENERAL"}</definedName>
    <definedName name="Ja">#REF!</definedName>
    <definedName name="JACK_RYAN">#REF!</definedName>
    <definedName name="jan02a">#REF!</definedName>
    <definedName name="JAPF">#REF!</definedName>
    <definedName name="Jb">#REF!</definedName>
    <definedName name="Jc">#REF!</definedName>
    <definedName name="jd" localSheetId="2" hidden="1">{"via1",#N/A,TRUE,"general";"via2",#N/A,TRUE,"general";"via3",#N/A,TRUE,"general"}</definedName>
    <definedName name="Jd" localSheetId="1">#REF!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 localSheetId="1">#REF!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>#REF!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jjjjjjjjjj">#REF!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jh">#REF!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klj" hidden="1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NY" localSheetId="2">'INDICAR CÓDIGO DEL ITEM DE PAGO'!ERR</definedName>
    <definedName name="JOHNNY">[0]!ERR</definedName>
    <definedName name="jose">#REF!</definedName>
    <definedName name="jqm">#REF!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00">[23]Dólar!#REF!</definedName>
    <definedName name="jun">#REF!</definedName>
    <definedName name="jun00">[23]Dólar!#REF!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 localSheetId="2">#REF!</definedName>
    <definedName name="K0F1" localSheetId="1">#REF!</definedName>
    <definedName name="K0F1">#REF!</definedName>
    <definedName name="K0F2" localSheetId="2">#REF!</definedName>
    <definedName name="K0F2" localSheetId="1">#REF!</definedName>
    <definedName name="K0F2">#REF!</definedName>
    <definedName name="K10ALO" localSheetId="2">#REF!</definedName>
    <definedName name="K10ALO" localSheetId="1">#REF!</definedName>
    <definedName name="K10ALO">#REF!</definedName>
    <definedName name="K11ALO" localSheetId="2">#REF!</definedName>
    <definedName name="K11ALO" localSheetId="1">#REF!</definedName>
    <definedName name="K11ALO">#REF!</definedName>
    <definedName name="K1F1" localSheetId="2">#REF!</definedName>
    <definedName name="K1F1" localSheetId="1">#REF!</definedName>
    <definedName name="K1F1">#REF!</definedName>
    <definedName name="K1F2" localSheetId="2">#REF!</definedName>
    <definedName name="K1F2" localSheetId="1">#REF!</definedName>
    <definedName name="K1F2">#REF!</definedName>
    <definedName name="K2F1" localSheetId="2">#REF!</definedName>
    <definedName name="K2F1" localSheetId="1">#REF!</definedName>
    <definedName name="K2F1">#REF!</definedName>
    <definedName name="K2F2" localSheetId="2">#REF!</definedName>
    <definedName name="K2F2" localSheetId="1">#REF!</definedName>
    <definedName name="K2F2">#REF!</definedName>
    <definedName name="K3F1" localSheetId="2">#REF!</definedName>
    <definedName name="K3F1" localSheetId="1">#REF!</definedName>
    <definedName name="K3F1">#REF!</definedName>
    <definedName name="K3F2" localSheetId="2">#REF!</definedName>
    <definedName name="K3F2" localSheetId="1">#REF!</definedName>
    <definedName name="K3F2">#REF!</definedName>
    <definedName name="K4F1" localSheetId="2">#REF!</definedName>
    <definedName name="K4F1" localSheetId="1">#REF!</definedName>
    <definedName name="K4F1">#REF!</definedName>
    <definedName name="K4F2" localSheetId="2">#REF!</definedName>
    <definedName name="K4F2" localSheetId="1">#REF!</definedName>
    <definedName name="K4F2">#REF!</definedName>
    <definedName name="K5F1" localSheetId="2">#REF!</definedName>
    <definedName name="K5F1" localSheetId="1">#REF!</definedName>
    <definedName name="K5F1">#REF!</definedName>
    <definedName name="K5F2" localSheetId="2">#REF!</definedName>
    <definedName name="K5F2" localSheetId="1">#REF!</definedName>
    <definedName name="K5F2">#REF!</definedName>
    <definedName name="K6F1" localSheetId="2">#REF!</definedName>
    <definedName name="K6F1" localSheetId="1">#REF!</definedName>
    <definedName name="K6F1">#REF!</definedName>
    <definedName name="K6F2" localSheetId="2">#REF!</definedName>
    <definedName name="K6F2" localSheetId="1">#REF!</definedName>
    <definedName name="K6F2">#REF!</definedName>
    <definedName name="K7F1" localSheetId="2">#REF!</definedName>
    <definedName name="K7F1" localSheetId="1">#REF!</definedName>
    <definedName name="K7F1">#REF!</definedName>
    <definedName name="K7F2" localSheetId="2">#REF!</definedName>
    <definedName name="K7F2" localSheetId="1">#REF!</definedName>
    <definedName name="K7F2">#REF!</definedName>
    <definedName name="K8ALO" localSheetId="2">#REF!</definedName>
    <definedName name="K8ALO" localSheetId="1">#REF!</definedName>
    <definedName name="K8ALO">#REF!</definedName>
    <definedName name="K8F1" localSheetId="2">#REF!</definedName>
    <definedName name="K8F1" localSheetId="1">#REF!</definedName>
    <definedName name="K8F1">#REF!</definedName>
    <definedName name="K8F2" localSheetId="2">#REF!</definedName>
    <definedName name="K8F2" localSheetId="1">#REF!</definedName>
    <definedName name="K8F2">#REF!</definedName>
    <definedName name="K9ALO" localSheetId="2">#REF!</definedName>
    <definedName name="K9ALO" localSheetId="1">#REF!</definedName>
    <definedName name="K9ALO">#REF!</definedName>
    <definedName name="ka">#REF!</definedName>
    <definedName name="karen">'[127]2008 Capital Budget'!$E$2:$E$171,'[127]2008 Capital Budget'!$E$171:$E$172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[160]Inputs!$J$26</definedName>
    <definedName name="kj">#REF!</definedName>
    <definedName name="KJH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 localSheetId="2">'INDICAR CÓDIGO DEL ITEM DE PAGO'!ERR</definedName>
    <definedName name="KL" localSheetId="1">#REF!</definedName>
    <definedName name="kl">[0]!ERR</definedName>
    <definedName name="klklk" localSheetId="2">#REF!</definedName>
    <definedName name="klklk">#REF!</definedName>
    <definedName name="km">#REF!</definedName>
    <definedName name="kñy">#REF!</definedName>
    <definedName name="ko">[182]items!$C$4:$J$247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">[84]TABLAS!$D$252:$D$256</definedName>
    <definedName name="kuh">#REF!</definedName>
    <definedName name="kuy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[28]CALCULO!#REF!</definedName>
    <definedName name="L">#REF!</definedName>
    <definedName name="L_L">#N/A</definedName>
    <definedName name="L21_001">[183]APUs!$G$31</definedName>
    <definedName name="l21_002">[183]APUs!$G$63</definedName>
    <definedName name="l21_003">[183]APUs!$G$123</definedName>
    <definedName name="l21_004">[183]APUs!$G$93</definedName>
    <definedName name="l21_005">[183]APUs!$G$183</definedName>
    <definedName name="l21_006">[183]APUs!$G$213</definedName>
    <definedName name="l21_007">[183]APUs!$G$243</definedName>
    <definedName name="l21_008">[183]APUs!$G$273</definedName>
    <definedName name="l21_009">[183]APUs!$G$303</definedName>
    <definedName name="l21_011">[183]APUs!$G$363</definedName>
    <definedName name="l21_012">[183]APUs!$G$393</definedName>
    <definedName name="l21_013">[183]APUs!$G$423</definedName>
    <definedName name="l21_014">[183]APUs!$G$513</definedName>
    <definedName name="l21_015">[183]APUs!$G$483</definedName>
    <definedName name="l21_016">[183]APUs!$G$543</definedName>
    <definedName name="l21_017">[183]APUs!$G$753</definedName>
    <definedName name="l21_018">[183]APUs!$G$573</definedName>
    <definedName name="l21_019">[183]APUs!$G$693</definedName>
    <definedName name="l21_020">[183]APUs!$G$723</definedName>
    <definedName name="l21_021">[183]APUs!$G$633</definedName>
    <definedName name="L21_022">[183]APUs!$G$663</definedName>
    <definedName name="l21_023">[183]APUs!$G$783</definedName>
    <definedName name="l21_024">[183]APUs!$G$813</definedName>
    <definedName name="l21_025">[183]APUs!$G$843</definedName>
    <definedName name="l21_026">[183]APUs!$G$1263</definedName>
    <definedName name="l21_027">[183]APUs!$G$873</definedName>
    <definedName name="l21_028">[183]APUs!$G$963</definedName>
    <definedName name="l21_029">[183]APUs!$G$903</definedName>
    <definedName name="l21_030">[183]APUs!$G$933</definedName>
    <definedName name="l21_032">[183]APUs!$G$993</definedName>
    <definedName name="l21_033">[183]APUs!$G$1023</definedName>
    <definedName name="l21_034">[183]APUs!$G$1053</definedName>
    <definedName name="l21_035">[183]APUs!$G$1083</definedName>
    <definedName name="l21_036">[183]APUs!$G$1113</definedName>
    <definedName name="l21_038">[183]APUs!$G$1143</definedName>
    <definedName name="l21_039">[183]APUs!$G$1173</definedName>
    <definedName name="l21_040">[183]APUs!$G$1203</definedName>
    <definedName name="l21_042">[183]APUs!$G$1233</definedName>
    <definedName name="La" localSheetId="1">#REF!</definedName>
    <definedName name="la">#REF!</definedName>
    <definedName name="Labour">[120]Constants!$B$10</definedName>
    <definedName name="LAF">#REF!</definedName>
    <definedName name="lame" hidden="1">#REF!</definedName>
    <definedName name="Lamparas_2_48">'[47]LISTADO '!$F$107</definedName>
    <definedName name="LANODO">#REF!</definedName>
    <definedName name="LANODOFT">#REF!</definedName>
    <definedName name="Last_Row">#N/A</definedName>
    <definedName name="Lb" localSheetId="1">#REF!</definedName>
    <definedName name="lb">#REF!</definedName>
    <definedName name="Ld" localSheetId="1">#REF!</definedName>
    <definedName name="ld">#REF!</definedName>
    <definedName name="Le">#REF!</definedName>
    <definedName name="Left_Header" hidden="1">#REF!</definedName>
    <definedName name="lev0.1">#REF!</definedName>
    <definedName name="Lf">#REF!</definedName>
    <definedName name="Lh">#REF!</definedName>
    <definedName name="Li">#REF!</definedName>
    <definedName name="Libro1_Hoja1_Lista">[184]LISTADO!#REF!</definedName>
    <definedName name="LICITACION" localSheetId="2">#REF!</definedName>
    <definedName name="LICITACION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atesa_thermo">'[47]LISTADO '!$F$104</definedName>
    <definedName name="limcount" hidden="1">1</definedName>
    <definedName name="LINA">#REF!</definedName>
    <definedName name="LINEA" localSheetId="2">[185]CONT_ADI!#REF!</definedName>
    <definedName name="LINEA" localSheetId="1">[88]DATOS!$B$16</definedName>
    <definedName name="LINEA">[185]CONT_ADI!#REF!</definedName>
    <definedName name="Liner_Bolts">'[160]Fixed Plant Maintenance'!$C$12:$AA$32</definedName>
    <definedName name="Liquor.SG">#REF!</definedName>
    <definedName name="LIST">#REF!</definedName>
    <definedName name="Lista_Mater">#REF!</definedName>
    <definedName name="Lista_MO">#REF!</definedName>
    <definedName name="LISTA2">'[186]LISTA DE PRECIOS'!$A$4:$A$26</definedName>
    <definedName name="lista3">[187]Hoja2!$C$2:$C$5</definedName>
    <definedName name="ListaCantidad" localSheetId="1">#REF!</definedName>
    <definedName name="ListaCantidad">#REF!</definedName>
    <definedName name="Listado">#REF!</definedName>
    <definedName name="Listado1">#REF!</definedName>
    <definedName name="ListaItem" localSheetId="1">#REF!</definedName>
    <definedName name="ListaItem">#REF!</definedName>
    <definedName name="ListaUni" localSheetId="1">[188]TOTALES!$D$7:$D$654</definedName>
    <definedName name="ListaUni">[189]TOTALES!$D$7:$D$654</definedName>
    <definedName name="LISTON_2_2">'[42]LISTADO '!$F$22</definedName>
    <definedName name="LISTON_2_4">'[42]LISTADO '!$F$21</definedName>
    <definedName name="LISTON_DE_2X4X15">#REF!</definedName>
    <definedName name="LISTON2">[190]PRECIOS!$B$90</definedName>
    <definedName name="LISTON2x4x15">[190]PRECIOS!$B$45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 localSheetId="1">#REF!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E_DE_CHORRO_1_2">#REF!</definedName>
    <definedName name="LLAVE_DE_PASO_1_2">#REF!</definedName>
    <definedName name="LLC_north_perc">50</definedName>
    <definedName name="LLC_south_perc">100</definedName>
    <definedName name="Lll" localSheetId="1">#REF!</definedName>
    <definedName name="LLL">[191]tub!$C$1:$J$39</definedName>
    <definedName name="llll">#REF!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">#REF!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M">#REF!</definedName>
    <definedName name="lmf">'[192]BASE DE DATOS ORIG'!#REF!</definedName>
    <definedName name="LMO">[193]MO!$A$2:$A$188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 localSheetId="1">#REF!</definedName>
    <definedName name="Loan_Years">#REF!</definedName>
    <definedName name="LOCA" localSheetId="1">#N/A</definedName>
    <definedName name="LOCA" localSheetId="3">[41]!absc</definedName>
    <definedName name="LOCA">[41]!absc</definedName>
    <definedName name="LOCA1" localSheetId="3">[65]!absc</definedName>
    <definedName name="LOCA1">[65]!absc</definedName>
    <definedName name="LOCALIZACION">#REF!</definedName>
    <definedName name="LOCALIZACION_Y_REPLANTEO" localSheetId="2">#REF!</definedName>
    <definedName name="LOCALIZACION_Y_REPLANTEO">#REF!</definedName>
    <definedName name="LOCALIZACIÓN_Y_REPLANTEO._ESTRUCTURAS">[118]INDICE!#REF!</definedName>
    <definedName name="location">'[127]REF - Listas'!$B$41:$B$47</definedName>
    <definedName name="location1">#REF!</definedName>
    <definedName name="logLiquida">#REF!</definedName>
    <definedName name="LOGO" localSheetId="2">'INDICAR CÓDIGO DEL ITEM DE PAGO'!ERR</definedName>
    <definedName name="LOGO">[0]!ERR</definedName>
    <definedName name="LOI">#REF!</definedName>
    <definedName name="LOLA">#REF!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1">#REF!</definedName>
    <definedName name="Longitud">#REF!</definedName>
    <definedName name="Longitud1">#REF!</definedName>
    <definedName name="Longitud2">#REF!</definedName>
    <definedName name="LOPE">#REF!</definedName>
    <definedName name="Lp" localSheetId="1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 localSheetId="1">#REF!</definedName>
    <definedName name="lt">#REF!</definedName>
    <definedName name="Lu">#REF!</definedName>
    <definedName name="LubeCostOutput">#REF!</definedName>
    <definedName name="LUCY">OFFSET('MEMORIA DE CANTIDADES'!Full_Print,0,0,'MEMORIA DE CANTIDADES'!LOCA)</definedName>
    <definedName name="lun" localSheetId="2">'[64]Res-Accide-10'!#REF!</definedName>
    <definedName name="lun">'[64]Res-Accide-10'!#REF!</definedName>
    <definedName name="lv">#REF!</definedName>
    <definedName name="Lw">[20]Cálculo!$B$130</definedName>
    <definedName name="Lz">#REF!</definedName>
    <definedName name="M" localSheetId="1">[84]TABLAS!$E$63:$E$78</definedName>
    <definedName name="m">#REF!</definedName>
    <definedName name="MA" localSheetId="2">'[64]Res-Accide-10'!#REF!</definedName>
    <definedName name="Ma" localSheetId="1">#REF!</definedName>
    <definedName name="MA">'[64]Res-Accide-10'!#REF!</definedName>
    <definedName name="MACR">#REF!</definedName>
    <definedName name="MACRDEL">'[4]7422CW00'!#REF!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estro">'[42]M.O.'!$F$16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int_Labour_Factor">[194]Index!$U$62</definedName>
    <definedName name="MaintManHours">[73]Parameters!$R$19</definedName>
    <definedName name="MALLA">#REF!</definedName>
    <definedName name="MALO">'[195]ESTADO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'[196]Datos-Gráfica-Apartada'!#REF!</definedName>
    <definedName name="MANGLE">#REF!</definedName>
    <definedName name="MANTO">'[80]BASE DE DATOS ORIG'!#REF!</definedName>
    <definedName name="MANUAL">#REF!</definedName>
    <definedName name="manufactures_lead_time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">[176]insumos!$G$8:$G$40</definedName>
    <definedName name="MAQUINAR" localSheetId="2">[96]Insum!$A$68:$H$98</definedName>
    <definedName name="MAQUINAR">[97]Insum!$A$68:$H$98</definedName>
    <definedName name="mar" localSheetId="2">'[64]Res-Accide-10'!#REF!</definedName>
    <definedName name="mar">'[64]Res-Accide-10'!#REF!</definedName>
    <definedName name="mar00">[23]Dólar!#REF!</definedName>
    <definedName name="marc06">[23]Gastos!#REF!</definedName>
    <definedName name="MARCO_H">#REF!</definedName>
    <definedName name="MargenComercial">#REF!</definedName>
    <definedName name="MargenFinanciero">#REF!</definedName>
    <definedName name="marina">'[197]Informe Semanal 1'!#REF!</definedName>
    <definedName name="marol">#REF!</definedName>
    <definedName name="marol1">#REF!</definedName>
    <definedName name="MARTA">#N/A</definedName>
    <definedName name="MARTHA">[88]DATOS!$A$9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 localSheetId="1">[198]Materiales!$A:$IV</definedName>
    <definedName name="MAT">#REF!</definedName>
    <definedName name="MATE">[118]Materiales!$A:$IV</definedName>
    <definedName name="mater">'[88]precios-básicos2002'!$C$59:$C$127</definedName>
    <definedName name="MATERIAL">'[145]TABLA MATERIALES'!$A$3:$D$654</definedName>
    <definedName name="MATERIAL_FILTRANTE">#REF!</definedName>
    <definedName name="Material_seleccionado">'[42]LISTADO '!$F$11</definedName>
    <definedName name="Materiales" localSheetId="1">#REF!</definedName>
    <definedName name="materiales">[141]materiales!$A$7:$A$1317</definedName>
    <definedName name="MATERIALES_2">[143]materiales!$A$7:$A$1317</definedName>
    <definedName name="materiales1">#REF!</definedName>
    <definedName name="MaterialTub" localSheetId="1">#REF!</definedName>
    <definedName name="MaterialTub">#REF!</definedName>
    <definedName name="matgranular">[55]lisprecios!#REF!</definedName>
    <definedName name="MATRIZ">#REF!</definedName>
    <definedName name="MATRIZ_DE_DATOS">#REF!</definedName>
    <definedName name="MATRIZRICS">'[199]RICS NUEVA HOJA DIARIA'!$A$1:$AB$42</definedName>
    <definedName name="maxdeficit">#REF!</definedName>
    <definedName name="may00">[23]Dólar!#REF!</definedName>
    <definedName name="MAYORES">#REF!</definedName>
    <definedName name="Mb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DEO">#N/A</definedName>
    <definedName name="mdo">'[88]precios-básicos2002'!$C$131:$C$140</definedName>
    <definedName name="mediah_reposo_comida">'[200]CCP,LEYES,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ORIAS1">#REF!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rchandCostos">#REF!</definedName>
    <definedName name="Merchandisig">#REF!</definedName>
    <definedName name="MES" localSheetId="1">#REF!</definedName>
    <definedName name="MES">[40]PRESUPUESTO!$C$13</definedName>
    <definedName name="MesCotiz">'[13]LIQ-NOM'!$H$3</definedName>
    <definedName name="MesCotizacion">'[69]LIQUIDA-NOMINA'!$H$3</definedName>
    <definedName name="MESES" localSheetId="2">#REF!</definedName>
    <definedName name="meses" localSheetId="1">#REF!</definedName>
    <definedName name="MESES">#REF!</definedName>
    <definedName name="MesesMora">'[13]LIQ-NOM'!$I$3</definedName>
    <definedName name="Meta1">#REF!</definedName>
    <definedName name="Meta2">#REF!</definedName>
    <definedName name="Meta3">#REF!</definedName>
    <definedName name="Mezcladora">'[42]LISTADO '!$L$4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e_Equip_Hrs">'[102]Mine Hours'!$A$11:$BX$30</definedName>
    <definedName name="Mine_Equip_Hrs_MARC">'[102]Mine Hours'!$A$94:$BX$112</definedName>
    <definedName name="Mine_Equip_Hrs_Remaining">'[201]Equipment Hours TODOS'!#REF!</definedName>
    <definedName name="MineUsed">[119]Sheet1!$M$18:$M$977</definedName>
    <definedName name="Minutos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>#REF!</definedName>
    <definedName name="mku">#REF!</definedName>
    <definedName name="mm">#REF!</definedName>
    <definedName name="MMH">'[202]MMH WORKINGS'!$A$1:$A$65536</definedName>
    <definedName name="MMHBS">#REF!</definedName>
    <definedName name="mmhcosts">'[203]Cost Ledger 30-6-99'!$A$1:$C$84</definedName>
    <definedName name="MMHJUN02">#REF!</definedName>
    <definedName name="mmhmarch2000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localSheetId="2" hidden="1">{"TAB1",#N/A,TRUE,"GENERAL";"TAB2",#N/A,TRUE,"GENERAL";"TAB3",#N/A,TRUE,"GENERAL";"TAB4",#N/A,TRUE,"GENERAL";"TAB5",#N/A,TRUE,"GENERAL"}</definedName>
    <definedName name="MMM" localSheetId="1">'[37]A.P.U'!#REF!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mto">#REF!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>#REF!</definedName>
    <definedName name="MOA" hidden="1">{#N/A,#N/A,FALSE,"Hoja1";#N/A,#N/A,FALSE,"Hoja2"}</definedName>
    <definedName name="mobil06">[23]Gastos!#REF!</definedName>
    <definedName name="mobra">'[88]precios-básicos2002'!$C$131:$E$140</definedName>
    <definedName name="MOD">#REF!</definedName>
    <definedName name="MODIVejec" hidden="1">{#N/A,#N/A,FALSE,"Hoja1";#N/A,#N/A,FALSE,"Hoja2"}</definedName>
    <definedName name="Módulo3.anexo1" localSheetId="3">[12]!Módulo3.anexo1</definedName>
    <definedName name="Módulo3.anexo1">[12]!Módulo3.anexo1</definedName>
    <definedName name="Módulo3.anexo10" localSheetId="3">[12]!Módulo3.anexo10</definedName>
    <definedName name="Módulo3.anexo10">[12]!Módulo3.anexo10</definedName>
    <definedName name="Módulo3.anexo11" localSheetId="3">[12]!Módulo3.anexo11</definedName>
    <definedName name="Módulo3.anexo11">[12]!Módulo3.anexo11</definedName>
    <definedName name="Módulo3.anexo12" localSheetId="3">[12]!Módulo3.anexo12</definedName>
    <definedName name="Módulo3.anexo12">[12]!Módulo3.anexo12</definedName>
    <definedName name="Módulo3.anexo3" localSheetId="3">[12]!Módulo3.anexo3</definedName>
    <definedName name="Módulo3.anexo3">[12]!Módulo3.anexo3</definedName>
    <definedName name="Módulo3.anexo4" localSheetId="3">[12]!Módulo3.anexo4</definedName>
    <definedName name="Módulo3.anexo4">[12]!Módulo3.anexo4</definedName>
    <definedName name="Módulo3.anexo5" localSheetId="3">[12]!Módulo3.anexo5</definedName>
    <definedName name="Módulo3.anexo5">[12]!Módulo3.anexo5</definedName>
    <definedName name="Módulo3.anexo6" localSheetId="3">[12]!Módulo3.anexo6</definedName>
    <definedName name="Módulo3.anexo6">[12]!Módulo3.anexo6</definedName>
    <definedName name="Módulo8.anexo16" localSheetId="3">[12]!Módulo8.anexo16</definedName>
    <definedName name="Módulo8.anexo16">[12]!Módulo8.anexo16</definedName>
    <definedName name="MOE" hidden="1">{#N/A,#N/A,FALSE,"Hoja1";#N/A,#N/A,FALSE,"Hoja2"}</definedName>
    <definedName name="MOMATECA">#REF!</definedName>
    <definedName name="MONEDA">[204]Tablas!$AO$6:$AO$7</definedName>
    <definedName name="MONETARY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1_4">#REF!</definedName>
    <definedName name="Mora">[13]EMPRESA!$I$29</definedName>
    <definedName name="MORON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3">'[42]Apu Basicos'!$F$74</definedName>
    <definedName name="mortero14">'[105]APU''s'!#REF!</definedName>
    <definedName name="mortero15">'[105]APU''s'!#REF!</definedName>
    <definedName name="motobomba">'[55]PRESTACIONES SOCIALES'!#REF!</definedName>
    <definedName name="mr">#REF!</definedName>
    <definedName name="MR_DESCRIPTION">#REF!</definedName>
    <definedName name="MRLART">[3]STRSUMM0!#REF!</definedName>
    <definedName name="MRNumber">#REF!</definedName>
    <definedName name="MRSUPDET">[81]steel!#REF!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z_Avance">#REF!</definedName>
    <definedName name="muro">#REF!</definedName>
    <definedName name="murocontencion">#REF!</definedName>
    <definedName name="Mv">#REF!</definedName>
    <definedName name="MXSMAR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">#REF!</definedName>
    <definedName name="Nada" localSheetId="3">[93]!Nada</definedName>
    <definedName name="Nada">[93]!Nada</definedName>
    <definedName name="Nafta_2">'[205] ASR+Nafta'!$K$19:$AS$19</definedName>
    <definedName name="Nafta2">'[205] ASR+Nafta'!$K$19:$AS$19</definedName>
    <definedName name="Nafta3">'[205]Todos+Nafta'!$K$19:$AS$19</definedName>
    <definedName name="NANA" hidden="1">#REF!</definedName>
    <definedName name="Nb">#REF!</definedName>
    <definedName name="nbnbv">#REF!</definedName>
    <definedName name="nbv">#REF!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OLAI">#REF!</definedName>
    <definedName name="Nett_Rev_COL_Nom">[103]W_REV!$H$115:$AP$115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c_nis">[206]Hoja1!$A$1:$IV$65536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t">[69]EMPRESA!$F$8</definedName>
    <definedName name="NIVEL">'[80]BASE DE DATOS ORIG'!#REF!</definedName>
    <definedName name="NJH">#REF!</definedName>
    <definedName name="nm">#REF!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'[46]Reservas de Petróleo'!$A$2,'[46]Reservas de Petróleo'!$A$1,'[46]Reservas de Petróleo'!$D$4,'[46]Reservas de Petróleo'!$G$1:$G$65536</definedName>
    <definedName name="NOA_4">#REF!</definedName>
    <definedName name="NOA_7">#REF!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MINA">#REF!</definedName>
    <definedName name="Nomina06">[23]Gastos!#REF!</definedName>
    <definedName name="NoRepAtEnd">#REF!</definedName>
    <definedName name="Norte" localSheetId="1">#REF!</definedName>
    <definedName name="Norte">#REF!</definedName>
    <definedName name="North_sales">[91]Royalties!#REF!</definedName>
    <definedName name="nov00">[23]Dólar!#REF!</definedName>
    <definedName name="NPAGE">[3]STRSUMM0!#REF!</definedName>
    <definedName name="nr">#REF!</definedName>
    <definedName name="nt">#REF!</definedName>
    <definedName name="NUEVO" localSheetId="2">#REF!</definedName>
    <definedName name="NUEVO" localSheetId="1">#REF!</definedName>
    <definedName name="NUEVO">#REF!</definedName>
    <definedName name="Num_Pmt_Per_Year" localSheetId="1">#REF!</definedName>
    <definedName name="Num_Pmt_Per_Year">#REF!</definedName>
    <definedName name="Number_of_Payments" localSheetId="1">MATCH(0.01,'MEMORIA DE CANTIDADES'!End_Bal,-1)+1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[40]PRESUPUESTO!$C$10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3">DATE(YEAR([207]!Loan_Start),MONTH([207]!Loan_Start)+Payment_Number,DAY([207]!Loan_Start))</definedName>
    <definedName name="obras1">DATE(YEAR([207]!Loan_Start),MONTH([207]!Loan_Start)+Payment_Number,DAY([207]!Loan_Start))</definedName>
    <definedName name="obras11" hidden="1">#REF!</definedName>
    <definedName name="obras111" localSheetId="3">DATE(YEAR([208]!Loan_Start),MONTH([208]!Loan_Start)+Payment_Number,DAY([208]!Loan_Start))</definedName>
    <definedName name="obras111">DATE(YEAR([208]!Loan_Start),MONTH([208]!Loan_Start)+Payment_Number,DAY([208]!Loan_Start))</definedName>
    <definedName name="OBS_Data_Col" hidden="1">#REF!</definedName>
    <definedName name="OCD">[15]Tablas!#REF!</definedName>
    <definedName name="OCD1_1">[15]Tablas!#REF!</definedName>
    <definedName name="OCD1_1_1">[15]Tablas!#REF!</definedName>
    <definedName name="OCEquipData">#REF!</definedName>
    <definedName name="OCI">[15]Tablas!#REF!</definedName>
    <definedName name="OCI1_1">[15]Tablas!#REF!</definedName>
    <definedName name="OCI1_1_1">[15]Tablas!#REF!</definedName>
    <definedName name="oct00">[23]Dólar!#REF!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ICE_ENTITY">#REF!</definedName>
    <definedName name="OFICIAL">[209]PRECIOS!$B$17</definedName>
    <definedName name="OHaulCostOutput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juojoijojoijdlf">#REF!</definedName>
    <definedName name="om">'[11]CALCULO POI'!$B$120:$C$154</definedName>
    <definedName name="OnceThru">0</definedName>
    <definedName name="OÑ">#REF!</definedName>
    <definedName name="oo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eningpb" hidden="1">#REF!</definedName>
    <definedName name="OpEquip">#REF!</definedName>
    <definedName name="Operario">#REF!</definedName>
    <definedName name="OpexFac">[73]Sensitivities!$I$12</definedName>
    <definedName name="Option">[91]Title!$L$28</definedName>
    <definedName name="OR">#REF!</definedName>
    <definedName name="Orden">[210]Hoja2!$C$2:$C$6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s">#REF!</definedName>
    <definedName name="OSCAR" hidden="1">#REF!</definedName>
    <definedName name="OtherCosts">#REF!</definedName>
    <definedName name="OTR">[198]Otros!$A:$IV</definedName>
    <definedName name="OTRO">[118]Otros!$A:$IV</definedName>
    <definedName name="otro2">[140]Otros!$A:$IV</definedName>
    <definedName name="otros" localSheetId="1">'[211]Datos del 2005 CONTRATO'!#REF!</definedName>
    <definedName name="otros">[141]otros!$A$6:$A$1235</definedName>
    <definedName name="OTROS_2">[143]otros!$A$6:$A$1235</definedName>
    <definedName name="OTROS1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[212]Cálculo!#REF!</definedName>
    <definedName name="ØuRn2v">[212]Cálculo!#REF!</definedName>
    <definedName name="OUT">#REF!</definedName>
    <definedName name="OWNER" hidden="1">#REF!</definedName>
    <definedName name="P" localSheetId="1">[84]TABLAS!$C$252:$C$256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G">#N/A</definedName>
    <definedName name="Page____1____of____2">#REF!</definedName>
    <definedName name="PagoFinanciero">#REF!</definedName>
    <definedName name="pagos">#REF!</definedName>
    <definedName name="PANEL">'[80]BASE DE DATOS ORIG'!#REF!</definedName>
    <definedName name="pañet">#REF!</definedName>
    <definedName name="Parametro_Peso">[111]Tablas!$A$1:$A$65536</definedName>
    <definedName name="PARAMETROS">#REF!</definedName>
    <definedName name="PARCIAL1">#REF!</definedName>
    <definedName name="PARCIAL2">#REF!</definedName>
    <definedName name="pasamuro">[55]lisprecios!#REF!</definedName>
    <definedName name="PASAMURO_B_x_EL_L_0.25_Z_0.125_M">#REF!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Date" localSheetId="1">DATE(YEAR('MEMORIA DE CANTIDADES'!Loan_Start),MONTH('MEMORIA DE CANTIDADES'!Loan_Start)+Payment_Number,DAY('MEMORIA DE CANTIDADES'!Loan_Start))</definedName>
    <definedName name="Payment_Date" localSheetId="3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DATE(YEAR([208]!Loan_Start),MONTH([208]!Loan_Start)+Payment_Number,DAY([208]!Loan_Start))</definedName>
    <definedName name="Payment_Date1">DATE(YEAR([208]!Loan_Start),MONTH([208]!Loan_Start)+Payment_Number,DAY([208]!Loan_Start))</definedName>
    <definedName name="Payment_Needed">"Pago necesario"</definedName>
    <definedName name="payment_terms">#REF!</definedName>
    <definedName name="PAZ">#REF!</definedName>
    <definedName name="Pb" localSheetId="1">#REF!</definedName>
    <definedName name="Pb">#REF!</definedName>
    <definedName name="Pc">#REF!</definedName>
    <definedName name="Pd" localSheetId="1">#REF!</definedName>
    <definedName name="Pd">#REF!</definedName>
    <definedName name="Pe">#REF!</definedName>
    <definedName name="pedro">#REF!</definedName>
    <definedName name="Pega_plus">'[47]LISTADO '!$F$27</definedName>
    <definedName name="PEGANTE_P.V.C">#REF!</definedName>
    <definedName name="Pegante_PVC">'[60]L. MAT.'!#REF!</definedName>
    <definedName name="PEPE" localSheetId="2">'INDICAR CÓDIGO DEL ITEM DE PAGO'!ERR</definedName>
    <definedName name="PEPE">[0]!ERR</definedName>
    <definedName name="perDate">[161]Parameters!$E$9:$E$38</definedName>
    <definedName name="Perfil">'[42]LISTADO '!$F$28</definedName>
    <definedName name="Perfil_16_6">'[47]LISTADO '!$F$105</definedName>
    <definedName name="PERFIL_DEL_TRAMO">#REF!</definedName>
    <definedName name="PeriodInc">[91]Index!$L$57</definedName>
    <definedName name="PERIODO" localSheetId="1">[48]CUMPLIMIENTO!$M$5</definedName>
    <definedName name="Periodo">[74]Hoja1!$C$1</definedName>
    <definedName name="PeriodoD">#REF!</definedName>
    <definedName name="PeriodoPago">'[69]LIQUIDA-NOMINA'!$C$4</definedName>
    <definedName name="PeriodoRepago">#REF!</definedName>
    <definedName name="PeriodoRepagoCCP">#REF!</definedName>
    <definedName name="perLabel">[161]Parameters!$C$9:$C$38</definedName>
    <definedName name="PERSONAL" hidden="1">{#N/A,#N/A,FALSE,"310.1";#N/A,#N/A,FALSE,"321.1";#N/A,#N/A,FALSE,"320.3";#N/A,#N/A,FALSE,"330.1"}</definedName>
    <definedName name="PERSONALTABLA1.1.1">'[11]CALCULO COSTOS DE OPERACIÓN'!$B$50:$AJ$85</definedName>
    <definedName name="PERSONALTABLA1.2">'[11]INFORMACIÓN REFERENCIA'!$B$477:$F$489</definedName>
    <definedName name="PERSONALTABLA1.3">'[11]INFORMACIÓN REFERENCIA'!$B$494:$F$506</definedName>
    <definedName name="PESO14.2">#REF!</definedName>
    <definedName name="PESO14.3">#REF!</definedName>
    <definedName name="PESO14.4">#REF!</definedName>
    <definedName name="phed">[101]Hoja1!$C$4</definedName>
    <definedName name="phen">[101]Hoja1!$C$5</definedName>
    <definedName name="PIA" hidden="1">#REF!</definedName>
    <definedName name="Piedra">#REF!</definedName>
    <definedName name="PILOTE">#REF!</definedName>
    <definedName name="Pindis">#REF!</definedName>
    <definedName name="pint">'[159]7422CW00'!#REF!</definedName>
    <definedName name="Pintor">'[42]M.O.'!$F$17</definedName>
    <definedName name="pintura">'[159]7422CW00'!#REF!</definedName>
    <definedName name="Pintura_exteriores">'[47]LISTADO '!$F$95</definedName>
    <definedName name="pinturavinilo">#REF!</definedName>
    <definedName name="pintyura">[213]STRSUMM0!#REF!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s_.9x.9_Azul_labrador">'[60]L. MAT.'!#REF!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Vallejo_Sens">'[99]Inputs-SUMMARY'!$H$279:$BR$279</definedName>
    <definedName name="PLANT7">#REF!</definedName>
    <definedName name="PLANTASALCANTARILLADO1.1">'[11]INFORMACIÓN REFERENCIA'!$B$313:$I$324</definedName>
    <definedName name="PLANTASALCANTARILLADOTABLA1.7">'[11]INFORMACIÓN REFERENCIA'!$B$393:$C$404</definedName>
    <definedName name="PLANTASTRATAMIENTOTABLA5.1">'[11]INFORMACIÓN REFERENCIA'!$B$216:$F$220</definedName>
    <definedName name="PLANTASTRATAMIENTOTABLA5.2">#REF!</definedName>
    <definedName name="PlanVallejo">#REF!</definedName>
    <definedName name="plastocrete">[55]lisprecios!#REF!</definedName>
    <definedName name="PLASTROCRETE_DM">#REF!</definedName>
    <definedName name="Platinas">#REF!</definedName>
    <definedName name="Plazo">[61]BASES!$E$27</definedName>
    <definedName name="PlazoAIU" localSheetId="2">#REF!</definedName>
    <definedName name="PlazoAIU">#REF!</definedName>
    <definedName name="PLOMERO">[43]PRECIOS!$B$15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P">#REF!</definedName>
    <definedName name="PMT">#REF!</definedName>
    <definedName name="pñ">#REF!</definedName>
    <definedName name="po">#REF!</definedName>
    <definedName name="Poblacion">#REF!</definedName>
    <definedName name="POCETAS" localSheetId="2">#REF!</definedName>
    <definedName name="POCETAS">#REF!</definedName>
    <definedName name="poi">#REF!</definedName>
    <definedName name="POIPOZOS">'[11]CALCULO POI'!$B$118:$I$154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lynomial">#REF!</definedName>
    <definedName name="POO">#REF!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[62]BASES!$E$26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'[214]Hoja 1 '!#REF!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>[14]Tablas!#REF!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[111]Tablas!$C$1:$C$65536</definedName>
    <definedName name="POZOSACTUAL">'[11]INFORMACIÓN REFERENCIA'!$B$23:$M$34</definedName>
    <definedName name="pozosconduccion">'[11]INFORMACIÓN REFERENCIA'!$B$122:$F$133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>[215]ANALISIS!#REF!</definedName>
    <definedName name="PPtoNorte" localSheetId="1">#REF!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[82]medelo!$D$46</definedName>
    <definedName name="PRE" localSheetId="2">#REF!</definedName>
    <definedName name="pre" localSheetId="1">#REF!</definedName>
    <definedName name="PR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 localSheetId="1">#REF!</definedName>
    <definedName name="PrecioS">#REF!</definedName>
    <definedName name="PRELIMINARES">#REF!</definedName>
    <definedName name="PRES">#REF!</definedName>
    <definedName name="PREST" localSheetId="2">#REF!</definedName>
    <definedName name="PREST">#REF!</definedName>
    <definedName name="prestaciones">[88]DATOS!$B$14</definedName>
    <definedName name="Prestaciones_sociales">'[60]P.S.'!$C$33</definedName>
    <definedName name="Presu">'[11]CALCULO POI'!#REF!</definedName>
    <definedName name="PRESUP">#REF!</definedName>
    <definedName name="Presupuest">#REF!</definedName>
    <definedName name="PRESUPUESTO">#REF!</definedName>
    <definedName name="PResupuestos">'[216]CtaGeneral-A'!$F$12:$AH$131</definedName>
    <definedName name="PrevFleet">#REF!</definedName>
    <definedName name="PRICES_FIRM">#REF!</definedName>
    <definedName name="PRIMER" localSheetId="2" hidden="1">{"via1",#N/A,TRUE,"general";"via2",#N/A,TRUE,"general";"via3",#N/A,TRUE,"general"}</definedName>
    <definedName name="primer" localSheetId="1">'[45]ESTADO RED'!#REF!</definedName>
    <definedName name="PRIMER" hidden="1">{"via1",#N/A,TRUE,"general";"via2",#N/A,TRUE,"general";"via3",#N/A,TRUE,"general"}</definedName>
    <definedName name="PRIMERO">'[197]Informe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>#REF!</definedName>
    <definedName name="PRINT_AREA">#N/A</definedName>
    <definedName name="Print_Area_MI" localSheetId="2">#REF!</definedName>
    <definedName name="PRINT_AREA_MI" localSheetId="1">#REF!</definedName>
    <definedName name="Print_Area_MI">#REF!</definedName>
    <definedName name="Print_Area_Reset" localSheetId="1">OFFSET('MEMORIA DE CANTIDADES'!Full_Print,0,0,Last_Row)</definedName>
    <definedName name="Print_Area_Reset">OFFSET(Full_Print,0,0,Last_Row)</definedName>
    <definedName name="PRINT_TITLES">#N/A</definedName>
    <definedName name="PRINT_TITLES_MI">#N/A</definedName>
    <definedName name="PRINT1">'[4]7422CW00'!#REF!</definedName>
    <definedName name="PRINT2" localSheetId="1">[217]Report!#REF!</definedName>
    <definedName name="PRINT2">'[4]7422CW00'!#REF!</definedName>
    <definedName name="PrintEnd" hidden="1">#REF!</definedName>
    <definedName name="PrintStart" hidden="1">#REF!</definedName>
    <definedName name="PrintTitle">#REF!</definedName>
    <definedName name="Prioridad">[218]Sheet1!$D$2:$D$4</definedName>
    <definedName name="PRIVADO">#REF!</definedName>
    <definedName name="prn">[101]Hoja1!$C$3</definedName>
    <definedName name="prnf">[101]Hoja1!$C$6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">[23]Gastos!#REF!</definedName>
    <definedName name="prod1">[23]Gastos!#REF!</definedName>
    <definedName name="prod98">[23]Gastos!#REF!</definedName>
    <definedName name="prodcal">[23]Gastos!#REF!</definedName>
    <definedName name="prodeco">[219]LISTAS!#REF!</definedName>
    <definedName name="prodhati">[23]Gastos!#REF!</definedName>
    <definedName name="PRODUCCIONACTUAL">'[11]INFORMACIÓN REFERENCIA'!$B$8:$C$19</definedName>
    <definedName name="PRODUCTCARB">#REF!</definedName>
    <definedName name="PRODUCTEST">#REF!</definedName>
    <definedName name="PRODUCTO">#REF!</definedName>
    <definedName name="PROF">#REF!</definedName>
    <definedName name="PrOfic">[61]BASES!$B$31</definedName>
    <definedName name="profit_margin">#REF!</definedName>
    <definedName name="Profundidad">#REF!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 localSheetId="2">#REF!</definedName>
    <definedName name="Proponente">#REF!</definedName>
    <definedName name="PROYECCION">#REF!</definedName>
    <definedName name="PROYECCIONDEMANDATABLA1">[11]DEMANDABASEAND!$B$7:$F$19</definedName>
    <definedName name="PROYECTOS">[11]REFERENCIAS!$A$3:$F$25</definedName>
    <definedName name="prs" hidden="1">{#N/A,#N/A,FALSE,"310.1";#N/A,#N/A,FALSE,"321.1";#N/A,#N/A,FALSE,"320.3";#N/A,#N/A,FALSE,"330.1"}</definedName>
    <definedName name="PRUEBA" localSheetId="3">[220]!absc</definedName>
    <definedName name="PRUEBA">[220]!absc</definedName>
    <definedName name="prueba1" localSheetId="3">[220]!absc</definedName>
    <definedName name="prueba1">[220]!absc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lidora">'[60]L. MAT.'!#REF!</definedName>
    <definedName name="PUNTILLA">#REF!</definedName>
    <definedName name="Punto">#REF!</definedName>
    <definedName name="PuntosRentabilidad">#REF!</definedName>
    <definedName name="Purchase">#REF!</definedName>
    <definedName name="PW">#REF!</definedName>
    <definedName name="Pwf">'[221]ORITO 02 '!$A$12</definedName>
    <definedName name="Pwf_actual">'[221]ORITO 02 '!$E$6</definedName>
    <definedName name="Pwf_i">[82]medelo!$A$66:$A$83</definedName>
    <definedName name="Pwf_min">'[221]ORITO 02 '!$E$8</definedName>
    <definedName name="Pwfd">#REF!</definedName>
    <definedName name="Q" localSheetId="2">#REF!</definedName>
    <definedName name="q" localSheetId="1">#REF!</definedName>
    <definedName name="Q">#REF!</definedName>
    <definedName name="Q_actual">'[221]ORITO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">[146]TARIF2002!#REF!</definedName>
    <definedName name="QE_TE">[146]TARIF2002!#REF!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I">[146]TARIF2002!#REF!</definedName>
    <definedName name="QI_TI">[146]TARIF2002!#REF!</definedName>
    <definedName name="qm">#REF!</definedName>
    <definedName name="Qmax">[82]medelo!$B$63</definedName>
    <definedName name="QMAXDIARIO">'[11]CALCULO POI'!$B$118:$C$154</definedName>
    <definedName name="QN">[146]TARIF2002!#REF!</definedName>
    <definedName name="QN_QI">[146]TARIF2002!#REF!</definedName>
    <definedName name="QNS">[222]TARIF2002!#REF!</definedName>
    <definedName name="QPROM">[11]TARIFAS!$C$570</definedName>
    <definedName name="qq">#REF!</definedName>
    <definedName name="qqq">#REF!</definedName>
    <definedName name="qqqqqqqqqqqqqqqq">#REF!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RS">#REF!</definedName>
    <definedName name="QS">#REF!</definedName>
    <definedName name="qsqw">#REF!</definedName>
    <definedName name="Qt">'[221]ORITO 02 '!$E$9</definedName>
    <definedName name="QTIES">#REF!</definedName>
    <definedName name="QTY">#REF!</definedName>
    <definedName name="Quality_PvT">#REF!</definedName>
    <definedName name="QualityF">#REF!</definedName>
    <definedName name="quantity">#REF!</definedName>
    <definedName name="QUIMICOSTABLA1.3.1">'[11]CALCULO COSTOS DE OPERACIÓN'!$B$176:$J$211</definedName>
    <definedName name="qw" localSheetId="2" hidden="1">{"via1",#N/A,TRUE,"general";"via2",#N/A,TRUE,"general";"via3",#N/A,TRUE,"general"}</definedName>
    <definedName name="qw" localSheetId="1">#REF!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">#REF!</definedName>
    <definedName name="qwqwas">#REF!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c">#REF!</definedName>
    <definedName name="Ra">#REF!</definedName>
    <definedName name="rango">#REF!</definedName>
    <definedName name="RANGO_FECHA">#REF!</definedName>
    <definedName name="rata">#REF!</definedName>
    <definedName name="Rate1">[223]Summary!$D$6</definedName>
    <definedName name="rate2">[223]Summary!$D$7</definedName>
    <definedName name="Rates">#REF!</definedName>
    <definedName name="ratio">#REF!</definedName>
    <definedName name="Rb">#REF!</definedName>
    <definedName name="Rd" localSheetId="1">#REF!</definedName>
    <definedName name="RD">#REF!</definedName>
    <definedName name="RD_CP">'[224]Working Cap Movemts'!#REF!</definedName>
    <definedName name="RD_CP_VL">'[224]Working Cap Movemts'!#REF!</definedName>
    <definedName name="rdq">#REF!</definedName>
    <definedName name="rds">#REF!</definedName>
    <definedName name="Re">#REF!</definedName>
    <definedName name="RE4NTA">[75]EQUIPOS!$D$8</definedName>
    <definedName name="Reactores">#REF!</definedName>
    <definedName name="rec">[225]Propuesta!#REF!</definedName>
    <definedName name="Recall_2">'[205] ASR+Nafta'!$E$9:$E$21</definedName>
    <definedName name="Recall_3">'[205]Todos+Nafta'!$E$9:$E$21</definedName>
    <definedName name="Recorder">#REF!</definedName>
    <definedName name="Recurso">[218]Sheet1!$B$2:$B$3</definedName>
    <definedName name="recursos">[226]RECURSOS!$A$8:$A$204</definedName>
    <definedName name="REDESALCANTARILLADOTABLA1.2">'[11]INFORMACIÓN REFERENCIA'!$B$330:$F$341</definedName>
    <definedName name="REDESALCANTARILLADOTABLA1.4">'[11]INFORMACIÓN REFERENCIA'!$B$352:$F$364</definedName>
    <definedName name="REDESALCANTARILLADOTABLA1.5">#REF!</definedName>
    <definedName name="REDESTABLA6.1">'[11]INFORMACIÓN REFERENCIA'!$B$245:$E$256</definedName>
    <definedName name="REDESTABLA6.2">'[11]INFORMACIÓN REFERENCIA'!$B$260:$K$272</definedName>
    <definedName name="REDESTABLA6.3">'[11]INFORMACIÓN REFERENCIA'!$B$276:$C$287</definedName>
    <definedName name="REDUCCION_3__x_2">#REF!</definedName>
    <definedName name="REDUCCION_4__x_3">#REF!</definedName>
    <definedName name="REF">#REF!</definedName>
    <definedName name="REFERENCIAPROYECTOS">[11]REFERENCIAS!$A$3:$F$24</definedName>
    <definedName name="REFMAR">#REF!</definedName>
    <definedName name="REG">#REF!</definedName>
    <definedName name="REGBT">#N/A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[204]Tablas!$M$6:$M$8</definedName>
    <definedName name="regional" localSheetId="1">[78]CARRETERAS!$A$2</definedName>
    <definedName name="REGIONAL">[204]Tablas!$I$6:$I$10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 localSheetId="1">#REF!</definedName>
    <definedName name="rell">#REF!</definedName>
    <definedName name="relle">#REF!</definedName>
    <definedName name="relleno">#REF!</definedName>
    <definedName name="remanentes">'[46]Reservas de Petróleo'!$A$2,'[46]Reservas de Petróleo'!$A$1,'[46]Reservas de Petróleo'!$D$4,'[46]Reservas de Petróleo'!$H$1:$H$65536</definedName>
    <definedName name="rendimiento" localSheetId="1">#REF!</definedName>
    <definedName name="rendimiento">#REF!</definedName>
    <definedName name="RENDIMIENTO____CARGA">#REF!</definedName>
    <definedName name="reparacion4">'[55]PRESTACIONES SOCIALES'!#REF!</definedName>
    <definedName name="repello">#REF!</definedName>
    <definedName name="replanteo">#REF!</definedName>
    <definedName name="REPOSICIONACU">'[11]INFORMACIÓN REFERENCIA'!$B$674:$H$685</definedName>
    <definedName name="REPOSICIONACUREDES">'[11]INFORMACIÓN REFERENCIA'!$B$688:$D$699</definedName>
    <definedName name="REPOSICIONALC">'[11]INFORMACIÓN REFERENCIA'!$B$704:$D$715</definedName>
    <definedName name="REPOSICIONALCREDES">'[11]INFORMACIÓN REFERENCIA'!$B$718:$O$729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rva">[23]Gastos!#REF!</definedName>
    <definedName name="residente">'[78]GENERALIDADES '!$E$9</definedName>
    <definedName name="Resistividad">#REF!</definedName>
    <definedName name="Responsible">'[54]2009 Jagua'!$G$2:$G$27</definedName>
    <definedName name="resu" localSheetId="2">[227]original_sist!$B$1:$L$167</definedName>
    <definedName name="RESU" localSheetId="1">#REF!</definedName>
    <definedName name="RESU">#REF!</definedName>
    <definedName name="resu8" localSheetId="3">[12]!resu8</definedName>
    <definedName name="resu8">[12]!resu8</definedName>
    <definedName name="resufi">#REF!</definedName>
    <definedName name="resufi1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SUMENALCANTARILLADO">#REF!</definedName>
    <definedName name="ResumenAPU">[149]ResumenMaterial!$A$12:$AB$169</definedName>
    <definedName name="RESUMENCOSTOSOPERACIÓN">'[11]CALCULO COSTOS DE OPERACIÓN'!$B$6:$Q$41</definedName>
    <definedName name="RESUMENINVERSIONESACU">'[11]CALCULO POI'!$A$6:$M$41</definedName>
    <definedName name="RESUMENINVERSIONESACUEDUCTO">'[11]CALCULO POI'!$A$6:$M$41</definedName>
    <definedName name="RESUMENINVERSIONESALC">'[11]CALCULO POI'!$A$202:$K$237</definedName>
    <definedName name="RESUMENMODELODEMANDA">#REF!</definedName>
    <definedName name="RESUMENOPTIMIZACIONACU">'[11]CALCULO POI'!$A$46:$L$81</definedName>
    <definedName name="RESUMENOPTIMIZACIONALC">'[11]CALCULO POI'!$A$242:$I$277</definedName>
    <definedName name="RET">#REF!</definedName>
    <definedName name="reten">[23]Gastos!#REF!</definedName>
    <definedName name="Retenc">[61]BASES!$E$31</definedName>
    <definedName name="retiroarbol">#REF!</definedName>
    <definedName name="retirocorte">#REF!</definedName>
    <definedName name="retr">#REF!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 localSheetId="1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O">#N/A</definedName>
    <definedName name="RID">[228]Ingenieria!#REF!</definedName>
    <definedName name="Ripio">#REF!</definedName>
    <definedName name="RiskInd">[229]RefTables!$K$2:$K$26</definedName>
    <definedName name="RiskRanking">[229]RefTables!$L$2:$L$26</definedName>
    <definedName name="RISP">'[4]7422CW00'!#REF!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nf">[101]Datos!$D$12</definedName>
    <definedName name="Rñ">#REF!</definedName>
    <definedName name="Ro" localSheetId="1">#REF!</definedName>
    <definedName name="Ro">#REF!,#REF!,#REF!</definedName>
    <definedName name="RoA_N">[103]ASSUMPTIONS!#REF!</definedName>
    <definedName name="rodaje">[55]lisprecios!#REF!</definedName>
    <definedName name="rolando">#REF!</definedName>
    <definedName name="Roster1">[73]Parameters!$O$30</definedName>
    <definedName name="Roster2">[73]Parameters!$P$30</definedName>
    <definedName name="Roster3">[73]Parameters!$Q$30</definedName>
    <definedName name="Roster4">[73]Parameters!$R$30</definedName>
    <definedName name="Rosters">[73]Parameters!$O$26:$R$29</definedName>
    <definedName name="Rows2Unhide" hidden="1">#REF!</definedName>
    <definedName name="Roy_price_sens">'[99]Inputs-SUMMARY'!$H$266:$BR$266</definedName>
    <definedName name="Royal_Col_Nom">[103]W_OPEX!$H$220:$AP$220</definedName>
    <definedName name="royalphalumi">[230]datosluminariasRoyAlPHa!$A$1:$A$65536</definedName>
    <definedName name="Royalty_CDC_LLC">[91]Royalties!#REF!</definedName>
    <definedName name="Royalty_CZN_SA">[91]Royalties!#REF!</definedName>
    <definedName name="Royalty_total">[91]Royalties!#REF!</definedName>
    <definedName name="Rp">#REF!</definedName>
    <definedName name="Rq">#REF!</definedName>
    <definedName name="rr" localSheetId="2">'INDICAR CÓDIGO DEL ITEM DE PAGO'!ERR</definedName>
    <definedName name="rr" localSheetId="1">#REF!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'[231]Form5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1">#REF!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1">#REF!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1">#REF!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eda">[55]lisprecios!#REF!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DATE(YEAR('MEMORIA DE CANTIDADES'!Loan_Start),MONTH('MEMORIA DE CANTIDADES'!Loan_Start)+Payment_Number,DAY('MEMORIA DE CANTIDADES'!Loan_Start))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w">#REF!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 localSheetId="2" hidden="1">{"via1",#N/A,TRUE,"general";"via2",#N/A,TRUE,"general";"via3",#N/A,TRUE,"general"}</definedName>
    <definedName name="Ry" localSheetId="1">#REF!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Rz">#REF!</definedName>
    <definedName name="s" localSheetId="2">'INDICAR CÓDIGO DEL ITEM DE PAGO'!ERR</definedName>
    <definedName name="s">[0]!ERR</definedName>
    <definedName name="Sa">#REF!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ASDFSDF">#REF!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'[13]DATOS CONTRATO'!$G$14</definedName>
    <definedName name="Saldo_Capital">#REF!</definedName>
    <definedName name="SALID1">#REF!</definedName>
    <definedName name="SalMinimo">[61]BASES!$E$41</definedName>
    <definedName name="sanitario">[117]lisprecios!$D$35</definedName>
    <definedName name="sasa">'[11]CALCULO POI'!#REF!</definedName>
    <definedName name="SASD">#REF!</definedName>
    <definedName name="Sb">#REF!</definedName>
    <definedName name="sbe">#REF!</definedName>
    <definedName name="Sbf">[28]CALCULO!$E$61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 localSheetId="1">#REF!</definedName>
    <definedName name="Sched_Pay">#REF!</definedName>
    <definedName name="Scheduled_Extra_Payments" localSheetId="1">#REF!</definedName>
    <definedName name="Scheduled_Extra_Payments">#REF!</definedName>
    <definedName name="Scheduled_Interest_Rate" localSheetId="1">#REF!</definedName>
    <definedName name="Scheduled_Interest_Rate">#REF!</definedName>
    <definedName name="Scheduled_Monthly_Payment" localSheetId="1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'[71]REF - Listas'!$D$32:$D$38</definedName>
    <definedName name="sd" localSheetId="2" hidden="1">{"TAB1",#N/A,TRUE,"GENERAL";"TAB2",#N/A,TRUE,"GENERAL";"TAB3",#N/A,TRUE,"GENERAL";"TAB4",#N/A,TRUE,"GENERAL";"TAB5",#N/A,TRUE,"GENERAL"}</definedName>
    <definedName name="Sd" localSheetId="1">#REF!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">#REF!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TOR" localSheetId="2">#REF!</definedName>
    <definedName name="SECTOR">#REF!</definedName>
    <definedName name="segundo">'[45]ESTADO RED'!#REF!</definedName>
    <definedName name="Segundos">#REF!</definedName>
    <definedName name="Seguro">#REF!</definedName>
    <definedName name="SeguroCostos">#REF!</definedName>
    <definedName name="SEM_DEL_MES">#REF!</definedName>
    <definedName name="SEMANA_C3">#REF!</definedName>
    <definedName name="Semanas_mes">#REF!</definedName>
    <definedName name="sena">[101]Hoja1!$C$14</definedName>
    <definedName name="sencount" hidden="1">1</definedName>
    <definedName name="sep00">[23]Dólar!#REF!</definedName>
    <definedName name="Sepjv2">#REF!</definedName>
    <definedName name="septdetail">#REF!</definedName>
    <definedName name="septtb">#REF!</definedName>
    <definedName name="SequenceF">#REF!</definedName>
    <definedName name="SERO" localSheetId="2">'INDICAR CÓDIGO DEL ITEM DE PAGO'!ERR</definedName>
    <definedName name="SERO">[0]!ERR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">#REF!</definedName>
    <definedName name="sf">[101]Hoja1!$C$12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ET">#REF!</definedName>
    <definedName name="Sh">#REF!</definedName>
    <definedName name="Share">[134]Cover!#REF!</definedName>
    <definedName name="SHARED_FORMULA_21">#N/A</definedName>
    <definedName name="SHEE_INT">[81]steel!#REF!</definedName>
    <definedName name="SHEET">'[4]7422CW00'!#REF!</definedName>
    <definedName name="SHEET_KP">[81]steel!$C$7:$L$47</definedName>
    <definedName name="SHEET_MR">[81]steel!$C$7:$J$47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'[232]Mine variance - tree'!#REF!</definedName>
    <definedName name="SI" localSheetId="2">'INDICAR CÓDIGO DEL ITEM DE PAGO'!ERR</definedName>
    <definedName name="si" localSheetId="1">#REF!</definedName>
    <definedName name="SI">[0]!ERR</definedName>
    <definedName name="SIFON_180_2">#REF!</definedName>
    <definedName name="SIKA">#REF!</definedName>
    <definedName name="SIKA_1">'[233]LISTA PRECIO'!$B$72</definedName>
    <definedName name="SIKADUR">#REF!</definedName>
    <definedName name="Sim_Model_Input_1">[224]HL!#REF!</definedName>
    <definedName name="Sim_Model_Input_4">[224]HL!#REF!</definedName>
    <definedName name="Sim_Model_Output_1">[224]HL!#REF!</definedName>
    <definedName name="SINGOLO">'[4]7422CW00'!#REF!</definedName>
    <definedName name="SISISIS" localSheetId="2">'INDICAR CÓDIGO DEL ITEM DE PAGO'!ERR</definedName>
    <definedName name="SISISIS">[0]!ERR</definedName>
    <definedName name="Sitio">[218]Sheet1!$C$2:$C$4</definedName>
    <definedName name="sk">#REF!</definedName>
    <definedName name="SLube">#REF!</definedName>
    <definedName name="sm">#REF!</definedName>
    <definedName name="Smlv">'[13]DATOS CONTRATO'!$I$9</definedName>
    <definedName name="smlv01">[69]CONTRATO!$I$9</definedName>
    <definedName name="smlv2001">[69]CONTRATO!$H$9</definedName>
    <definedName name="SMML">'[132]ASPECTOS TECNICOS'!$O$12:$P$32</definedName>
    <definedName name="sn" localSheetId="1">#REF!</definedName>
    <definedName name="SN">[13]EMPRESA!$G$29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._4_">#REF!</definedName>
    <definedName name="SOLD._6_">#REF!</definedName>
    <definedName name="SOLD._8_">#REF!</definedName>
    <definedName name="SOLDA">#REF!</definedName>
    <definedName name="Soldador">'[42]M.O.'!$F$10</definedName>
    <definedName name="Soldador_1A">'[47]M.O.'!$F$10</definedName>
    <definedName name="SOLDADURA">#REF!</definedName>
    <definedName name="Soldadura_cawell">'[47]LISTADO '!$F$94</definedName>
    <definedName name="Soldadura_electrica">'[47]LISTADO '!$F$9</definedName>
    <definedName name="Solids.SG">#REF!</definedName>
    <definedName name="solver_adj" localSheetId="2" hidden="1">'INDICAR CÓDIGO DEL ITEM DE PAGO'!#REF!</definedName>
    <definedName name="solver_adj" localSheetId="0" hidden="1">'PRESUPUESTO OFICIAL (Entidad)'!#REF!</definedName>
    <definedName name="solver_adj" localSheetId="3" hidden="1">'PROPUESTA ECONOMICA(Proponente)'!#REF!</definedName>
    <definedName name="solver_cvg" localSheetId="2" hidden="1">0.0001</definedName>
    <definedName name="solver_cvg" localSheetId="0" hidden="1">0.0001</definedName>
    <definedName name="solver_cvg" localSheetId="3" hidden="1">0.0001</definedName>
    <definedName name="solver_drv" localSheetId="2" hidden="1">1</definedName>
    <definedName name="solver_drv" localSheetId="0" hidden="1">1</definedName>
    <definedName name="solver_drv" localSheetId="3" hidden="1">1</definedName>
    <definedName name="solver_est" localSheetId="2" hidden="1">1</definedName>
    <definedName name="solver_est" localSheetId="0" hidden="1">1</definedName>
    <definedName name="solver_est" localSheetId="3" hidden="1">1</definedName>
    <definedName name="solver_itr" localSheetId="2" hidden="1">100</definedName>
    <definedName name="solver_itr" localSheetId="0" hidden="1">100</definedName>
    <definedName name="solver_itr" localSheetId="3" hidden="1">100</definedName>
    <definedName name="solver_lhs1" localSheetId="2" hidden="1">'INDICAR CÓDIGO DEL ITEM DE PAGO'!#REF!</definedName>
    <definedName name="solver_lhs1" localSheetId="0" hidden="1">'PRESUPUESTO OFICIAL (Entidad)'!#REF!</definedName>
    <definedName name="solver_lhs1" localSheetId="3" hidden="1">'PROPUESTA ECONOMICA(Proponente)'!$K$45</definedName>
    <definedName name="solver_lin" localSheetId="2" hidden="1">2</definedName>
    <definedName name="solver_lin" localSheetId="0" hidden="1">2</definedName>
    <definedName name="solver_lin" localSheetId="3" hidden="1">2</definedName>
    <definedName name="solver_neg" localSheetId="2" hidden="1">2</definedName>
    <definedName name="solver_neg" localSheetId="0" hidden="1">2</definedName>
    <definedName name="solver_neg" localSheetId="3" hidden="1">2</definedName>
    <definedName name="solver_num" localSheetId="2" hidden="1">1</definedName>
    <definedName name="solver_num" localSheetId="0" hidden="1">1</definedName>
    <definedName name="solver_num" localSheetId="3" hidden="1">1</definedName>
    <definedName name="solver_nwt" localSheetId="2" hidden="1">1</definedName>
    <definedName name="solver_nwt" localSheetId="0" hidden="1">1</definedName>
    <definedName name="solver_nwt" localSheetId="3" hidden="1">1</definedName>
    <definedName name="solver_opt" localSheetId="2" hidden="1">'INDICAR CÓDIGO DEL ITEM DE PAGO'!#REF!</definedName>
    <definedName name="solver_opt" localSheetId="0" hidden="1">'PRESUPUESTO OFICIAL (Entidad)'!#REF!</definedName>
    <definedName name="solver_opt" localSheetId="3" hidden="1">'PROPUESTA ECONOMICA(Proponente)'!$K$45</definedName>
    <definedName name="solver_pre" localSheetId="2" hidden="1">0.000001</definedName>
    <definedName name="solver_pre" localSheetId="0" hidden="1">0.000001</definedName>
    <definedName name="solver_pre" localSheetId="3" hidden="1">0.000001</definedName>
    <definedName name="solver_rel1" localSheetId="2" hidden="1">2</definedName>
    <definedName name="solver_rel1" localSheetId="0" hidden="1">2</definedName>
    <definedName name="solver_rel1" localSheetId="3" hidden="1">2</definedName>
    <definedName name="solver_rhs1" localSheetId="2" hidden="1">'INDICAR CÓDIGO DEL ITEM DE PAGO'!#REF!</definedName>
    <definedName name="solver_rhs1" localSheetId="0" hidden="1">'PRESUPUESTO OFICIAL (Entidad)'!#REF!</definedName>
    <definedName name="solver_rhs1" localSheetId="3" hidden="1">'PROPUESTA ECONOMICA(Proponente)'!$K$46</definedName>
    <definedName name="solver_scl" localSheetId="2" hidden="1">2</definedName>
    <definedName name="solver_scl" localSheetId="0" hidden="1">2</definedName>
    <definedName name="solver_scl" localSheetId="3" hidden="1">2</definedName>
    <definedName name="solver_sho" localSheetId="2" hidden="1">2</definedName>
    <definedName name="solver_sho" localSheetId="0" hidden="1">2</definedName>
    <definedName name="solver_sho" localSheetId="3" hidden="1">2</definedName>
    <definedName name="solver_tim" localSheetId="2" hidden="1">100</definedName>
    <definedName name="solver_tim" localSheetId="0" hidden="1">100</definedName>
    <definedName name="solver_tim" localSheetId="3" hidden="1">100</definedName>
    <definedName name="solver_tol" localSheetId="2" hidden="1">0.05</definedName>
    <definedName name="solver_tol" localSheetId="0" hidden="1">0.05</definedName>
    <definedName name="solver_tol" localSheetId="3" hidden="1">0.05</definedName>
    <definedName name="solver_typ" localSheetId="2" hidden="1">3</definedName>
    <definedName name="solver_typ" localSheetId="0" hidden="1">3</definedName>
    <definedName name="solver_typ" localSheetId="3" hidden="1">3</definedName>
    <definedName name="solver_val" localSheetId="2" hidden="1">490454</definedName>
    <definedName name="solver_val" localSheetId="0" hidden="1">63899000000</definedName>
    <definedName name="solver_val" localSheetId="3" hidden="1">63899000000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 localSheetId="1">#REF!</definedName>
    <definedName name="SS">#REF!</definedName>
    <definedName name="SS_AVG_SIZE">#REF!</definedName>
    <definedName name="SS_WELDING">#REF!</definedName>
    <definedName name="ssa">[101]Hoja1!$C$25</definedName>
    <definedName name="SSDSD">#REF!</definedName>
    <definedName name="ssh">[101]Hoja1!$C$24</definedName>
    <definedName name="sss" localSheetId="1">#REF!</definedName>
    <definedName name="sss" localSheetId="3">MODULO10.auto_abrir</definedName>
    <definedName name="sss">MODULO10.auto_abrir</definedName>
    <definedName name="SSSS" localSheetId="2">'INDICAR CÓDIGO DEL ITEM DE PAGO'!ERR</definedName>
    <definedName name="ssss" localSheetId="1">#REF!</definedName>
    <definedName name="SSSS">[0]!ERR</definedName>
    <definedName name="sssss">#REF!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>#N/A</definedName>
    <definedName name="ssssssssss">#REF!</definedName>
    <definedName name="sssssssssss">#REF!</definedName>
    <definedName name="ssssssssssssssssssss">#REF!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dby">#REF!</definedName>
    <definedName name="StandbyCostos">#REF!</definedName>
    <definedName name="STANU">'[4]7422CW00'!#REF!</definedName>
    <definedName name="START">#REF!</definedName>
    <definedName name="START1">'[4]7422CW00'!#REF!</definedName>
    <definedName name="StartBid">#REF!</definedName>
    <definedName name="StartItems">#REF!</definedName>
    <definedName name="StartPeriod">[234]Index!$S$41</definedName>
    <definedName name="StartRates">#REF!</definedName>
    <definedName name="StartTags">#REF!</definedName>
    <definedName name="status">'[162]LISTS-FOR INTERNAL USE ONLY'!$B$8:$B$13</definedName>
    <definedName name="statusofexecution">#REF!</definedName>
    <definedName name="STENU">'[4]7422CW00'!#REF!</definedName>
    <definedName name="Stock">'[235]PxQ Cantidades'!#REF!</definedName>
    <definedName name="STOCK_CODE">#REF!</definedName>
    <definedName name="stock_oreganal">[103]INPUT_TEMP!#REF!</definedName>
    <definedName name="STONU">'[4]7422CW00'!#REF!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'[4]7422CW00'!#REF!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BSUELO">#REF!</definedName>
    <definedName name="Subtotal">#REF!</definedName>
    <definedName name="SUELDO">#REF!</definedName>
    <definedName name="SUELDOS">'[178]Base Datos Sueldo'!$B$7:$C$26</definedName>
    <definedName name="suma" localSheetId="1">[236]Hoja1!$F$60</definedName>
    <definedName name="suma">[95]Hoja1!$F$60</definedName>
    <definedName name="Summary" localSheetId="2">#REF!</definedName>
    <definedName name="Summary">#REF!</definedName>
    <definedName name="SUP_ART">[81]steel!#REF!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[15]Tablas!#REF!</definedName>
    <definedName name="SUP_VPR_NA">#REF!</definedName>
    <definedName name="SUPER">[111]Tablas!$H$1:$H$65536</definedName>
    <definedName name="Super_T">'[42]LISTADO '!$F$23</definedName>
    <definedName name="SUPERCEL">#REF!</definedName>
    <definedName name="SUPERFICIE">#REF!</definedName>
    <definedName name="supert">'[47]LISTADO '!$F$110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" localSheetId="2">'INDICAR CÓDIGO DEL ITEM DE PAGO'!ERR</definedName>
    <definedName name="sw">[0]!ERR</definedName>
    <definedName name="swssdecs">#REF!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1">[20]Cálculo!$B$42</definedName>
    <definedName name="t" localSheetId="3">[32]!absc</definedName>
    <definedName name="t">[32]!absc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 localSheetId="3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Elec">[160]Inputs!$J$25</definedName>
    <definedName name="Tab_Expense">[160]Inputs!$P$127:$Q$161</definedName>
    <definedName name="TAB_FECHA">[111]Tablas!$B$1:$B$65536</definedName>
    <definedName name="Tab_Process">[160]Inputs!$N$127:$O$173</definedName>
    <definedName name="Tab_Respons">[160]Inputs!$L$127:$M$139</definedName>
    <definedName name="TABLA" localSheetId="2">#REF!</definedName>
    <definedName name="TABLA" localSheetId="1">#REF!</definedName>
    <definedName name="TABLA">#REF!</definedName>
    <definedName name="TABLA_CMI">[11]BS.DATOS!$Q$5:$X$17</definedName>
    <definedName name="TABLA_DE_CARACOLI">#REF!</definedName>
    <definedName name="Tabla_en_madera">'[47]LISTADO '!$F$13</definedName>
    <definedName name="TABLA_RN">[11]BS.DATOS!$AA$5:$AH$17</definedName>
    <definedName name="TABLA1" localSheetId="1">#REF!</definedName>
    <definedName name="tabla1">[237]Hoja3!$B$4:$F$28</definedName>
    <definedName name="TABLA1.2.2">'[37]A.P.U'!#REF!</definedName>
    <definedName name="tabla2">#REF!</definedName>
    <definedName name="tablaDeDTFS">#REF!</definedName>
    <definedName name="TablaR">#REF!</definedName>
    <definedName name="TABLEKP">'[4]7422CW00'!#REF!</definedName>
    <definedName name="TABLEPRI">#REF!</definedName>
    <definedName name="TABLERO_4_CIRCUITOS">'[47]LISTADO '!$F$108</definedName>
    <definedName name="Tablero_trifásico_12_circuitos">'[60]L. MAT.'!#REF!</definedName>
    <definedName name="tablilla">#REF!</definedName>
    <definedName name="Tablon">'[42]LISTADO '!$F$29</definedName>
    <definedName name="Tablon_gres">'[47]LISTADO '!$F$28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mbores">#REF!</definedName>
    <definedName name="Tanq">#REF!</definedName>
    <definedName name="Tanques">#REF!</definedName>
    <definedName name="TANQUES4.1">#REF!</definedName>
    <definedName name="TAPA">[209]PRECIOS!$B$43</definedName>
    <definedName name="TAPA_HF">#REF!</definedName>
    <definedName name="TAPON_2__P.V.C">#REF!</definedName>
    <definedName name="TAREAS_INICIALES">#REF!</definedName>
    <definedName name="TARIFA">#REF!</definedName>
    <definedName name="TarifaPension">[69]EMPRESA!$F$24</definedName>
    <definedName name="TARIFAS">[238]TARIFAS!$A$1:$F$52</definedName>
    <definedName name="TARIFAS_SUBSIDIOS">#REF!</definedName>
    <definedName name="TARIFAS1">#REF!</definedName>
    <definedName name="TarifaSalud">[69]EMPRESA!$F$26</definedName>
    <definedName name="Tasa">#REF!</definedName>
    <definedName name="TASA_DE_CAMBIO">#REF!</definedName>
    <definedName name="Tasa_Efectiva_Mensual_Fondeo">#REF!</definedName>
    <definedName name="Tasa1">'[239]Bases 2A'!$C$20</definedName>
    <definedName name="TasaCCP">#REF!</definedName>
    <definedName name="Tax">#REF!</definedName>
    <definedName name="Tax_Rate_Col">'[99]Inputs-SUMMARY'!$H$466:$BR$466</definedName>
    <definedName name="Taxpb" hidden="1">#REF!</definedName>
    <definedName name="Tb">#REF!</definedName>
    <definedName name="TB_EVENTOS_OTS_ANUAL">#REF!</definedName>
    <definedName name="TBCUR">[240]Sheet4!$A$2:$E$235</definedName>
    <definedName name="TBMAYINT">#REF!</definedName>
    <definedName name="tbres">#REF!</definedName>
    <definedName name="TBV1A">#REF!</definedName>
    <definedName name="Tc" localSheetId="1">#REF!</definedName>
    <definedName name="tc">#REF!</definedName>
    <definedName name="Td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'[60]L. MAT.'!#REF!</definedName>
    <definedName name="TechAccept">#REF!</definedName>
    <definedName name="TECN">DATE(YEAR('MEMORIA DE CANTIDADES'!Loan_Start),MONTH('MEMORIA DE CANTIDADES'!Loan_Start)+Payment_Number,DAY('MEMORIA DE CANTIDADES'!Loan_Start))</definedName>
    <definedName name="tecpro06">[23]Gastos!#REF!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'[42]LISTADO '!$F$27</definedName>
    <definedName name="Teja_thermoacustica">'[47]LISTADO '!$F$102</definedName>
    <definedName name="telefono">[69]EMPRESA!$F$16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'[136]Cost Codes'!$B$4:$G$361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[40]PRESUPUESTO!$I$7</definedName>
    <definedName name="test">#REF!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B">#REF!</definedName>
    <definedName name="Th" localSheetId="1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[62]BASES!$E$27</definedName>
    <definedName name="Tipo" localSheetId="1">[218]Sheet1!$A$2:$A$6</definedName>
    <definedName name="TIPO">#REF!</definedName>
    <definedName name="TIPO_GRUPO">#REF!</definedName>
    <definedName name="tipo_pintura">#REF!</definedName>
    <definedName name="TipoGC">[204]Tablas!$U$6:$U$15</definedName>
    <definedName name="TipoNeces">[204]Tablas!$Q$6:$Q$8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>#N/A</definedName>
    <definedName name="TITLE">#REF!</definedName>
    <definedName name="Titlepb" hidden="1">#REF!</definedName>
    <definedName name="TITO">#N/A</definedName>
    <definedName name="TITOF">#N/A</definedName>
    <definedName name="TITU" localSheetId="1">#REF!</definedName>
    <definedName name="titu">#REF!</definedName>
    <definedName name="titu2">#REF!</definedName>
    <definedName name="TITULO" localSheetId="2">#REF!</definedName>
    <definedName name="TITULO" localSheetId="1">#REF!</definedName>
    <definedName name="TITULO">#REF!</definedName>
    <definedName name="Titulos_a_imprimir">#REF!</definedName>
    <definedName name="_xlnm.Print_Titles" localSheetId="1">'MEMORIA DE CANTIDADES'!$1:$4</definedName>
    <definedName name="_xlnm.Print_Titles">#N/A</definedName>
    <definedName name="Títulos_a_imprimir_IM" localSheetId="2">#REF!</definedName>
    <definedName name="Títulos_a_imprimir_IM" localSheetId="1">#REF!</definedName>
    <definedName name="Títulos_a_imprimir_IM">#REF!</definedName>
    <definedName name="Tj">#REF!</definedName>
    <definedName name="Tk" localSheetId="1">#REF!</definedName>
    <definedName name="tk">'[13]DATOS CONTRATO'!$E$18</definedName>
    <definedName name="TK_1" hidden="1">[34]INST!#REF!</definedName>
    <definedName name="TKSLCI07">[13]EMPRESA!$F$22</definedName>
    <definedName name="tl">#REF!</definedName>
    <definedName name="tld">[101]Datos!$D$14</definedName>
    <definedName name="Tll">#REF!</definedName>
    <definedName name="Tm">#REF!</definedName>
    <definedName name="Tn">#REF!</definedName>
    <definedName name="Tñ">#REF!</definedName>
    <definedName name="To">#REF!</definedName>
    <definedName name="Toma_corriente_dobles_polo_tierra">'[47]LISTADO '!$F$76</definedName>
    <definedName name="TOPGENER">#REF!</definedName>
    <definedName name="TOPGENER1">#REF!</definedName>
    <definedName name="TOPMENU">#REF!</definedName>
    <definedName name="TORNILLO_3">#REF!</definedName>
    <definedName name="TORNILLOS_2.5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1">#REF!</definedName>
    <definedName name="TOT">#REF!</definedName>
    <definedName name="Tot_Con_Ins">[103]W_OPEX!#REF!</definedName>
    <definedName name="Tot_EA_CAPEX">[103]W_CAPEX!#REF!</definedName>
    <definedName name="Tot_Elect">'[241]5. ELECTRICO'!#REF!</definedName>
    <definedName name="Tot_Elect1">'[242]5. ELECTRICO'!#REF!</definedName>
    <definedName name="Tot_Ops_Ins">[103]W_OPEX!#REF!</definedName>
    <definedName name="TOTAL" localSheetId="2">#REF!</definedName>
    <definedName name="TOTAL" localSheetId="1">#REF!</definedName>
    <definedName name="TOTAL">#REF!</definedName>
    <definedName name="TOTAL_CIVIL">#REF!</definedName>
    <definedName name="TOTAL_ELECTRICO">'[241]5. ELECTRICO'!#REF!</definedName>
    <definedName name="Total_Interest" localSheetId="1">#REF!</definedName>
    <definedName name="Total_Interest">#REF!</definedName>
    <definedName name="Total_Pay" localSheetId="1">#REF!</definedName>
    <definedName name="Total_Pay">#REF!</definedName>
    <definedName name="Total_Payment" localSheetId="1">Scheduled_Payment+Extra_Payment</definedName>
    <definedName name="Total_Payment" localSheetId="3">Scheduled_Payment+Extra_Payment</definedName>
    <definedName name="Total_Payment">Scheduled_Payment+Extra_Payment</definedName>
    <definedName name="Total_Payment1" localSheetId="3">Scheduled_Payment+Extra_Payment</definedName>
    <definedName name="Total_Payment1">Scheduled_Payment+Extra_Payment</definedName>
    <definedName name="TOTAL_SERVICIO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esantias">'[69]NOMINA 1'!$N$38</definedName>
    <definedName name="TotalCost">#REF!</definedName>
    <definedName name="TotalCostosDirectos">#REF!</definedName>
    <definedName name="totales">#REF!</definedName>
    <definedName name="TOTALHH">#REF!</definedName>
    <definedName name="TOTALHH1">#REF!</definedName>
    <definedName name="TOTALITEM1.1">'[37]A.P.U'!#REF!</definedName>
    <definedName name="TOTALITEM1.1.1">'[37]A.P.U'!#REF!</definedName>
    <definedName name="TOTALITEM1.1.2">'[37]A.P.U'!#REF!</definedName>
    <definedName name="TOTALITEM1.1.3">'[37]A.P.U'!#REF!</definedName>
    <definedName name="TOTALITEM1.1.4">'[37]A.P.U'!#REF!</definedName>
    <definedName name="TOTALITEM1.2.1">'[37]A.P.U'!#REF!</definedName>
    <definedName name="TOTALITEM1.2.2">'[37]A.P.U'!#REF!</definedName>
    <definedName name="TOTALITEM1.2.3">'[37]A.P.U'!#REF!</definedName>
    <definedName name="TOTALITEM1.2.4">'[37]A.P.U'!#REF!</definedName>
    <definedName name="TOTALITEM1.2.5">'[37]A.P.U'!#REF!</definedName>
    <definedName name="TOTALITEM1.2.6">'[37]A.P.U'!#REF!</definedName>
    <definedName name="TOTALITEM1.3.1">'[37]A.P.U'!#REF!</definedName>
    <definedName name="TOTALITEM1.4">'[37]A.P.U'!#REF!</definedName>
    <definedName name="TOTALITEM1.5">'[37]A.P.U'!#REF!</definedName>
    <definedName name="TOTALITEM1.6">'[37]A.P.U'!#REF!</definedName>
    <definedName name="TOTALITEM1.7">'[37]A.P.U'!#REF!</definedName>
    <definedName name="TOTALITEM1.8">'[37]A.P.U'!#REF!</definedName>
    <definedName name="TOTALITEM10.1">'[37]A.P.U'!#REF!</definedName>
    <definedName name="TOTALITEM11.1">'[37]A.P.U'!#REF!</definedName>
    <definedName name="TOTALITEM11.2">'[37]A.P.U'!#REF!</definedName>
    <definedName name="TOTALITEM11.3">'[37]A.P.U'!#REF!</definedName>
    <definedName name="TOTALITEM11.4">'[37]A.P.U'!#REF!</definedName>
    <definedName name="TOTALITEM11.5">'[37]A.P.U'!#REF!</definedName>
    <definedName name="TOTALITEM11.6">'[37]A.P.U'!#REF!</definedName>
    <definedName name="TOTALITEM12.1">'[37]A.P.U'!#REF!</definedName>
    <definedName name="TOTALITEM12.10">'[37]A.P.U'!#REF!</definedName>
    <definedName name="TOTALITEM12.2">'[37]A.P.U'!#REF!</definedName>
    <definedName name="TOTALITEM12.3">'[37]A.P.U'!#REF!</definedName>
    <definedName name="TOTALITEM12.4">'[37]A.P.U'!#REF!</definedName>
    <definedName name="TOTALITEM12.5">'[37]A.P.U'!#REF!</definedName>
    <definedName name="TOTALITEM12.6">'[37]A.P.U'!#REF!</definedName>
    <definedName name="TOTALITEM12.7">'[37]A.P.U'!#REF!</definedName>
    <definedName name="TOTALITEM12.8">'[37]A.P.U'!#REF!</definedName>
    <definedName name="TOTALITEM12.9">'[37]A.P.U'!#REF!</definedName>
    <definedName name="TOTALITEM13.1.1">'[37]A.P.U'!#REF!</definedName>
    <definedName name="TOTALITEM13.1.2">'[37]A.P.U'!#REF!</definedName>
    <definedName name="TOTALITEM13.1.3">'[37]A.P.U'!#REF!</definedName>
    <definedName name="TOTALITEM13.2.2">'[37]A.P.U'!#REF!</definedName>
    <definedName name="TOTALITEM14.2">'[37]A.P.U'!#REF!</definedName>
    <definedName name="TOTALITEM14.3">'[37]A.P.U'!#REF!</definedName>
    <definedName name="TOTALITEM14.4">'[37]A.P.U'!#REF!</definedName>
    <definedName name="TOTALITEM14.5">'[37]A.P.U'!#REF!</definedName>
    <definedName name="TOTALITEM14.6">'[37]A.P.U'!#REF!</definedName>
    <definedName name="TOTALITEM15">'[37]A.P.U'!#REF!</definedName>
    <definedName name="TOTALITEM16">'[37]A.P.U'!#REF!</definedName>
    <definedName name="TOTALITEM2.1">'[37]A.P.U'!#REF!</definedName>
    <definedName name="TOTALITEM2.10">'[37]A.P.U'!#REF!</definedName>
    <definedName name="TOTALITEM2.11.1">'[37]A.P.U'!#REF!</definedName>
    <definedName name="TOTALITEM2.11.2">'[37]A.P.U'!#REF!</definedName>
    <definedName name="TOTALITEM2.12.1">'[37]A.P.U'!#REF!</definedName>
    <definedName name="TOTALITEM2.2">'[37]A.P.U'!#REF!</definedName>
    <definedName name="TOTALITEM2.3">'[37]A.P.U'!#REF!</definedName>
    <definedName name="TOTALITEM2.4">'[37]A.P.U'!#REF!</definedName>
    <definedName name="TOTALITEM2.5">'[37]A.P.U'!#REF!</definedName>
    <definedName name="TOTALITEM2.6">'[37]A.P.U'!#REF!</definedName>
    <definedName name="TOTALITEM2.7">'[37]A.P.U'!#REF!</definedName>
    <definedName name="TOTALITEM3.1.1">'[37]A.P.U'!#REF!</definedName>
    <definedName name="TOTALITEM3.1.2">'[37]A.P.U'!#REF!</definedName>
    <definedName name="TOTALITEM3.2">'[37]A.P.U'!#REF!</definedName>
    <definedName name="TOTALITEM3.3">'[37]A.P.U'!#REF!</definedName>
    <definedName name="TOTALITEM3.4.1">'[37]A.P.U'!#REF!</definedName>
    <definedName name="TOTALITEM3.4.2">'[37]A.P.U'!#REF!</definedName>
    <definedName name="TOTALITEM3.4.3">'[37]A.P.U'!#REF!</definedName>
    <definedName name="TOTALITEM3.5.1">'[37]A.P.U'!#REF!</definedName>
    <definedName name="TOTALITEM3.5.2">'[37]A.P.U'!#REF!</definedName>
    <definedName name="TOTALITEM3.5.3">'[37]A.P.U'!#REF!</definedName>
    <definedName name="TOTALITEM4.1.2">'[37]A.P.U'!#REF!</definedName>
    <definedName name="TOTALITEM4.1.3">'[37]A.P.U'!#REF!</definedName>
    <definedName name="TOTALITEM4.1.4">'[37]A.P.U'!#REF!</definedName>
    <definedName name="TOTALITEM4.2">'[37]A.P.U'!#REF!</definedName>
    <definedName name="TOTALITEM4.3">'[37]A.P.U'!#REF!</definedName>
    <definedName name="TOTALITEM4.4">'[37]A.P.U'!#REF!</definedName>
    <definedName name="TOTALITEM4.5">'[37]A.P.U'!#REF!</definedName>
    <definedName name="TOTALITEM4.6">'[37]A.P.U'!#REF!</definedName>
    <definedName name="TOTALITEM5.1">'[37]A.P.U'!#REF!</definedName>
    <definedName name="TOTALITEM5.2">'[37]A.P.U'!#REF!</definedName>
    <definedName name="TOTALITEM5.3">'[37]A.P.U'!#REF!</definedName>
    <definedName name="TOTALITEM5.4">'[37]A.P.U'!#REF!</definedName>
    <definedName name="TOTALITEM6.1">'[37]A.P.U'!#REF!</definedName>
    <definedName name="TOTALITEM6.2">'[37]A.P.U'!#REF!</definedName>
    <definedName name="TOTALITEM6.3">'[37]A.P.U'!#REF!</definedName>
    <definedName name="TOTALITEM7.1">'[37]A.P.U'!#REF!</definedName>
    <definedName name="TOTALITEM7.2">'[37]A.P.U'!#REF!</definedName>
    <definedName name="TOTALITEM7.3">'[37]A.P.U'!#REF!</definedName>
    <definedName name="TOTALITEM7.4">'[37]A.P.U'!#REF!</definedName>
    <definedName name="TOTALITEM7.5">'[37]A.P.U'!#REF!</definedName>
    <definedName name="TOTALITEM8.1">'[37]A.P.U'!#REF!</definedName>
    <definedName name="TOTALITEM8.2">'[37]A.P.U'!#REF!</definedName>
    <definedName name="TOTALITEM8.3">'[37]A.P.U'!#REF!</definedName>
    <definedName name="TOTALITEM8.4">'[37]A.P.U'!#REF!</definedName>
    <definedName name="TOTALITEM8.5">'[37]A.P.U'!#REF!</definedName>
    <definedName name="TOTALITEM8.6">'[37]A.P.U'!#REF!</definedName>
    <definedName name="TOTALITEM8.7">'[37]A.P.U'!#REF!</definedName>
    <definedName name="TOTALITEM8.8">'[37]A.P.U'!#REF!</definedName>
    <definedName name="TOTALITEM9.1">'[37]A.P.U'!#REF!</definedName>
    <definedName name="TOTALITEM9.2">'[37]A.P.U'!#REF!</definedName>
    <definedName name="TOTALITEM9.3">'[37]A.P.U'!#REF!</definedName>
    <definedName name="TOTALITEM9.4">'[37]A.P.U'!#REF!</definedName>
    <definedName name="TOTALITEM9.5">'[37]A.P.U'!#REF!</definedName>
    <definedName name="TOTALITEM9.6">'[37]A.P.U'!#REF!</definedName>
    <definedName name="TOTALITEM9.7">'[37]A.P.U'!#REF!</definedName>
    <definedName name="TOTALITEM9.8">'[37]A.P.U'!#REF!</definedName>
    <definedName name="TotalItemsCost">#REF!</definedName>
    <definedName name="TOTALITEN1.2.4">'[37]A.P.U'!#REF!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Vacaciones">'[69]NOMINA 1'!$N$37</definedName>
    <definedName name="TotAuxAlim">'[13]NOMINA-1'!$E$37</definedName>
    <definedName name="TotAuxAlimentacion">'[69]NOMINA 1'!$E$38</definedName>
    <definedName name="TotAuxCom">'[13]NOMINA-1'!$E$39</definedName>
    <definedName name="TotAuxComi">'[69]NOMINA 1'!$E$40</definedName>
    <definedName name="TotAuxDotacion">'[69]NOMINA 1'!$E$41</definedName>
    <definedName name="TotAuxHab">'[69]NOMINA 1'!$E$37</definedName>
    <definedName name="TotAuxTransporte">'[69]NOMINA 1'!$E$39</definedName>
    <definedName name="TotBasico">'[69]NOMINA 1'!$E$35</definedName>
    <definedName name="TotCom">'[13]NOMINA-1'!$E$41</definedName>
    <definedName name="TotComision">'[69]NOMINA 1'!$E$42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'[69]NOMINA 1'!$E$36</definedName>
    <definedName name="TotIntercesantias">'[69]NOMINA 1'!$N$39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PrimaServicios">'[69]NOMINA 1'!$N$36</definedName>
    <definedName name="TotPrimaServicos">'[69]NOMINA 1'!$N$36</definedName>
    <definedName name="TotPrimaVacaciones">'[69]NOMINA 1'!$N$41</definedName>
    <definedName name="TotPrimConv">'[13]NOMINA-1'!$N$39</definedName>
    <definedName name="TotPrimConvencional">'[69]NOMINA 1'!$N$40</definedName>
    <definedName name="TotPrimVac">'[13]NOMINA-1'!$N$40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'[13]NOMINA-1'!$N$36</definedName>
    <definedName name="Tp">#REF!</definedName>
    <definedName name="tpte">#REF!</definedName>
    <definedName name="tptee">#REF!</definedName>
    <definedName name="Tq">#REF!</definedName>
    <definedName name="tr" localSheetId="2" hidden="1">{"TAB1",#N/A,TRUE,"GENERAL";"TAB2",#N/A,TRUE,"GENERAL";"TAB3",#N/A,TRUE,"GENERAL";"TAB4",#N/A,TRUE,"GENERAL";"TAB5",#N/A,TRUE,"GENERAL"}</definedName>
    <definedName name="Tr" localSheetId="1">#REF!</definedName>
    <definedName name="tr" hidden="1">{"TAB1",#N/A,TRUE,"GENERAL";"TAB2",#N/A,TRUE,"GENERAL";"TAB3",#N/A,TRUE,"GENERAL";"TAB4",#N/A,TRUE,"GENERAL";"TAB5",#N/A,TRUE,"GENERAL"}</definedName>
    <definedName name="TRAFO">#N/A</definedName>
    <definedName name="TrainSpec">#REF!</definedName>
    <definedName name="Tramites">#REF!</definedName>
    <definedName name="TramitesCostos">#REF!</definedName>
    <definedName name="Transfer_Price">'[99]Inputs-SUMMARY'!$H$464:$BR$464</definedName>
    <definedName name="Transmisores">#REF!</definedName>
    <definedName name="Transporte">'[13]DATOS CONTRATO'!$E$16</definedName>
    <definedName name="TRAT" localSheetId="2">[243]desmonte!$E$48</definedName>
    <definedName name="TRAT">[244]desmonte!$E$48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 localSheetId="1">'[63]ESTADO RED'!$E$8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URADO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'[245]Cuadro p. Capital Vs estimado'!$G$1</definedName>
    <definedName name="TRM">[246]Tablas!$B$2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2">#REF!</definedName>
    <definedName name="TtCD">#REF!</definedName>
    <definedName name="TTCostOutput">#REF!</definedName>
    <definedName name="Ttl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1">[1]PJ!#REF!</definedName>
    <definedName name="ttttt" hidden="1">{"TAB1",#N/A,TRUE,"GENERAL";"TAB2",#N/A,TRUE,"GENERAL";"TAB3",#N/A,TRUE,"GENERAL";"TAB4",#N/A,TRUE,"GENERAL";"TAB5",#N/A,TRUE,"GENERAL"}</definedName>
    <definedName name="TTTTTTTT">#REF!</definedName>
    <definedName name="tu" localSheetId="2" hidden="1">{"via1",#N/A,TRUE,"general";"via2",#N/A,TRUE,"general";"via3",#N/A,TRUE,"general"}</definedName>
    <definedName name="Tu" localSheetId="1">#REF!</definedName>
    <definedName name="tu" hidden="1">{"via1",#N/A,TRUE,"general";"via2",#N/A,TRUE,"general";"via3",#N/A,TRUE,"general"}</definedName>
    <definedName name="TUB._ACC_3__Bx_B_SCH_40">#REF!</definedName>
    <definedName name="TUBERIA" hidden="1">#REF!</definedName>
    <definedName name="Tubería">#REF!</definedName>
    <definedName name="Tuberia_1_2_pvc">'[47]LISTADO '!$F$21</definedName>
    <definedName name="TUBERIA_P.V.C_RDE_9">#REF!</definedName>
    <definedName name="TUBERIA_P.V.C_UM_RDE_41____2">#REF!</definedName>
    <definedName name="TUBERIA_P.V.C_UM_RDE_41____3">#REF!</definedName>
    <definedName name="TUBERIA1" hidden="1">#REF!</definedName>
    <definedName name="tuberia3">#REF!</definedName>
    <definedName name="TUBO_1_2">#REF!</definedName>
    <definedName name="TUBO_1_2__HG">#REF!</definedName>
    <definedName name="Tubo_galvanizado_2">'[47]LISTADO '!$F$47</definedName>
    <definedName name="Tubo_pvc_1">'[47]LISTADO '!$F$51</definedName>
    <definedName name="Tubo_pvc_2">'[47]LISTADO '!$F$50</definedName>
    <definedName name="TUBO6">[209]PRECIOS!$B$40</definedName>
    <definedName name="TUBO8">[209]PRECIOS!$B$41</definedName>
    <definedName name="tubohg2">[55]lisprecios!#REF!</definedName>
    <definedName name="TUPI">MATCH(0.01,'MEMORIA DE CANTIDADES'!End_Bal,-1)+1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'[200]CCP,LEYES, Y DEC.'!#REF!</definedName>
    <definedName name="Tw">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2" hidden="1">{"via1",#N/A,TRUE,"general";"via2",#N/A,TRUE,"general";"via3",#N/A,TRUE,"general"}</definedName>
    <definedName name="Ty" localSheetId="1">#REF!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fy">#REF!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 localSheetId="2">#REF!</definedName>
    <definedName name="U" localSheetId="1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 localSheetId="2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Inanzas">[216]Cuentas!$P$11:$P$111</definedName>
    <definedName name="UFrm2InUse">1</definedName>
    <definedName name="Ug">#REF!</definedName>
    <definedName name="UGEquipData">#REF!</definedName>
    <definedName name="Uh">#REF!</definedName>
    <definedName name="UI" localSheetId="2" hidden="1">{"via1",#N/A,TRUE,"general";"via2",#N/A,TRUE,"general";"via3",#N/A,TRUE,"general"}</definedName>
    <definedName name="ui" localSheetId="1">#REF!</definedName>
    <definedName name="UI" hidden="1">{"via1",#N/A,TRUE,"general";"via2",#N/A,TRUE,"general";"via3",#N/A,TRUE,"general"}</definedName>
    <definedName name="UIC">[15]Tablas!#REF!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 localSheetId="1">#REF!</definedName>
    <definedName name="UK">#REF!</definedName>
    <definedName name="Ull">#REF!</definedName>
    <definedName name="Um">#REF!</definedName>
    <definedName name="UMina">[102]Cuentas!$Q$11:$Q$46</definedName>
    <definedName name="Un">#REF!</definedName>
    <definedName name="UN_PRI">#REF!</definedName>
    <definedName name="UNIDAD521">[128]ITEMS!$C$522</definedName>
    <definedName name="Unidades">[247]Presup_Cancha!$J$13:$J$17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t" localSheetId="1" hidden="1">#REF!</definedName>
    <definedName name="UNIT">'[248]Lista APU'!$A$3:$D$479</definedName>
    <definedName name="UNITARIO">[249]Unitarios!$A$3:$D$13</definedName>
    <definedName name="Unitarios" localSheetId="2">#REF!</definedName>
    <definedName name="unitarios" localSheetId="1">#REF!</definedName>
    <definedName name="Unitarios">#REF!</definedName>
    <definedName name="units">'[127]REF - Listas'!$G$10:$G$18</definedName>
    <definedName name="unj" hidden="1">[25]INST!#REF!</definedName>
    <definedName name="uno" localSheetId="2">'INDICAR CÓDIGO DEL ITEM DE PAGO'!ERR</definedName>
    <definedName name="uno">[0]!ERR</definedName>
    <definedName name="Uñ">#REF!</definedName>
    <definedName name="Uo">#REF!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[102]Cuentas!$T$11:$T$56</definedName>
    <definedName name="Uq">#REF!</definedName>
    <definedName name="Ur">#REF!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>#REF!</definedName>
    <definedName name="ut" localSheetId="1">#REF!</definedName>
    <definedName name="ut">'[170]1'!$N$42</definedName>
    <definedName name="Ut_Un">#REF!</definedName>
    <definedName name="Util">#REF!</definedName>
    <definedName name="utilidad" localSheetId="1">[88]DATOS!$B$18</definedName>
    <definedName name="Utilidad">#REF!</definedName>
    <definedName name="UtilidadMensual">#REF!</definedName>
    <definedName name="UTL">[40]otros!$C$4</definedName>
    <definedName name="UTMAR">#REF!</definedName>
    <definedName name="uu" localSheetId="2" hidden="1">{"TAB1",#N/A,TRUE,"GENERAL";"TAB2",#N/A,TRUE,"GENERAL";"TAB3",#N/A,TRUE,"GENERAL";"TAB4",#N/A,TRUE,"GENERAL";"TAB5",#N/A,TRUE,"GENERAL"}</definedName>
    <definedName name="uu" localSheetId="1">#REF!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 localSheetId="1">#REF!</definedName>
    <definedName name="uv">375000</definedName>
    <definedName name="Uw">#REF!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2" hidden="1">{"TAB1",#N/A,TRUE,"GENERAL";"TAB2",#N/A,TRUE,"GENERAL";"TAB3",#N/A,TRUE,"GENERAL";"TAB4",#N/A,TRUE,"GENERAL";"TAB5",#N/A,TRUE,"GENERAL"}</definedName>
    <definedName name="V" localSheetId="1">[250]FINANZAS!#REF!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[251]Dólar!#REF!</definedName>
    <definedName name="VALDES" localSheetId="2">#REF!</definedName>
    <definedName name="VALDES" localSheetId="1">#REF!</definedName>
    <definedName name="VALDES">#REF!</definedName>
    <definedName name="valhati">[23]Gastos!#REF!</definedName>
    <definedName name="VALLA_2_3_MTS_CON_3_CERCHAS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 localSheetId="2">#REF!</definedName>
    <definedName name="valor1" localSheetId="1">#REF!</definedName>
    <definedName name="valor1">#REF!</definedName>
    <definedName name="valor2" localSheetId="2">#REF!</definedName>
    <definedName name="valor2" localSheetId="1">#REF!</definedName>
    <definedName name="valor2">#REF!</definedName>
    <definedName name="VALOR3" localSheetId="2">#REF!</definedName>
    <definedName name="VALOR3" localSheetId="1">#REF!</definedName>
    <definedName name="VALOR3">#REF!</definedName>
    <definedName name="valorcal">[23]Gastos!#REF!</definedName>
    <definedName name="ValorCto">[252]CONTRATO!$E$9</definedName>
    <definedName name="ValorEjecutado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ues_Entered" localSheetId="1">#N/A</definedName>
    <definedName name="Values_Entered">IF(Loan_Amount*Interest_Rate*Loan_Years*Loan_Start&gt;0,1,0)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álvulas">#REF!</definedName>
    <definedName name="Var">[29]Varios.!$E$1:$E$65536</definedName>
    <definedName name="VarEquip">'[91]Equip Data'!#REF!</definedName>
    <definedName name="VARIACION1">#REF!</definedName>
    <definedName name="Varilla_cooperwell_24">'[47]LISTADO '!$F$42</definedName>
    <definedName name="Varios">#REF!</definedName>
    <definedName name="VarRange">'[91]Equip Data'!#REF!</definedName>
    <definedName name="VAT">#REF!</definedName>
    <definedName name="vaton">[23]Gastos!#REF!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 localSheetId="2">#REF!</definedName>
    <definedName name="VentaAiu">#REF!</definedName>
    <definedName name="Ventilador_de_techo">'[47]LISTADO '!$F$106</definedName>
    <definedName name="VENTOSAS_PARA_INSTALACION_EN_TUBERIA_DE_3">#REF!</definedName>
    <definedName name="Verifier">#REF!</definedName>
    <definedName name="VERSION">#REF!</definedName>
    <definedName name="VEX">[15]Tablas!#REF!</definedName>
    <definedName name="VEX_ON">#REF!</definedName>
    <definedName name="VEX1_1">[15]Tablas!#REF!</definedName>
    <definedName name="VEX1_1_1">[15]Tablas!#REF!</definedName>
    <definedName name="VEX1_1_2">[15]Tablas!#REF!</definedName>
    <definedName name="VEX1_1_3">[15]Tablas!#REF!</definedName>
    <definedName name="VEX1_1_4">[15]Tablas!#REF!</definedName>
    <definedName name="VEX1_2">[15]Tablas!#REF!</definedName>
    <definedName name="VEX1_3">[15]Tablas!#REF!</definedName>
    <definedName name="Vf">#REF!</definedName>
    <definedName name="VFA">[15]Tablas!#REF!</definedName>
    <definedName name="VFA1_1">[15]Tablas!#REF!</definedName>
    <definedName name="VFA1_1_1">[15]Tablas!#REF!</definedName>
    <definedName name="VFA1_1_2">[15]Tablas!#REF!</definedName>
    <definedName name="VFA1_1_3">[15]Tablas!#REF!</definedName>
    <definedName name="VFA1_1_4">[15]Tablas!#REF!</definedName>
    <definedName name="VFA1_1_5">[15]Tablas!#REF!</definedName>
    <definedName name="VFA1_1_6">[15]Tablas!#REF!</definedName>
    <definedName name="VFA1_2">[15]Tablas!#REF!</definedName>
    <definedName name="VFA1_3">[15]Tablas!#REF!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ggchbh">#REF!</definedName>
    <definedName name="vfgtfgvfgv">#REF!</definedName>
    <definedName name="vfh">'[159]7422CW00'!#REF!</definedName>
    <definedName name="vfn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localSheetId="1" hidden="1">{"via1",#N/A,TRUE,"general";"via2",#N/A,TRUE,"general";"via3",#N/A,TRUE,"general"}</definedName>
    <definedName name="VIA">#REF!</definedName>
    <definedName name="vias">[253]Datos!$H$2:$H$6</definedName>
    <definedName name="VIBRADOR">#REF!</definedName>
    <definedName name="VICEP_DIRECC">[204]Tablas!$A$6:$A$26</definedName>
    <definedName name="VIDRIO4">#REF!</definedName>
    <definedName name="VigenciaDolares">#REF!</definedName>
    <definedName name="VigenciaPesos">#REF!</definedName>
    <definedName name="VIGFUTURA">[204]Tablas!$J$6:$J$8</definedName>
    <definedName name="VINILO">#REF!</definedName>
    <definedName name="viscosidad">#REF!</definedName>
    <definedName name="VIT">[15]Tablas!#REF!</definedName>
    <definedName name="VIT1_1">[15]Tablas!#REF!</definedName>
    <definedName name="VIT1_1_1">[15]Tablas!#REF!</definedName>
    <definedName name="VIT1_1_10">[15]Tablas!#REF!</definedName>
    <definedName name="VIT1_1_11">[15]Tablas!#REF!</definedName>
    <definedName name="VIT1_1_12">[15]Tablas!#REF!</definedName>
    <definedName name="VIT1_1_13">[15]Tablas!#REF!</definedName>
    <definedName name="VIT1_1_14">[15]Tablas!#REF!</definedName>
    <definedName name="VIT1_1_15">[15]Tablas!#REF!</definedName>
    <definedName name="VIT1_1_16">[15]Tablas!#REF!</definedName>
    <definedName name="VIt1_1_17">[15]Tablas!#REF!</definedName>
    <definedName name="VIT1_1_18">[15]Tablas!#REF!</definedName>
    <definedName name="VIt1_1_19">[15]Tablas!#REF!</definedName>
    <definedName name="VIT1_1_2">[15]Tablas!#REF!</definedName>
    <definedName name="VIT1_1_20">[15]Tablas!#REF!</definedName>
    <definedName name="VIT1_1_3">[15]Tablas!#REF!</definedName>
    <definedName name="VIT1_1_4">[15]Tablas!#REF!</definedName>
    <definedName name="VIT1_1_5">[15]Tablas!#REF!</definedName>
    <definedName name="VIT1_1_6">[15]Tablas!#REF!</definedName>
    <definedName name="VIT1_1_7">[15]Tablas!#REF!</definedName>
    <definedName name="VIT1_1_8">[15]Tablas!#REF!</definedName>
    <definedName name="VIT1_1_9">[15]Tablas!#REF!</definedName>
    <definedName name="VIT1_2">[15]Tablas!#REF!</definedName>
    <definedName name="VIT1_3">[15]Tablas!#REF!</definedName>
    <definedName name="VIT1_4">[15]Tablas!#REF!</definedName>
    <definedName name="VIT1_5">[15]Tablas!#REF!</definedName>
    <definedName name="VIT1_6">[15]Tablas!#REF!</definedName>
    <definedName name="vital5">[93]Personalizar!$E$15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">#REF!</definedName>
    <definedName name="VolTanqu">#REF!</definedName>
    <definedName name="vp">#REF!</definedName>
    <definedName name="VPD">[11]TARIFAS!$C$569</definedName>
    <definedName name="VPDACUE">#REF!</definedName>
    <definedName name="VPI">[11]TARIFAS!$C$567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[15]Tablas!#REF!</definedName>
    <definedName name="VPR1_1_1">[15]Tablas!#REF!</definedName>
    <definedName name="VPR1_1_10">[15]Tablas!#REF!</definedName>
    <definedName name="VPR1_1_11">[15]Tablas!#REF!</definedName>
    <definedName name="VPR1_1_12">[15]Tablas!#REF!</definedName>
    <definedName name="VPR1_1_13">[15]Tablas!#REF!</definedName>
    <definedName name="VPR1_1_14">[15]Tablas!#REF!</definedName>
    <definedName name="VPR1_1_15">[15]Tablas!#REF!</definedName>
    <definedName name="VPR1_1_16">[15]Tablas!#REF!</definedName>
    <definedName name="VPR1_1_17">[15]Tablas!#REF!</definedName>
    <definedName name="VPR1_1_18">[15]Tablas!#REF!</definedName>
    <definedName name="VPR1_1_19">[15]Tablas!#REF!</definedName>
    <definedName name="VPR1_1_2">[15]Tablas!#REF!</definedName>
    <definedName name="VPR1_1_20">[15]Tablas!#REF!</definedName>
    <definedName name="VPR1_1_21">[15]Tablas!#REF!</definedName>
    <definedName name="VPR1_1_22">[15]Tablas!#REF!</definedName>
    <definedName name="VPR1_1_23">[15]Tablas!#REF!</definedName>
    <definedName name="VPR1_1_24">[15]Tablas!#REF!</definedName>
    <definedName name="VPR1_1_25">[15]Tablas!#REF!</definedName>
    <definedName name="VPR1_1_26">[15]Tablas!#REF!</definedName>
    <definedName name="VPR1_1_27">[15]Tablas!#REF!</definedName>
    <definedName name="VPR1_1_28">[15]Tablas!#REF!</definedName>
    <definedName name="VPR1_1_29">[15]Tablas!#REF!</definedName>
    <definedName name="VPR1_1_3">[15]Tablas!#REF!</definedName>
    <definedName name="VPR1_1_30">[15]Tablas!#REF!</definedName>
    <definedName name="VPR1_1_31">[15]Tablas!#REF!</definedName>
    <definedName name="VPR1_1_32">[15]Tablas!#REF!</definedName>
    <definedName name="VPR1_1_4">[15]Tablas!#REF!</definedName>
    <definedName name="VPR1_1_5">[15]Tablas!#REF!</definedName>
    <definedName name="VPR1_1_6">[15]Tablas!#REF!</definedName>
    <definedName name="VPR1_1_7">[15]Tablas!#REF!</definedName>
    <definedName name="VPR1_1_8">[15]Tablas!#REF!</definedName>
    <definedName name="VPR1_1_9">[15]Tablas!#REF!</definedName>
    <definedName name="VPR1_2">[15]Tablas!#REF!</definedName>
    <definedName name="VPR1_3">[15]Tablas!#REF!</definedName>
    <definedName name="VPR1_4">[15]Tablas!#REF!</definedName>
    <definedName name="VPR1_5">[15]Tablas!#REF!</definedName>
    <definedName name="VPR1_6">[15]Tablas!#REF!</definedName>
    <definedName name="vpt">#REF!</definedName>
    <definedName name="vr_equipos">#REF!</definedName>
    <definedName name="VRA">[11]TARIFAS!$C$566</definedName>
    <definedName name="VRP">[15]Tablas!#REF!</definedName>
    <definedName name="VRP_PETROQ">#REF!</definedName>
    <definedName name="VRP1_1">[15]Tablas!#REF!</definedName>
    <definedName name="VRP1_1_1">[15]Tablas!#REF!</definedName>
    <definedName name="VRP1_1_10">[15]Tablas!#REF!</definedName>
    <definedName name="VRP1_1_11">[15]Tablas!#REF!</definedName>
    <definedName name="VRP1_1_12">[15]Tablas!#REF!</definedName>
    <definedName name="VRP1_1_13">[15]Tablas!#REF!</definedName>
    <definedName name="VRP1_1_14">[15]Tablas!#REF!</definedName>
    <definedName name="VRP1_1_15">[15]Tablas!#REF!</definedName>
    <definedName name="VRP1_1_16">[15]Tablas!#REF!</definedName>
    <definedName name="VRP1_1_17">[15]Tablas!#REF!</definedName>
    <definedName name="VRP1_1_18">[15]Tablas!#REF!</definedName>
    <definedName name="VRP1_1_19">[15]Tablas!#REF!</definedName>
    <definedName name="VRP1_1_2">[15]Tablas!#REF!</definedName>
    <definedName name="VRP1_1_20">[15]Tablas!#REF!</definedName>
    <definedName name="VRP1_1_21">[15]Tablas!#REF!</definedName>
    <definedName name="VRP1_1_22">[15]Tablas!#REF!</definedName>
    <definedName name="VRP1_1_23">[15]Tablas!#REF!</definedName>
    <definedName name="VRP1_1_3">[15]Tablas!#REF!</definedName>
    <definedName name="VRP1_1_4">[15]Tablas!#REF!</definedName>
    <definedName name="VRP1_1_5">[15]Tablas!#REF!</definedName>
    <definedName name="VRP1_1_6">[15]Tablas!#REF!</definedName>
    <definedName name="VRP1_1_7">[15]Tablas!#REF!</definedName>
    <definedName name="VRP1_1_8">[15]Tablas!#REF!</definedName>
    <definedName name="VRP1_1_9">[15]Tablas!#REF!</definedName>
    <definedName name="VRP1_2">[15]Tablas!#REF!</definedName>
    <definedName name="VRP1_3">[15]Tablas!#REF!</definedName>
    <definedName name="VRP1_4">[15]Tablas!#REF!</definedName>
    <definedName name="VSCanonTotal">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[15]Tablas!#REF!</definedName>
    <definedName name="VSM1_1">[15]Tablas!#REF!</definedName>
    <definedName name="VSM1_1_1">[15]Tablas!#REF!</definedName>
    <definedName name="VSM1_1_2">[15]Tablas!#REF!</definedName>
    <definedName name="VSM1_1_3">[15]Tablas!#REF!</definedName>
    <definedName name="VSM1_1_4">[15]Tablas!#REF!</definedName>
    <definedName name="VSM1_1_5">[15]Tablas!#REF!</definedName>
    <definedName name="VSM1_2">[15]Tablas!#REF!</definedName>
    <definedName name="VSM1_3">[15]Tablas!#REF!</definedName>
    <definedName name="VSM1_4">[15]Tablas!#REF!</definedName>
    <definedName name="VSM1_5">[15]Tablas!#REF!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1">'[149]Análisis Unit'!#REF!</definedName>
    <definedName name="w" hidden="1">#REF!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'[254]2004'!#REF!</definedName>
    <definedName name="WContLab">#REF!</definedName>
    <definedName name="WContPart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'[64]Res-Accide-10'!#REF!</definedName>
    <definedName name="WDFSDF">'[64]Res-Accide-10'!#REF!</definedName>
    <definedName name="we">#REF!</definedName>
    <definedName name="wedw">#REF!</definedName>
    <definedName name="WEFWE" localSheetId="2">'[64]Res-Accide-10'!#REF!</definedName>
    <definedName name="WEFWE">'[64]Res-Accide-10'!#REF!</definedName>
    <definedName name="weight">#REF!</definedName>
    <definedName name="WEIGHT_UNIT">#REF!</definedName>
    <definedName name="WER">'[64]Res-Accide-10'!$S$2:$S$7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 localSheetId="2">'[64]Res-Accide-10'!#REF!</definedName>
    <definedName name="WILSON">'[64]Res-Accide-10'!#REF!</definedName>
    <definedName name="wj">#REF!</definedName>
    <definedName name="wl">#REF!</definedName>
    <definedName name="WLube">#REF!</definedName>
    <definedName name="WOHaul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andM">#REF!</definedName>
    <definedName name="wrn.ar." hidden="1">{#N/A,#N/A,TRUE,"CODIGO DEPENDENCIA"}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1">#REF!</definedName>
    <definedName name="WW">[2]LIQUIDACION!#REF!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[89]Parameters!$R$18</definedName>
    <definedName name="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ON">[255]CUADRILLAS!$D$17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 localSheetId="2">#REF!</definedName>
    <definedName name="xx" localSheetId="1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 localSheetId="3">[256]!absc</definedName>
    <definedName name="xxxxx">[256]!absc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yz" hidden="1">#REF!</definedName>
    <definedName name="xzczxczxc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#REF!</definedName>
    <definedName name="Y" localSheetId="3">[41]!absc</definedName>
    <definedName name="Y">[41]!absc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ar">#REF!</definedName>
    <definedName name="years">[103]ASSUMPTIONS!$H$7:$AP$7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esno">'[127]REF - Listas'!$B$26:$B$27</definedName>
    <definedName name="YESO">#REF!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'[257]AISLAMIENTO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1">#REF!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1">#REF!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1">#REF!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[68]MI!#REF!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[33]Presentacion!#REF!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[33]Presentacion!#REF!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[33]Presentacion!#REF!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 localSheetId="1">#REF!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2">'[94]A. P. U.'!#REF!</definedName>
    <definedName name="ZZZZZZZZZZZ">'[94]A.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631" i="268" l="1"/>
  <c r="O2632" i="268"/>
  <c r="O2633" i="268"/>
  <c r="O2634" i="268"/>
  <c r="O2635" i="268"/>
  <c r="O2636" i="268"/>
  <c r="O2637" i="268"/>
  <c r="O2638" i="268"/>
  <c r="M2617" i="268"/>
  <c r="D2617" i="268"/>
  <c r="C2617" i="268"/>
  <c r="L2652" i="268"/>
  <c r="O2652" i="268" s="1"/>
  <c r="O2656" i="268" s="1"/>
  <c r="O2645" i="268"/>
  <c r="O2647" i="268" s="1"/>
  <c r="O2630" i="268"/>
  <c r="O2610" i="268"/>
  <c r="N2610" i="268"/>
  <c r="M2610" i="268"/>
  <c r="O2605" i="268"/>
  <c r="L2566" i="268"/>
  <c r="O2566" i="268" s="1"/>
  <c r="O2570" i="268" s="1"/>
  <c r="M2538" i="268"/>
  <c r="D2538" i="268"/>
  <c r="C2538" i="268"/>
  <c r="O2559" i="268"/>
  <c r="O2561" i="268" s="1"/>
  <c r="O2552" i="268"/>
  <c r="O2551" i="268"/>
  <c r="O2531" i="268"/>
  <c r="N2531" i="268"/>
  <c r="M2531" i="268"/>
  <c r="O2526" i="268"/>
  <c r="M2453" i="268"/>
  <c r="D2453" i="268"/>
  <c r="C2453" i="268"/>
  <c r="L2487" i="268"/>
  <c r="O2487" i="268" s="1"/>
  <c r="O2491" i="268" s="1"/>
  <c r="O2480" i="268"/>
  <c r="O2482" i="268" s="1"/>
  <c r="O2473" i="268"/>
  <c r="O2472" i="268"/>
  <c r="O2471" i="268"/>
  <c r="O2470" i="268"/>
  <c r="O2469" i="268"/>
  <c r="O2468" i="268"/>
  <c r="O2467" i="268"/>
  <c r="O2466" i="268"/>
  <c r="O2460" i="268"/>
  <c r="O2459" i="268"/>
  <c r="O2446" i="268"/>
  <c r="N2446" i="268"/>
  <c r="M2446" i="268"/>
  <c r="O2441" i="268"/>
  <c r="O2380" i="268"/>
  <c r="O2381" i="268"/>
  <c r="O2382" i="268"/>
  <c r="O2383" i="268"/>
  <c r="O2384" i="268"/>
  <c r="O2385" i="268"/>
  <c r="O2386" i="268"/>
  <c r="O2387" i="268"/>
  <c r="O2388" i="268"/>
  <c r="M2366" i="268"/>
  <c r="D2366" i="268"/>
  <c r="C2366" i="268"/>
  <c r="L2402" i="268"/>
  <c r="O2402" i="268" s="1"/>
  <c r="O2406" i="268" s="1"/>
  <c r="O2395" i="268"/>
  <c r="O2397" i="268" s="1"/>
  <c r="O2379" i="268"/>
  <c r="O2373" i="268"/>
  <c r="O2372" i="268"/>
  <c r="O2359" i="268"/>
  <c r="N2359" i="268"/>
  <c r="M2359" i="268"/>
  <c r="O2354" i="268"/>
  <c r="L2315" i="268"/>
  <c r="O2315" i="268" s="1"/>
  <c r="O2319" i="268" s="1"/>
  <c r="O2297" i="268"/>
  <c r="O2298" i="268"/>
  <c r="O2299" i="268"/>
  <c r="O2300" i="268"/>
  <c r="O2301" i="268"/>
  <c r="O2290" i="268"/>
  <c r="O2289" i="268"/>
  <c r="M2283" i="268"/>
  <c r="D2283" i="268"/>
  <c r="C2283" i="268"/>
  <c r="O2308" i="268"/>
  <c r="O2310" i="268" s="1"/>
  <c r="O2296" i="268"/>
  <c r="O2276" i="268"/>
  <c r="N2276" i="268"/>
  <c r="M2276" i="268"/>
  <c r="O2271" i="268"/>
  <c r="M2205" i="268"/>
  <c r="D2205" i="268"/>
  <c r="C2205" i="268"/>
  <c r="L2232" i="268"/>
  <c r="O2232" i="268" s="1"/>
  <c r="O2236" i="268" s="1"/>
  <c r="O2225" i="268"/>
  <c r="O2227" i="268" s="1"/>
  <c r="O2218" i="268"/>
  <c r="O2220" i="268" s="1"/>
  <c r="O2198" i="268"/>
  <c r="N2198" i="268"/>
  <c r="M2198" i="268"/>
  <c r="O2193" i="268"/>
  <c r="J379" i="275"/>
  <c r="J381" i="275" s="1"/>
  <c r="C379" i="275"/>
  <c r="C380" i="275" s="1"/>
  <c r="B379" i="275"/>
  <c r="I365" i="275"/>
  <c r="G355" i="275"/>
  <c r="J362" i="275"/>
  <c r="J364" i="275" s="1"/>
  <c r="C362" i="275"/>
  <c r="B362" i="275"/>
  <c r="G344" i="275"/>
  <c r="J352" i="275"/>
  <c r="J354" i="275" s="1"/>
  <c r="J341" i="275"/>
  <c r="J343" i="275" s="1"/>
  <c r="C352" i="275"/>
  <c r="C353" i="275" s="1"/>
  <c r="B352" i="275"/>
  <c r="G334" i="275"/>
  <c r="J334" i="275" s="1"/>
  <c r="I325" i="275"/>
  <c r="C341" i="275"/>
  <c r="C342" i="275" s="1"/>
  <c r="B341" i="275"/>
  <c r="J331" i="275"/>
  <c r="J333" i="275" s="1"/>
  <c r="C331" i="275"/>
  <c r="C332" i="275" s="1"/>
  <c r="B331" i="275"/>
  <c r="H387" i="275"/>
  <c r="H365" i="275"/>
  <c r="H374" i="275" s="1"/>
  <c r="H360" i="275"/>
  <c r="H349" i="275"/>
  <c r="H339" i="275"/>
  <c r="I80" i="265"/>
  <c r="M2122" i="268"/>
  <c r="D2122" i="268"/>
  <c r="C2122" i="268"/>
  <c r="L2154" i="268"/>
  <c r="O2154" i="268" s="1"/>
  <c r="O2158" i="268" s="1"/>
  <c r="O2147" i="268"/>
  <c r="O2149" i="268" s="1"/>
  <c r="O2140" i="268"/>
  <c r="O2139" i="268"/>
  <c r="O2138" i="268"/>
  <c r="O2137" i="268"/>
  <c r="O2136" i="268"/>
  <c r="O2135" i="268"/>
  <c r="O2115" i="268"/>
  <c r="N2115" i="268"/>
  <c r="M2115" i="268"/>
  <c r="O2110" i="268"/>
  <c r="O2050" i="268"/>
  <c r="O2051" i="268"/>
  <c r="O2052" i="268"/>
  <c r="O2053" i="268"/>
  <c r="O2054" i="268"/>
  <c r="O2055" i="268"/>
  <c r="O2056" i="268"/>
  <c r="O2057" i="268"/>
  <c r="I317" i="275"/>
  <c r="I307" i="275"/>
  <c r="J322" i="275"/>
  <c r="J324" i="275" s="1"/>
  <c r="C322" i="275"/>
  <c r="C323" i="275" s="1"/>
  <c r="B322" i="275"/>
  <c r="J314" i="275"/>
  <c r="J316" i="275" s="1"/>
  <c r="C314" i="275"/>
  <c r="C315" i="275" s="1"/>
  <c r="B314" i="275"/>
  <c r="H325" i="275"/>
  <c r="H328" i="275" s="1"/>
  <c r="H317" i="275"/>
  <c r="H320" i="275" s="1"/>
  <c r="J304" i="275"/>
  <c r="J306" i="275" s="1"/>
  <c r="C304" i="275"/>
  <c r="C305" i="275" s="1"/>
  <c r="B304" i="275"/>
  <c r="H307" i="275"/>
  <c r="H310" i="275" s="1"/>
  <c r="M2036" i="268"/>
  <c r="D2036" i="268"/>
  <c r="C2036" i="268"/>
  <c r="L2071" i="268"/>
  <c r="O2071" i="268" s="1"/>
  <c r="O2075" i="268" s="1"/>
  <c r="O2064" i="268"/>
  <c r="O2066" i="268" s="1"/>
  <c r="O2049" i="268"/>
  <c r="O2029" i="268"/>
  <c r="N2029" i="268"/>
  <c r="M2029" i="268"/>
  <c r="O2024" i="268"/>
  <c r="M1958" i="268"/>
  <c r="D1958" i="268"/>
  <c r="C1958" i="268"/>
  <c r="L1985" i="268"/>
  <c r="O1985" i="268" s="1"/>
  <c r="O1989" i="268" s="1"/>
  <c r="O1978" i="268"/>
  <c r="O1980" i="268" s="1"/>
  <c r="O1971" i="268"/>
  <c r="O1973" i="268" s="1"/>
  <c r="O1951" i="268"/>
  <c r="N1951" i="268"/>
  <c r="M1951" i="268"/>
  <c r="O1946" i="268"/>
  <c r="M1880" i="268"/>
  <c r="D1880" i="268"/>
  <c r="C1880" i="268"/>
  <c r="L1907" i="268"/>
  <c r="O1907" i="268" s="1"/>
  <c r="O1911" i="268" s="1"/>
  <c r="O1900" i="268"/>
  <c r="O1902" i="268" s="1"/>
  <c r="O1893" i="268"/>
  <c r="O1895" i="268" s="1"/>
  <c r="O1873" i="268"/>
  <c r="N1873" i="268"/>
  <c r="M1873" i="268"/>
  <c r="O1868" i="268"/>
  <c r="M1802" i="268"/>
  <c r="D1802" i="268"/>
  <c r="C1802" i="268"/>
  <c r="L1829" i="268"/>
  <c r="O1829" i="268" s="1"/>
  <c r="O1833" i="268" s="1"/>
  <c r="O1822" i="268"/>
  <c r="O1824" i="268" s="1"/>
  <c r="O1815" i="268"/>
  <c r="O1817" i="268" s="1"/>
  <c r="O1795" i="268"/>
  <c r="N1795" i="268"/>
  <c r="M1795" i="268"/>
  <c r="O1790" i="268"/>
  <c r="M1724" i="268"/>
  <c r="D1724" i="268"/>
  <c r="C1724" i="268"/>
  <c r="L1751" i="268"/>
  <c r="O1751" i="268" s="1"/>
  <c r="O1755" i="268" s="1"/>
  <c r="O1744" i="268"/>
  <c r="O1746" i="268" s="1"/>
  <c r="O1737" i="268"/>
  <c r="O1739" i="268" s="1"/>
  <c r="O1730" i="268"/>
  <c r="O1717" i="268"/>
  <c r="N1717" i="268"/>
  <c r="M1717" i="268"/>
  <c r="O1712" i="268"/>
  <c r="M1646" i="268"/>
  <c r="D1646" i="268"/>
  <c r="C1646" i="268"/>
  <c r="L1673" i="268"/>
  <c r="O1673" i="268" s="1"/>
  <c r="O1677" i="268" s="1"/>
  <c r="O1666" i="268"/>
  <c r="O1668" i="268" s="1"/>
  <c r="O1659" i="268"/>
  <c r="O1652" i="268"/>
  <c r="O1639" i="268"/>
  <c r="N1639" i="268"/>
  <c r="M1639" i="268"/>
  <c r="O1634" i="268"/>
  <c r="J293" i="275"/>
  <c r="J295" i="275" s="1"/>
  <c r="C293" i="275"/>
  <c r="C294" i="275" s="1"/>
  <c r="B293" i="275"/>
  <c r="I296" i="275"/>
  <c r="H296" i="275"/>
  <c r="I284" i="275"/>
  <c r="J281" i="275"/>
  <c r="C281" i="275"/>
  <c r="B281" i="275"/>
  <c r="H274" i="275"/>
  <c r="H273" i="275"/>
  <c r="H272" i="275"/>
  <c r="I274" i="275"/>
  <c r="I273" i="275"/>
  <c r="I272" i="275"/>
  <c r="J269" i="275"/>
  <c r="J271" i="275" s="1"/>
  <c r="C269" i="275"/>
  <c r="C270" i="275" s="1"/>
  <c r="B269" i="275"/>
  <c r="O2640" i="268" l="1"/>
  <c r="L2622" i="268"/>
  <c r="O2622" i="268" s="1"/>
  <c r="O2625" i="268" s="1"/>
  <c r="O2554" i="268"/>
  <c r="L2543" i="268"/>
  <c r="O2543" i="268" s="1"/>
  <c r="O2546" i="268" s="1"/>
  <c r="O2475" i="268"/>
  <c r="L2458" i="268"/>
  <c r="O2458" i="268" s="1"/>
  <c r="O2461" i="268" s="1"/>
  <c r="O2390" i="268"/>
  <c r="O2303" i="268"/>
  <c r="L2371" i="268"/>
  <c r="O2371" i="268" s="1"/>
  <c r="O2374" i="268" s="1"/>
  <c r="O2059" i="268"/>
  <c r="L2288" i="268"/>
  <c r="O2288" i="268" s="1"/>
  <c r="O2291" i="268" s="1"/>
  <c r="L2210" i="268"/>
  <c r="O2210" i="268" s="1"/>
  <c r="O2213" i="268" s="1"/>
  <c r="O2238" i="268" s="1"/>
  <c r="J344" i="275"/>
  <c r="J349" i="275" s="1"/>
  <c r="G66" i="265" s="1"/>
  <c r="O2366" i="268" s="1"/>
  <c r="J339" i="275"/>
  <c r="G65" i="265" s="1"/>
  <c r="O2283" i="268" s="1"/>
  <c r="H316" i="275"/>
  <c r="O2142" i="268"/>
  <c r="L2127" i="268"/>
  <c r="O2127" i="268" s="1"/>
  <c r="O2130" i="268" s="1"/>
  <c r="H324" i="275"/>
  <c r="J296" i="275"/>
  <c r="J301" i="275" s="1"/>
  <c r="G57" i="265" s="1"/>
  <c r="O1958" i="268" s="1"/>
  <c r="J325" i="275"/>
  <c r="J328" i="275" s="1"/>
  <c r="G62" i="265" s="1"/>
  <c r="O2205" i="268" s="1"/>
  <c r="J317" i="275"/>
  <c r="J320" i="275" s="1"/>
  <c r="G61" i="265" s="1"/>
  <c r="J307" i="275"/>
  <c r="J310" i="275" s="1"/>
  <c r="G60" i="265" s="1"/>
  <c r="H306" i="275"/>
  <c r="H301" i="275"/>
  <c r="L2041" i="268"/>
  <c r="O2041" i="268" s="1"/>
  <c r="O2044" i="268" s="1"/>
  <c r="L1963" i="268"/>
  <c r="O1963" i="268" s="1"/>
  <c r="O1966" i="268" s="1"/>
  <c r="O1991" i="268" s="1"/>
  <c r="L1885" i="268"/>
  <c r="O1885" i="268" s="1"/>
  <c r="O1888" i="268" s="1"/>
  <c r="O1913" i="268" s="1"/>
  <c r="L1807" i="268"/>
  <c r="O1807" i="268" s="1"/>
  <c r="O1810" i="268" s="1"/>
  <c r="O1835" i="268" s="1"/>
  <c r="L1729" i="268"/>
  <c r="O1729" i="268" s="1"/>
  <c r="O1732" i="268" s="1"/>
  <c r="O1757" i="268" s="1"/>
  <c r="O1661" i="268"/>
  <c r="L1651" i="268"/>
  <c r="O1651" i="268" s="1"/>
  <c r="O1654" i="268" s="1"/>
  <c r="H295" i="275"/>
  <c r="J272" i="275"/>
  <c r="J273" i="275"/>
  <c r="J274" i="275"/>
  <c r="H277" i="275"/>
  <c r="H271" i="275"/>
  <c r="O2658" i="268" l="1"/>
  <c r="M2665" i="268" s="1"/>
  <c r="O2572" i="268"/>
  <c r="M2579" i="268" s="1"/>
  <c r="O2493" i="268"/>
  <c r="M2498" i="268" s="1"/>
  <c r="O2321" i="268"/>
  <c r="M2326" i="268" s="1"/>
  <c r="O2408" i="268"/>
  <c r="M2413" i="268" s="1"/>
  <c r="M2245" i="268"/>
  <c r="M2244" i="268"/>
  <c r="M2243" i="268"/>
  <c r="J355" i="275"/>
  <c r="J360" i="275" s="1"/>
  <c r="G67" i="265" s="1"/>
  <c r="O2453" i="268" s="1"/>
  <c r="O2122" i="268"/>
  <c r="O2160" i="268"/>
  <c r="M2167" i="268" s="1"/>
  <c r="O2077" i="268"/>
  <c r="M2084" i="268" s="1"/>
  <c r="O2036" i="268"/>
  <c r="M1996" i="268"/>
  <c r="M1998" i="268"/>
  <c r="M1997" i="268"/>
  <c r="M1920" i="268"/>
  <c r="M1919" i="268"/>
  <c r="M1918" i="268"/>
  <c r="M1842" i="268"/>
  <c r="M1841" i="268"/>
  <c r="M1840" i="268"/>
  <c r="M1764" i="268"/>
  <c r="M1763" i="268"/>
  <c r="M1762" i="268"/>
  <c r="O1679" i="268"/>
  <c r="M1686" i="268" s="1"/>
  <c r="J277" i="275"/>
  <c r="G53" i="265" s="1"/>
  <c r="O1802" i="268" s="1"/>
  <c r="M2664" i="268" l="1"/>
  <c r="M2663" i="268"/>
  <c r="M2577" i="268"/>
  <c r="M2578" i="268"/>
  <c r="M2499" i="268"/>
  <c r="M2500" i="268"/>
  <c r="M2327" i="268"/>
  <c r="M2328" i="268"/>
  <c r="M2414" i="268"/>
  <c r="M2415" i="268"/>
  <c r="O2246" i="268"/>
  <c r="O2248" i="268" s="1"/>
  <c r="H62" i="265" s="1"/>
  <c r="I62" i="265" s="1"/>
  <c r="J365" i="275"/>
  <c r="J374" i="275" s="1"/>
  <c r="G68" i="265" s="1"/>
  <c r="O2538" i="268" s="1"/>
  <c r="G382" i="275"/>
  <c r="J382" i="275" s="1"/>
  <c r="J387" i="275" s="1"/>
  <c r="G69" i="265" s="1"/>
  <c r="O2617" i="268" s="1"/>
  <c r="M2166" i="268"/>
  <c r="M2165" i="268"/>
  <c r="M2082" i="268"/>
  <c r="M2083" i="268"/>
  <c r="O1765" i="268"/>
  <c r="O1767" i="268" s="1"/>
  <c r="H52" i="265" s="1"/>
  <c r="O1999" i="268"/>
  <c r="O2001" i="268" s="1"/>
  <c r="H57" i="265" s="1"/>
  <c r="O1921" i="268"/>
  <c r="O1923" i="268" s="1"/>
  <c r="H56" i="265" s="1"/>
  <c r="O1843" i="268"/>
  <c r="O1845" i="268" s="1"/>
  <c r="H53" i="265" s="1"/>
  <c r="M1684" i="268"/>
  <c r="M1685" i="268"/>
  <c r="O2666" i="268" l="1"/>
  <c r="O2668" i="268" s="1"/>
  <c r="H69" i="265" s="1"/>
  <c r="O2501" i="268"/>
  <c r="O2503" i="268" s="1"/>
  <c r="H67" i="265" s="1"/>
  <c r="O2580" i="268"/>
  <c r="O2582" i="268" s="1"/>
  <c r="H68" i="265" s="1"/>
  <c r="I68" i="265" s="1"/>
  <c r="O2329" i="268"/>
  <c r="O2331" i="268" s="1"/>
  <c r="H65" i="265" s="1"/>
  <c r="I65" i="265" s="1"/>
  <c r="O2416" i="268"/>
  <c r="O2418" i="268" s="1"/>
  <c r="H66" i="265" s="1"/>
  <c r="O2168" i="268"/>
  <c r="O2170" i="268" s="1"/>
  <c r="H61" i="265" s="1"/>
  <c r="I61" i="265" s="1"/>
  <c r="O2085" i="268"/>
  <c r="O2087" i="268" s="1"/>
  <c r="H60" i="265" s="1"/>
  <c r="I60" i="265" s="1"/>
  <c r="O1687" i="268"/>
  <c r="O1689" i="268" s="1"/>
  <c r="H51" i="265" s="1"/>
  <c r="I265" i="275"/>
  <c r="I264" i="275"/>
  <c r="I263" i="275"/>
  <c r="I262" i="275"/>
  <c r="I261" i="275"/>
  <c r="I260" i="275"/>
  <c r="I259" i="275"/>
  <c r="I258" i="275"/>
  <c r="I257" i="275"/>
  <c r="I256" i="275"/>
  <c r="J253" i="275"/>
  <c r="J255" i="275" s="1"/>
  <c r="B253" i="275"/>
  <c r="C253" i="275"/>
  <c r="C254" i="275" s="1"/>
  <c r="H265" i="275"/>
  <c r="J265" i="275" s="1"/>
  <c r="H264" i="275"/>
  <c r="H263" i="275"/>
  <c r="H262" i="275"/>
  <c r="E261" i="275"/>
  <c r="H261" i="275" s="1"/>
  <c r="H260" i="275"/>
  <c r="H259" i="275"/>
  <c r="H258" i="275"/>
  <c r="H257" i="275"/>
  <c r="J257" i="275" s="1"/>
  <c r="H256" i="275"/>
  <c r="B236" i="275"/>
  <c r="J236" i="275"/>
  <c r="I248" i="275"/>
  <c r="I247" i="275"/>
  <c r="I246" i="275"/>
  <c r="I245" i="275"/>
  <c r="I244" i="275"/>
  <c r="I243" i="275"/>
  <c r="I242" i="275"/>
  <c r="I241" i="275"/>
  <c r="I240" i="275"/>
  <c r="I239" i="275"/>
  <c r="C236" i="275"/>
  <c r="I66" i="265"/>
  <c r="I67" i="265"/>
  <c r="I69" i="265"/>
  <c r="I57" i="265"/>
  <c r="I53" i="265"/>
  <c r="O1579" i="268"/>
  <c r="M1483" i="268"/>
  <c r="D1483" i="268"/>
  <c r="C1483" i="268"/>
  <c r="O1582" i="268"/>
  <c r="O1570" i="268"/>
  <c r="M1564" i="268"/>
  <c r="D1564" i="268"/>
  <c r="C1564" i="268"/>
  <c r="L1595" i="268"/>
  <c r="O1595" i="268" s="1"/>
  <c r="O1599" i="268" s="1"/>
  <c r="O1588" i="268"/>
  <c r="O1590" i="268" s="1"/>
  <c r="O1581" i="268"/>
  <c r="O1580" i="268"/>
  <c r="O1578" i="268"/>
  <c r="O1577" i="268"/>
  <c r="O1557" i="268"/>
  <c r="N1557" i="268"/>
  <c r="M1557" i="268"/>
  <c r="O1552" i="268"/>
  <c r="L1513" i="268"/>
  <c r="O1513" i="268" s="1"/>
  <c r="O1517" i="268" s="1"/>
  <c r="O1506" i="268"/>
  <c r="O1508" i="268" s="1"/>
  <c r="O1499" i="268"/>
  <c r="O1498" i="268"/>
  <c r="O1497" i="268"/>
  <c r="O1496" i="268"/>
  <c r="O1476" i="268"/>
  <c r="N1476" i="268"/>
  <c r="M1476" i="268"/>
  <c r="O1471" i="268"/>
  <c r="M1402" i="268"/>
  <c r="D1402" i="268"/>
  <c r="C1402" i="268"/>
  <c r="L1432" i="268"/>
  <c r="O1432" i="268" s="1"/>
  <c r="O1436" i="268" s="1"/>
  <c r="O1425" i="268"/>
  <c r="O1427" i="268" s="1"/>
  <c r="O1418" i="268"/>
  <c r="O1417" i="268"/>
  <c r="O1416" i="268"/>
  <c r="O1415" i="268"/>
  <c r="O1395" i="268"/>
  <c r="N1395" i="268"/>
  <c r="M1395" i="268"/>
  <c r="O1390" i="268"/>
  <c r="J223" i="275"/>
  <c r="J225" i="275" s="1"/>
  <c r="C223" i="275"/>
  <c r="C224" i="275" s="1"/>
  <c r="B223" i="275"/>
  <c r="I226" i="275"/>
  <c r="H226" i="275"/>
  <c r="H232" i="275" s="1"/>
  <c r="J214" i="275"/>
  <c r="J216" i="275" s="1"/>
  <c r="C214" i="275"/>
  <c r="C215" i="275" s="1"/>
  <c r="B214" i="275"/>
  <c r="I208" i="275"/>
  <c r="J205" i="275"/>
  <c r="J207" i="275" s="1"/>
  <c r="C205" i="275"/>
  <c r="C206" i="275" s="1"/>
  <c r="B205" i="275"/>
  <c r="I217" i="275"/>
  <c r="H217" i="275"/>
  <c r="H220" i="275" s="1"/>
  <c r="H208" i="275"/>
  <c r="H211" i="275" s="1"/>
  <c r="M1319" i="268"/>
  <c r="D1319" i="268"/>
  <c r="C1319" i="268"/>
  <c r="L1351" i="268"/>
  <c r="O1351" i="268" s="1"/>
  <c r="O1355" i="268" s="1"/>
  <c r="O1344" i="268"/>
  <c r="O1346" i="268" s="1"/>
  <c r="O1337" i="268"/>
  <c r="O1336" i="268"/>
  <c r="O1335" i="268"/>
  <c r="O1334" i="268"/>
  <c r="O1333" i="268"/>
  <c r="O1332" i="268"/>
  <c r="O1312" i="268"/>
  <c r="N1312" i="268"/>
  <c r="M1312" i="268"/>
  <c r="O1307" i="268"/>
  <c r="M1155" i="268"/>
  <c r="D1155" i="268"/>
  <c r="C1155" i="268"/>
  <c r="M1238" i="268"/>
  <c r="D1238" i="268"/>
  <c r="C1238" i="268"/>
  <c r="L1268" i="268"/>
  <c r="O1268" i="268" s="1"/>
  <c r="O1272" i="268" s="1"/>
  <c r="O1261" i="268"/>
  <c r="O1263" i="268" s="1"/>
  <c r="O1254" i="268"/>
  <c r="O1253" i="268"/>
  <c r="O1252" i="268"/>
  <c r="O1251" i="268"/>
  <c r="O1231" i="268"/>
  <c r="N1231" i="268"/>
  <c r="M1231" i="268"/>
  <c r="O1226" i="268"/>
  <c r="O1171" i="268"/>
  <c r="O1172" i="268"/>
  <c r="O1173" i="268"/>
  <c r="L1187" i="268"/>
  <c r="O1187" i="268" s="1"/>
  <c r="O1191" i="268" s="1"/>
  <c r="O1180" i="268"/>
  <c r="O1182" i="268" s="1"/>
  <c r="O1170" i="268"/>
  <c r="O1169" i="268"/>
  <c r="O1168" i="268"/>
  <c r="O1148" i="268"/>
  <c r="N1148" i="268"/>
  <c r="M1148" i="268"/>
  <c r="O1143" i="268"/>
  <c r="O1088" i="268"/>
  <c r="O1089" i="268"/>
  <c r="O1090" i="268"/>
  <c r="M1074" i="268"/>
  <c r="D1074" i="268"/>
  <c r="C1074" i="268"/>
  <c r="L1104" i="268"/>
  <c r="O1104" i="268" s="1"/>
  <c r="O1108" i="268" s="1"/>
  <c r="O1097" i="268"/>
  <c r="O1099" i="268" s="1"/>
  <c r="O1087" i="268"/>
  <c r="O1067" i="268"/>
  <c r="N1067" i="268"/>
  <c r="M1067" i="268"/>
  <c r="O1062" i="268"/>
  <c r="O1008" i="268"/>
  <c r="M994" i="268"/>
  <c r="D994" i="268"/>
  <c r="C994" i="268"/>
  <c r="L1023" i="268"/>
  <c r="O1023" i="268" s="1"/>
  <c r="O1027" i="268" s="1"/>
  <c r="O1016" i="268"/>
  <c r="O1018" i="268" s="1"/>
  <c r="O1007" i="268"/>
  <c r="O987" i="268"/>
  <c r="N987" i="268"/>
  <c r="M987" i="268"/>
  <c r="O982" i="268"/>
  <c r="I198" i="275"/>
  <c r="I197" i="275"/>
  <c r="I196" i="275"/>
  <c r="J193" i="275"/>
  <c r="H195" i="275" s="1"/>
  <c r="C193" i="275"/>
  <c r="C194" i="275" s="1"/>
  <c r="B193" i="275"/>
  <c r="H196" i="275"/>
  <c r="H201" i="275" s="1"/>
  <c r="I183" i="275"/>
  <c r="J180" i="275"/>
  <c r="J182" i="275" s="1"/>
  <c r="C180" i="275"/>
  <c r="C181" i="275" s="1"/>
  <c r="B180" i="275"/>
  <c r="H183" i="275"/>
  <c r="H190" i="275" s="1"/>
  <c r="I170" i="275"/>
  <c r="J167" i="275"/>
  <c r="H169" i="275" s="1"/>
  <c r="C167" i="275"/>
  <c r="C168" i="275" s="1"/>
  <c r="B167" i="275"/>
  <c r="H170" i="275"/>
  <c r="H176" i="275" s="1"/>
  <c r="I158" i="275"/>
  <c r="C155" i="275"/>
  <c r="C156" i="275" s="1"/>
  <c r="J155" i="275"/>
  <c r="H157" i="275" s="1"/>
  <c r="B155" i="275"/>
  <c r="H158" i="275"/>
  <c r="H164" i="275" s="1"/>
  <c r="I147" i="275"/>
  <c r="J144" i="275"/>
  <c r="J146" i="275" s="1"/>
  <c r="C144" i="275"/>
  <c r="C145" i="275" s="1"/>
  <c r="B144" i="275"/>
  <c r="H147" i="275"/>
  <c r="H152" i="275" s="1"/>
  <c r="O926" i="268"/>
  <c r="O927" i="268"/>
  <c r="O928" i="268"/>
  <c r="O929" i="268"/>
  <c r="M910" i="268"/>
  <c r="D910" i="268"/>
  <c r="C910" i="268"/>
  <c r="L943" i="268"/>
  <c r="O943" i="268" s="1"/>
  <c r="O947" i="268" s="1"/>
  <c r="O936" i="268"/>
  <c r="O938" i="268" s="1"/>
  <c r="O925" i="268"/>
  <c r="O924" i="268"/>
  <c r="O918" i="268"/>
  <c r="O917" i="268"/>
  <c r="O916" i="268"/>
  <c r="O903" i="268"/>
  <c r="N903" i="268"/>
  <c r="M903" i="268"/>
  <c r="O898" i="268"/>
  <c r="I136" i="275"/>
  <c r="H136" i="275"/>
  <c r="H141" i="275" s="1"/>
  <c r="J133" i="275"/>
  <c r="J135" i="275" s="1"/>
  <c r="C133" i="275"/>
  <c r="C134" i="275" s="1"/>
  <c r="B133" i="275"/>
  <c r="M829" i="268"/>
  <c r="D829" i="268"/>
  <c r="C829" i="268"/>
  <c r="L859" i="268"/>
  <c r="O859" i="268" s="1"/>
  <c r="O863" i="268" s="1"/>
  <c r="O852" i="268"/>
  <c r="O854" i="268" s="1"/>
  <c r="O844" i="268"/>
  <c r="O843" i="268"/>
  <c r="O842" i="268"/>
  <c r="O836" i="268"/>
  <c r="O835" i="268"/>
  <c r="O822" i="268"/>
  <c r="N822" i="268"/>
  <c r="M822" i="268"/>
  <c r="O817" i="268"/>
  <c r="M749" i="268"/>
  <c r="D749" i="268"/>
  <c r="C749" i="268"/>
  <c r="L778" i="268"/>
  <c r="O778" i="268" s="1"/>
  <c r="O782" i="268" s="1"/>
  <c r="O771" i="268"/>
  <c r="O773" i="268" s="1"/>
  <c r="O763" i="268"/>
  <c r="O762" i="268"/>
  <c r="O742" i="268"/>
  <c r="N742" i="268"/>
  <c r="M742" i="268"/>
  <c r="O737" i="268"/>
  <c r="M668" i="268"/>
  <c r="D668" i="268"/>
  <c r="C668" i="268"/>
  <c r="L698" i="268"/>
  <c r="O698" i="268" s="1"/>
  <c r="O702" i="268" s="1"/>
  <c r="O691" i="268"/>
  <c r="O693" i="268" s="1"/>
  <c r="O683" i="268"/>
  <c r="O682" i="268"/>
  <c r="O681" i="268"/>
  <c r="O675" i="268"/>
  <c r="O674" i="268"/>
  <c r="O661" i="268"/>
  <c r="N661" i="268"/>
  <c r="M661" i="268"/>
  <c r="O656" i="268"/>
  <c r="L617" i="268"/>
  <c r="O617" i="268" s="1"/>
  <c r="O610" i="268"/>
  <c r="O601" i="268"/>
  <c r="O602" i="268"/>
  <c r="O603" i="268"/>
  <c r="O590" i="268"/>
  <c r="O591" i="268"/>
  <c r="O592" i="268"/>
  <c r="O593" i="268"/>
  <c r="O589" i="268"/>
  <c r="M583" i="268"/>
  <c r="D583" i="268"/>
  <c r="C583" i="268"/>
  <c r="O576" i="268"/>
  <c r="N576" i="268"/>
  <c r="M576" i="268"/>
  <c r="O571" i="268"/>
  <c r="I125" i="275"/>
  <c r="I124" i="275"/>
  <c r="I116" i="275"/>
  <c r="I115" i="275"/>
  <c r="I114" i="275"/>
  <c r="I113" i="275"/>
  <c r="I102" i="275"/>
  <c r="I101" i="275"/>
  <c r="J121" i="275"/>
  <c r="C121" i="275"/>
  <c r="B121" i="275"/>
  <c r="J110" i="275"/>
  <c r="C110" i="275"/>
  <c r="B110" i="275"/>
  <c r="H102" i="275"/>
  <c r="J98" i="275"/>
  <c r="C98" i="275"/>
  <c r="B98" i="275"/>
  <c r="I89" i="275"/>
  <c r="J86" i="275"/>
  <c r="C86" i="275"/>
  <c r="B86" i="275"/>
  <c r="L530" i="268"/>
  <c r="O530" i="268" s="1"/>
  <c r="O523" i="268"/>
  <c r="M503" i="268"/>
  <c r="D503" i="268"/>
  <c r="C503" i="268"/>
  <c r="O496" i="268"/>
  <c r="N496" i="268"/>
  <c r="M496" i="268"/>
  <c r="O491" i="268"/>
  <c r="B72" i="275"/>
  <c r="I82" i="275"/>
  <c r="I81" i="275"/>
  <c r="I80" i="275"/>
  <c r="I79" i="275"/>
  <c r="I78" i="275"/>
  <c r="I77" i="275"/>
  <c r="I76" i="275"/>
  <c r="I75" i="275"/>
  <c r="L452" i="268"/>
  <c r="O452" i="268" s="1"/>
  <c r="I63" i="265" l="1"/>
  <c r="I70" i="265"/>
  <c r="J258" i="275"/>
  <c r="J260" i="275"/>
  <c r="J263" i="275"/>
  <c r="J262" i="275"/>
  <c r="J259" i="275"/>
  <c r="H255" i="275"/>
  <c r="J261" i="275"/>
  <c r="J264" i="275"/>
  <c r="H266" i="275"/>
  <c r="J256" i="275"/>
  <c r="H225" i="275"/>
  <c r="O1583" i="268"/>
  <c r="L1569" i="268"/>
  <c r="O1569" i="268" s="1"/>
  <c r="O1572" i="268" s="1"/>
  <c r="O1092" i="268"/>
  <c r="O1501" i="268"/>
  <c r="L1488" i="268"/>
  <c r="O1488" i="268" s="1"/>
  <c r="O1491" i="268" s="1"/>
  <c r="O1420" i="268"/>
  <c r="L1407" i="268"/>
  <c r="O1407" i="268" s="1"/>
  <c r="O1410" i="268" s="1"/>
  <c r="H216" i="275"/>
  <c r="J226" i="275"/>
  <c r="J232" i="275" s="1"/>
  <c r="G48" i="265" s="1"/>
  <c r="J208" i="275"/>
  <c r="J211" i="275" s="1"/>
  <c r="G46" i="265" s="1"/>
  <c r="O1402" i="268" s="1"/>
  <c r="J217" i="275"/>
  <c r="J220" i="275" s="1"/>
  <c r="G47" i="265" s="1"/>
  <c r="O1483" i="268" s="1"/>
  <c r="H207" i="275"/>
  <c r="J195" i="275"/>
  <c r="O1339" i="268"/>
  <c r="L1324" i="268"/>
  <c r="O1324" i="268" s="1"/>
  <c r="O1327" i="268" s="1"/>
  <c r="O1256" i="268"/>
  <c r="L1243" i="268"/>
  <c r="O1243" i="268" s="1"/>
  <c r="O1246" i="268" s="1"/>
  <c r="O1175" i="268"/>
  <c r="L1160" i="268"/>
  <c r="O1160" i="268" s="1"/>
  <c r="O1163" i="268" s="1"/>
  <c r="O930" i="268"/>
  <c r="O931" i="268" s="1"/>
  <c r="L1079" i="268"/>
  <c r="O1079" i="268" s="1"/>
  <c r="O1082" i="268" s="1"/>
  <c r="L999" i="268"/>
  <c r="O999" i="268" s="1"/>
  <c r="O1002" i="268" s="1"/>
  <c r="O1011" i="268"/>
  <c r="J198" i="275"/>
  <c r="J197" i="275"/>
  <c r="J196" i="275"/>
  <c r="J183" i="275"/>
  <c r="J190" i="275" s="1"/>
  <c r="G42" i="265" s="1"/>
  <c r="H182" i="275"/>
  <c r="J169" i="275"/>
  <c r="J170" i="275"/>
  <c r="J176" i="275" s="1"/>
  <c r="G41" i="265" s="1"/>
  <c r="O1155" i="268" s="1"/>
  <c r="J157" i="275"/>
  <c r="J158" i="275"/>
  <c r="J164" i="275" s="1"/>
  <c r="G40" i="265" s="1"/>
  <c r="O1074" i="268" s="1"/>
  <c r="H146" i="275"/>
  <c r="J147" i="275"/>
  <c r="J152" i="275" s="1"/>
  <c r="G39" i="265" s="1"/>
  <c r="O994" i="268" s="1"/>
  <c r="J136" i="275"/>
  <c r="J141" i="275" s="1"/>
  <c r="G36" i="265" s="1"/>
  <c r="O910" i="268" s="1"/>
  <c r="L915" i="268"/>
  <c r="O915" i="268" s="1"/>
  <c r="O919" i="268" s="1"/>
  <c r="H135" i="275"/>
  <c r="L834" i="268"/>
  <c r="O834" i="268" s="1"/>
  <c r="O837" i="268" s="1"/>
  <c r="O845" i="268"/>
  <c r="O847" i="268" s="1"/>
  <c r="L754" i="268"/>
  <c r="O754" i="268" s="1"/>
  <c r="O757" i="268" s="1"/>
  <c r="O764" i="268"/>
  <c r="O766" i="268" s="1"/>
  <c r="L673" i="268"/>
  <c r="O673" i="268" s="1"/>
  <c r="O676" i="268" s="1"/>
  <c r="O684" i="268"/>
  <c r="O686" i="268" s="1"/>
  <c r="O445" i="268"/>
  <c r="O437" i="268"/>
  <c r="M423" i="268"/>
  <c r="D423" i="268"/>
  <c r="C423" i="268"/>
  <c r="O416" i="268"/>
  <c r="N416" i="268"/>
  <c r="M416" i="268"/>
  <c r="O411" i="268"/>
  <c r="O365" i="268"/>
  <c r="O357" i="268"/>
  <c r="O349" i="268"/>
  <c r="M343" i="268"/>
  <c r="D343" i="268"/>
  <c r="C343" i="268"/>
  <c r="O336" i="268"/>
  <c r="N336" i="268"/>
  <c r="M336" i="268"/>
  <c r="O331" i="268"/>
  <c r="L292" i="268"/>
  <c r="O292" i="268" s="1"/>
  <c r="O285" i="268"/>
  <c r="O276" i="268"/>
  <c r="O277" i="268"/>
  <c r="O275" i="268"/>
  <c r="O268" i="268"/>
  <c r="M262" i="268"/>
  <c r="D262" i="268"/>
  <c r="C262" i="268"/>
  <c r="O255" i="268"/>
  <c r="N255" i="268"/>
  <c r="M255" i="268"/>
  <c r="O250" i="268"/>
  <c r="L211" i="268"/>
  <c r="O211" i="268" s="1"/>
  <c r="O204" i="268"/>
  <c r="O196" i="268"/>
  <c r="O195" i="268"/>
  <c r="O188" i="268"/>
  <c r="M182" i="268"/>
  <c r="D182" i="268"/>
  <c r="C182" i="268"/>
  <c r="M175" i="268"/>
  <c r="O175" i="268"/>
  <c r="N175" i="268"/>
  <c r="O170" i="268"/>
  <c r="L131" i="268"/>
  <c r="O131" i="268" s="1"/>
  <c r="O124" i="268"/>
  <c r="O115" i="268"/>
  <c r="O116" i="268"/>
  <c r="O114" i="268"/>
  <c r="O108" i="268"/>
  <c r="M101" i="268"/>
  <c r="D101" i="268"/>
  <c r="C101" i="268"/>
  <c r="O94" i="268"/>
  <c r="N94" i="268"/>
  <c r="M94" i="268"/>
  <c r="O89" i="268"/>
  <c r="I53" i="275"/>
  <c r="I68" i="275"/>
  <c r="I67" i="275"/>
  <c r="I66" i="275"/>
  <c r="I65" i="275"/>
  <c r="I64" i="275"/>
  <c r="J61" i="275"/>
  <c r="J63" i="275" s="1"/>
  <c r="C61" i="275"/>
  <c r="C62" i="275" s="1"/>
  <c r="B61" i="275"/>
  <c r="J50" i="275"/>
  <c r="H52" i="275" s="1"/>
  <c r="B50" i="275"/>
  <c r="C50" i="275"/>
  <c r="C51" i="275" s="1"/>
  <c r="I42" i="275"/>
  <c r="I31" i="275"/>
  <c r="J39" i="275"/>
  <c r="H41" i="275" s="1"/>
  <c r="C39" i="275"/>
  <c r="C40" i="275" s="1"/>
  <c r="B39" i="275"/>
  <c r="C28" i="275"/>
  <c r="B28" i="275"/>
  <c r="I21" i="275"/>
  <c r="I20" i="275"/>
  <c r="J5" i="275"/>
  <c r="H8" i="275" s="1"/>
  <c r="C17" i="275"/>
  <c r="B17" i="275"/>
  <c r="L50" i="268"/>
  <c r="O50" i="268" s="1"/>
  <c r="O43" i="268"/>
  <c r="I13" i="275"/>
  <c r="I12" i="275"/>
  <c r="H13" i="275"/>
  <c r="H12" i="275"/>
  <c r="B5" i="275"/>
  <c r="C5" i="275"/>
  <c r="I9" i="275"/>
  <c r="I10" i="275"/>
  <c r="H9" i="275"/>
  <c r="H284" i="275"/>
  <c r="H289" i="275" s="1"/>
  <c r="J283" i="275"/>
  <c r="C282" i="275"/>
  <c r="U154" i="275"/>
  <c r="H248" i="275"/>
  <c r="H247" i="275"/>
  <c r="U151" i="275"/>
  <c r="H246" i="275"/>
  <c r="U150" i="275"/>
  <c r="H245" i="275"/>
  <c r="U149" i="275"/>
  <c r="H244" i="275"/>
  <c r="U142" i="275"/>
  <c r="H243" i="275"/>
  <c r="U141" i="275"/>
  <c r="H242" i="275"/>
  <c r="U140" i="275"/>
  <c r="H241" i="275"/>
  <c r="U139" i="275"/>
  <c r="H240" i="275"/>
  <c r="U138" i="275"/>
  <c r="H239" i="275"/>
  <c r="H238" i="275"/>
  <c r="C237" i="275"/>
  <c r="H125" i="275"/>
  <c r="H124" i="275"/>
  <c r="J123" i="275"/>
  <c r="H123" i="275"/>
  <c r="C122" i="275"/>
  <c r="H116" i="275"/>
  <c r="H115" i="275"/>
  <c r="H114" i="275"/>
  <c r="H113" i="275"/>
  <c r="J112" i="275"/>
  <c r="H112" i="275"/>
  <c r="C111" i="275"/>
  <c r="H101" i="275"/>
  <c r="H100" i="275"/>
  <c r="C99" i="275"/>
  <c r="H89" i="275"/>
  <c r="J88" i="275"/>
  <c r="H82" i="275"/>
  <c r="J82" i="275" s="1"/>
  <c r="H81" i="275"/>
  <c r="H80" i="275"/>
  <c r="H79" i="275"/>
  <c r="H78" i="275"/>
  <c r="H77" i="275"/>
  <c r="H76" i="275"/>
  <c r="H75" i="275"/>
  <c r="J72" i="275"/>
  <c r="H74" i="275" s="1"/>
  <c r="C72" i="275"/>
  <c r="G68" i="275"/>
  <c r="H68" i="275" s="1"/>
  <c r="H67" i="275"/>
  <c r="F66" i="275"/>
  <c r="H66" i="275" s="1"/>
  <c r="H65" i="275"/>
  <c r="H64" i="275"/>
  <c r="H53" i="275"/>
  <c r="H42" i="275"/>
  <c r="H31" i="275"/>
  <c r="H37" i="275" s="1"/>
  <c r="J30" i="275"/>
  <c r="H30" i="275"/>
  <c r="H21" i="275"/>
  <c r="H20" i="275"/>
  <c r="J19" i="275"/>
  <c r="H19" i="275"/>
  <c r="I11" i="275"/>
  <c r="H11" i="275"/>
  <c r="H10" i="275"/>
  <c r="K47" i="274"/>
  <c r="I17" i="274"/>
  <c r="K31" i="274"/>
  <c r="J266" i="275" l="1"/>
  <c r="G52" i="265" s="1"/>
  <c r="O1564" i="268"/>
  <c r="O1601" i="268"/>
  <c r="M1608" i="268" s="1"/>
  <c r="O1274" i="268"/>
  <c r="M1281" i="268" s="1"/>
  <c r="O1029" i="268"/>
  <c r="M1036" i="268" s="1"/>
  <c r="O1357" i="268"/>
  <c r="M1364" i="268" s="1"/>
  <c r="O1519" i="268"/>
  <c r="M1526" i="268" s="1"/>
  <c r="O1438" i="268"/>
  <c r="M1445" i="268" s="1"/>
  <c r="J201" i="275"/>
  <c r="G43" i="265" s="1"/>
  <c r="O1238" i="268"/>
  <c r="O1193" i="268"/>
  <c r="M1200" i="268" s="1"/>
  <c r="O784" i="268"/>
  <c r="M791" i="268" s="1"/>
  <c r="O1110" i="268"/>
  <c r="M1117" i="268" s="1"/>
  <c r="O949" i="268"/>
  <c r="M955" i="268" s="1"/>
  <c r="O704" i="268"/>
  <c r="M710" i="268" s="1"/>
  <c r="H119" i="275"/>
  <c r="O865" i="268"/>
  <c r="M872" i="268" s="1"/>
  <c r="H83" i="275"/>
  <c r="H63" i="275"/>
  <c r="J41" i="275"/>
  <c r="O278" i="268"/>
  <c r="O197" i="268"/>
  <c r="O199" i="268" s="1"/>
  <c r="O117" i="268"/>
  <c r="O119" i="268" s="1"/>
  <c r="J52" i="275"/>
  <c r="H15" i="275"/>
  <c r="H130" i="275"/>
  <c r="J74" i="275"/>
  <c r="H107" i="275"/>
  <c r="H25" i="275"/>
  <c r="J13" i="275"/>
  <c r="J12" i="275"/>
  <c r="J11" i="275"/>
  <c r="H70" i="275"/>
  <c r="H283" i="275"/>
  <c r="J9" i="275"/>
  <c r="J8" i="275"/>
  <c r="J238" i="275"/>
  <c r="J20" i="275"/>
  <c r="J31" i="275"/>
  <c r="J10" i="275"/>
  <c r="H59" i="275"/>
  <c r="H88" i="275"/>
  <c r="J100" i="275"/>
  <c r="H48" i="275"/>
  <c r="H95" i="275"/>
  <c r="H249" i="275"/>
  <c r="K37" i="274"/>
  <c r="K24" i="274"/>
  <c r="M1279" i="268" l="1"/>
  <c r="I52" i="265"/>
  <c r="O1724" i="268"/>
  <c r="M1280" i="268"/>
  <c r="M1199" i="268"/>
  <c r="M1034" i="268"/>
  <c r="M1035" i="268"/>
  <c r="M1362" i="268"/>
  <c r="M1606" i="268"/>
  <c r="M1607" i="268"/>
  <c r="M1363" i="268"/>
  <c r="M1198" i="268"/>
  <c r="M1524" i="268"/>
  <c r="M1525" i="268"/>
  <c r="M1443" i="268"/>
  <c r="M1444" i="268"/>
  <c r="O1319" i="268"/>
  <c r="M789" i="268"/>
  <c r="M790" i="268"/>
  <c r="M1115" i="268"/>
  <c r="M1116" i="268"/>
  <c r="M711" i="268"/>
  <c r="M956" i="268"/>
  <c r="M954" i="268"/>
  <c r="M709" i="268"/>
  <c r="M871" i="268"/>
  <c r="M870" i="268"/>
  <c r="J15" i="275"/>
  <c r="G17" i="265" s="1"/>
  <c r="J21" i="275"/>
  <c r="K19" i="274"/>
  <c r="N24" i="274" s="1"/>
  <c r="O1037" i="268" l="1"/>
  <c r="O1039" i="268" s="1"/>
  <c r="H39" i="265" s="1"/>
  <c r="I39" i="265" s="1"/>
  <c r="O1201" i="268"/>
  <c r="O1203" i="268" s="1"/>
  <c r="H41" i="265" s="1"/>
  <c r="I41" i="265" s="1"/>
  <c r="O1282" i="268"/>
  <c r="O1284" i="268" s="1"/>
  <c r="H42" i="265" s="1"/>
  <c r="I42" i="265" s="1"/>
  <c r="O1365" i="268"/>
  <c r="O1367" i="268" s="1"/>
  <c r="H43" i="265" s="1"/>
  <c r="I43" i="265" s="1"/>
  <c r="O1609" i="268"/>
  <c r="O1611" i="268" s="1"/>
  <c r="H48" i="265" s="1"/>
  <c r="I48" i="265" s="1"/>
  <c r="O712" i="268"/>
  <c r="O714" i="268" s="1"/>
  <c r="H31" i="265" s="1"/>
  <c r="O792" i="268"/>
  <c r="O794" i="268" s="1"/>
  <c r="H32" i="265" s="1"/>
  <c r="O1527" i="268"/>
  <c r="O1529" i="268" s="1"/>
  <c r="H47" i="265" s="1"/>
  <c r="I47" i="265" s="1"/>
  <c r="O1446" i="268"/>
  <c r="O1448" i="268" s="1"/>
  <c r="H46" i="265" s="1"/>
  <c r="I46" i="265" s="1"/>
  <c r="O1118" i="268"/>
  <c r="O1120" i="268" s="1"/>
  <c r="H40" i="265" s="1"/>
  <c r="I40" i="265" s="1"/>
  <c r="O957" i="268"/>
  <c r="O959" i="268" s="1"/>
  <c r="H36" i="265" s="1"/>
  <c r="I36" i="265" s="1"/>
  <c r="I37" i="265" s="1"/>
  <c r="O873" i="268"/>
  <c r="O875" i="268" s="1"/>
  <c r="H33" i="265" s="1"/>
  <c r="O23" i="268"/>
  <c r="J25" i="275"/>
  <c r="G20" i="265" s="1"/>
  <c r="O101" i="268" s="1"/>
  <c r="J37" i="275"/>
  <c r="G21" i="265" s="1"/>
  <c r="O182" i="268" s="1"/>
  <c r="K38" i="274"/>
  <c r="K40" i="274" s="1"/>
  <c r="I49" i="265" l="1"/>
  <c r="I44" i="265"/>
  <c r="J42" i="275"/>
  <c r="J48" i="275" s="1"/>
  <c r="G22" i="265" s="1"/>
  <c r="O262" i="268" s="1"/>
  <c r="O621" i="268"/>
  <c r="O612" i="268"/>
  <c r="O600" i="268"/>
  <c r="O599" i="268"/>
  <c r="O436" i="268"/>
  <c r="L372" i="268"/>
  <c r="O107" i="268"/>
  <c r="O604" i="268" l="1"/>
  <c r="O605" i="268" s="1"/>
  <c r="O438" i="268"/>
  <c r="O440" i="268" s="1"/>
  <c r="L588" i="268"/>
  <c r="O588" i="268" s="1"/>
  <c r="O594" i="268" s="1"/>
  <c r="O623" i="268" l="1"/>
  <c r="M630" i="268" s="1"/>
  <c r="J53" i="275"/>
  <c r="J59" i="275" s="1"/>
  <c r="G23" i="265" s="1"/>
  <c r="O343" i="268" s="1"/>
  <c r="M628" i="268" l="1"/>
  <c r="M629" i="268"/>
  <c r="O515" i="268"/>
  <c r="O516" i="268"/>
  <c r="O372" i="268"/>
  <c r="O356" i="268"/>
  <c r="O517" i="268" l="1"/>
  <c r="O631" i="268"/>
  <c r="O633" i="268" s="1"/>
  <c r="O358" i="268"/>
  <c r="O360" i="268" s="1"/>
  <c r="M23" i="268"/>
  <c r="D23" i="268"/>
  <c r="C23" i="268"/>
  <c r="H30" i="265" l="1"/>
  <c r="J64" i="275"/>
  <c r="J65" i="275" l="1"/>
  <c r="O525" i="268"/>
  <c r="O534" i="268"/>
  <c r="O456" i="268"/>
  <c r="O447" i="268"/>
  <c r="O367" i="268"/>
  <c r="O376" i="268"/>
  <c r="L348" i="268" s="1"/>
  <c r="O348" i="268" s="1"/>
  <c r="O287" i="268"/>
  <c r="O280" i="268"/>
  <c r="O215" i="268"/>
  <c r="O206" i="268"/>
  <c r="O126" i="268"/>
  <c r="O135" i="268"/>
  <c r="O45" i="268"/>
  <c r="J66" i="275" l="1"/>
  <c r="O518" i="268"/>
  <c r="O54" i="268"/>
  <c r="L508" i="268"/>
  <c r="O508" i="268" s="1"/>
  <c r="O510" i="268" s="1"/>
  <c r="L428" i="268"/>
  <c r="O428" i="268" s="1"/>
  <c r="O431" i="268" s="1"/>
  <c r="O458" i="268" s="1"/>
  <c r="O351" i="268"/>
  <c r="O378" i="268" s="1"/>
  <c r="O296" i="268"/>
  <c r="L267" i="268" s="1"/>
  <c r="O267" i="268" s="1"/>
  <c r="O270" i="268" s="1"/>
  <c r="L187" i="268"/>
  <c r="O187" i="268" s="1"/>
  <c r="L106" i="268"/>
  <c r="O106" i="268" s="1"/>
  <c r="O38" i="268"/>
  <c r="J67" i="275" l="1"/>
  <c r="O109" i="268"/>
  <c r="O137" i="268" s="1"/>
  <c r="M144" i="268" s="1"/>
  <c r="L28" i="268"/>
  <c r="O28" i="268" s="1"/>
  <c r="O31" i="268" s="1"/>
  <c r="O56" i="268" s="1"/>
  <c r="M61" i="268" s="1"/>
  <c r="O536" i="268"/>
  <c r="M465" i="268"/>
  <c r="M464" i="268"/>
  <c r="M463" i="268"/>
  <c r="M384" i="268"/>
  <c r="M383" i="268"/>
  <c r="M385" i="268"/>
  <c r="O298" i="268"/>
  <c r="O190" i="268"/>
  <c r="O217" i="268" s="1"/>
  <c r="J68" i="275" l="1"/>
  <c r="J70" i="275" s="1"/>
  <c r="G24" i="265" s="1"/>
  <c r="O423" i="268" s="1"/>
  <c r="M143" i="268"/>
  <c r="M142" i="268"/>
  <c r="M543" i="268"/>
  <c r="M542" i="268"/>
  <c r="M541" i="268"/>
  <c r="M223" i="268"/>
  <c r="M224" i="268"/>
  <c r="M222" i="268"/>
  <c r="M305" i="268"/>
  <c r="M304" i="268"/>
  <c r="M303" i="268"/>
  <c r="M62" i="268"/>
  <c r="M63" i="268"/>
  <c r="O386" i="268"/>
  <c r="O388" i="268" s="1"/>
  <c r="O466" i="268"/>
  <c r="O468" i="268" s="1"/>
  <c r="H24" i="265" s="1"/>
  <c r="I24" i="265" l="1"/>
  <c r="H23" i="265"/>
  <c r="O145" i="268"/>
  <c r="O147" i="268" s="1"/>
  <c r="H20" i="265" s="1"/>
  <c r="I20" i="265" s="1"/>
  <c r="O306" i="268"/>
  <c r="O308" i="268" s="1"/>
  <c r="O64" i="268"/>
  <c r="O66" i="268" s="1"/>
  <c r="H17" i="265" s="1"/>
  <c r="I17" i="265" s="1"/>
  <c r="I18" i="265" s="1"/>
  <c r="O225" i="268"/>
  <c r="O227" i="268" s="1"/>
  <c r="O544" i="268"/>
  <c r="O546" i="268" s="1"/>
  <c r="H27" i="265" s="1"/>
  <c r="H22" i="265" l="1"/>
  <c r="I22" i="265" s="1"/>
  <c r="I23" i="265"/>
  <c r="H21" i="265"/>
  <c r="I21" i="265" s="1"/>
  <c r="I25" i="265" l="1"/>
  <c r="J75" i="275"/>
  <c r="J76" i="275" l="1"/>
  <c r="J77" i="275" l="1"/>
  <c r="J78" i="275" l="1"/>
  <c r="J79" i="275" l="1"/>
  <c r="J80" i="275" l="1"/>
  <c r="J81" i="275" l="1"/>
  <c r="J83" i="275" s="1"/>
  <c r="G27" i="265" s="1"/>
  <c r="I27" i="265" l="1"/>
  <c r="I28" i="265" s="1"/>
  <c r="O503" i="268"/>
  <c r="J89" i="275" l="1"/>
  <c r="J95" i="275" l="1"/>
  <c r="G30" i="265" s="1"/>
  <c r="J101" i="275"/>
  <c r="J102" i="275"/>
  <c r="I30" i="265" l="1"/>
  <c r="O583" i="268"/>
  <c r="Q95" i="275"/>
  <c r="J107" i="275"/>
  <c r="G31" i="265" s="1"/>
  <c r="J113" i="275"/>
  <c r="I31" i="265" l="1"/>
  <c r="O668" i="268"/>
  <c r="Q107" i="275"/>
  <c r="J114" i="275"/>
  <c r="J116" i="275" l="1"/>
  <c r="J115" i="275"/>
  <c r="J119" i="275" l="1"/>
  <c r="G32" i="265" s="1"/>
  <c r="I32" i="265" s="1"/>
  <c r="J124" i="275"/>
  <c r="Q119" i="275" l="1"/>
  <c r="O749" i="268"/>
  <c r="J125" i="275"/>
  <c r="J130" i="275" s="1"/>
  <c r="G33" i="265" s="1"/>
  <c r="I33" i="265" l="1"/>
  <c r="I34" i="265" s="1"/>
  <c r="O829" i="268"/>
  <c r="J239" i="275"/>
  <c r="J240" i="275" l="1"/>
  <c r="J241" i="275" l="1"/>
  <c r="J242" i="275" l="1"/>
  <c r="J284" i="275" l="1"/>
  <c r="J289" i="275" s="1"/>
  <c r="G56" i="265" s="1"/>
  <c r="J243" i="275"/>
  <c r="I56" i="265" l="1"/>
  <c r="I58" i="265" s="1"/>
  <c r="O1880" i="268"/>
  <c r="J244" i="275"/>
  <c r="J245" i="275" l="1"/>
  <c r="J246" i="275" l="1"/>
  <c r="J248" i="275" l="1"/>
  <c r="J247" i="275"/>
  <c r="J249" i="275" l="1"/>
  <c r="G51" i="265" s="1"/>
  <c r="I51" i="265" l="1"/>
  <c r="I54" i="265" s="1"/>
  <c r="I71" i="265" s="1"/>
  <c r="O1646" i="268"/>
  <c r="I73" i="265" l="1"/>
</calcChain>
</file>

<file path=xl/sharedStrings.xml><?xml version="1.0" encoding="utf-8"?>
<sst xmlns="http://schemas.openxmlformats.org/spreadsheetml/2006/main" count="3138" uniqueCount="337">
  <si>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</si>
  <si>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</si>
  <si>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</si>
  <si>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</si>
  <si>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</si>
  <si>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</si>
  <si>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</si>
  <si>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</si>
  <si>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</si>
  <si>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</si>
  <si>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</si>
  <si>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</si>
  <si>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</si>
  <si>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</si>
  <si>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SUBTOTAL OBRAS (INCLUYE IVA)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</si>
  <si>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</si>
  <si>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</si>
  <si>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</si>
  <si>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</si>
  <si>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</si>
  <si>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</si>
  <si>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</si>
  <si>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</si>
  <si>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</si>
  <si>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</si>
  <si>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</si>
  <si>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</si>
  <si>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r>
      <t xml:space="preserve">	</t>
    </r>
    <r>
      <rPr>
        <b/>
        <sz val="16"/>
        <rFont val="Arial Narrow"/>
        <family val="2"/>
      </rPr>
      <t>Firma del Proponente o de su Representante Legal</t>
    </r>
  </si>
  <si>
    <t>VERSIÓN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</si>
  <si>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</si>
  <si>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</si>
  <si>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</si>
  <si>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</si>
  <si>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</si>
  <si>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</si>
  <si>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</si>
  <si>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DATOS ESPECÍFICOS</t>
  </si>
  <si>
    <t>ITEM</t>
  </si>
  <si>
    <t>DESCRIPCIÓN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</si>
  <si>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</si>
  <si>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</si>
  <si>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</si>
  <si>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</si>
  <si>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</si>
  <si>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</si>
  <si>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</si>
  <si>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</si>
  <si>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</si>
  <si>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</si>
  <si>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</si>
  <si>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</si>
  <si>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</si>
  <si>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</si>
  <si>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8"/>
        <rFont val="Arial Narrow"/>
        <family val="2"/>
      </rPr>
      <t>3</t>
    </r>
    <r>
      <rPr>
        <b/>
        <sz val="8"/>
        <rFont val="Arial Narrow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</si>
  <si>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</si>
  <si>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</si>
  <si>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</si>
  <si>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</si>
  <si>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</si>
  <si>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</si>
  <si>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</si>
  <si>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</si>
  <si>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</si>
  <si>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</si>
  <si>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</si>
  <si>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</si>
  <si>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UTILIDAD</t>
  </si>
  <si>
    <t>Precio Unitario Total Aproximado al peso $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</si>
  <si>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</si>
  <si>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PRELIMINARES</t>
  </si>
  <si>
    <t>Excavación en material común, a mano.</t>
  </si>
  <si>
    <t>Retiro de material sobrante.</t>
  </si>
  <si>
    <t>M3</t>
  </si>
  <si>
    <t>ML</t>
  </si>
  <si>
    <t>MUNICIPIO DE BARICHARA</t>
  </si>
  <si>
    <t>Elaboro</t>
  </si>
  <si>
    <t>________________________________________________</t>
  </si>
  <si>
    <t xml:space="preserve">Secretario de Infraestructura y Obras Públicas </t>
  </si>
  <si>
    <t>HERRAMIENTA MENOR</t>
  </si>
  <si>
    <t>%</t>
  </si>
  <si>
    <t>Secretario de Infraestructura y Obras Públicas</t>
  </si>
  <si>
    <t>DIA</t>
  </si>
  <si>
    <t>Acero de Refuerzo 420 Mpa (incluye figurado y amarre)</t>
  </si>
  <si>
    <t>KG</t>
  </si>
  <si>
    <t>OBRA CIVIL</t>
  </si>
  <si>
    <t>Suministro e Instalación Tubería de Concreto Reforzado  21 Mpa de 900 mm de diametro interior</t>
  </si>
  <si>
    <t>Concreto Resistencia 14MPa  (G) (Ciclopeo)</t>
  </si>
  <si>
    <t>Acero de Refuerzo PDR-60</t>
  </si>
  <si>
    <t>kg</t>
  </si>
  <si>
    <t xml:space="preserve">Concreto de 210 Kg/cm² </t>
  </si>
  <si>
    <t>n</t>
  </si>
  <si>
    <t>BOXCULVER VEREDA GUAYABAL SECTOR QUEBRADA EL GUASIMO</t>
  </si>
  <si>
    <t>Excavación en material común en roca</t>
  </si>
  <si>
    <t>Relleno en material común compactado manualmente</t>
  </si>
  <si>
    <t>ALCANTARILLA VEREDA GUAYABAL SECTOR EL GUAMAL</t>
  </si>
  <si>
    <t>ING. JAIRO ANDRES QUINTERO PEÑALOZA</t>
  </si>
  <si>
    <t>M.O.  2 AYUDANTES</t>
  </si>
  <si>
    <t>M.O. OFICIAL + 3 AYUDANTES</t>
  </si>
  <si>
    <t xml:space="preserve">VALOR TOTAL </t>
  </si>
  <si>
    <t>NOMBRE PROYECTO: CONSTRUCCIÓN DE UNIDADES SANITARIAS PARA VIVIENDA RURAL DISPERSA</t>
  </si>
  <si>
    <t xml:space="preserve">MEMORIA DE CALCULO DE LAS CANTIDADES DE OBRA POR UNIDAD SANITARIA </t>
  </si>
  <si>
    <t>UND:</t>
  </si>
  <si>
    <t>Largo</t>
  </si>
  <si>
    <t>Ancho</t>
  </si>
  <si>
    <t>Profundidad</t>
  </si>
  <si>
    <t>Subtotal por unidad</t>
  </si>
  <si>
    <t>NUMERO DE UNIDADES SANITARIAS A CONSTRUIR</t>
  </si>
  <si>
    <t>SUBTOTAL</t>
  </si>
  <si>
    <t>m.</t>
  </si>
  <si>
    <t>UND</t>
  </si>
  <si>
    <t>Unidad Sanitaria</t>
  </si>
  <si>
    <t>TOTAL UND:</t>
  </si>
  <si>
    <t>TOTAL:</t>
  </si>
  <si>
    <t xml:space="preserve">Excavacion para cimientos </t>
  </si>
  <si>
    <t xml:space="preserve">Longitud </t>
  </si>
  <si>
    <t>Zapata Z1</t>
  </si>
  <si>
    <t>Viga cimiento y ciclopeo</t>
  </si>
  <si>
    <t>Piso</t>
  </si>
  <si>
    <t>m3</t>
  </si>
  <si>
    <t xml:space="preserve">Viga cimientos </t>
  </si>
  <si>
    <t xml:space="preserve">Viga cimiento </t>
  </si>
  <si>
    <t xml:space="preserve">Levante en bloque 0.15 </t>
  </si>
  <si>
    <t xml:space="preserve">Viga Ciclópeo </t>
  </si>
  <si>
    <t>m2</t>
  </si>
  <si>
    <t>Piso interno</t>
  </si>
  <si>
    <t>#</t>
  </si>
  <si>
    <t>Peso</t>
  </si>
  <si>
    <t>Viga cimiento Longitudinal</t>
  </si>
  <si>
    <t>Viga cimiento Transversal</t>
  </si>
  <si>
    <t>Piso interno(L=1.88m)</t>
  </si>
  <si>
    <t>Piso interno(L=1.38m)</t>
  </si>
  <si>
    <t>Levante en muro en bloque 0.09 arena cemento</t>
  </si>
  <si>
    <t xml:space="preserve">Alto </t>
  </si>
  <si>
    <t>Fachada Frontal</t>
  </si>
  <si>
    <t>Fachada Posterior</t>
  </si>
  <si>
    <t>Fachada Posterior cuchilla</t>
  </si>
  <si>
    <t>Fachada lateral derecha</t>
  </si>
  <si>
    <t>Fachada lateral derecha cuchilla</t>
  </si>
  <si>
    <t>Fachada lateral Izquierda</t>
  </si>
  <si>
    <t>Fachada lateral Izquierda cuchilla</t>
  </si>
  <si>
    <t>Fachada lateral Izquierda ventana</t>
  </si>
  <si>
    <t>Alberca</t>
  </si>
  <si>
    <t>Viga de amarre superior</t>
  </si>
  <si>
    <t xml:space="preserve">Viga de Amarre </t>
  </si>
  <si>
    <t xml:space="preserve">largo </t>
  </si>
  <si>
    <t>CT1</t>
  </si>
  <si>
    <t>CT2 x3</t>
  </si>
  <si>
    <t>PESO</t>
  </si>
  <si>
    <t>kg/m</t>
  </si>
  <si>
    <t>CT1 Longitudinal</t>
  </si>
  <si>
    <t>CT1 Transversal</t>
  </si>
  <si>
    <t>CT2 x3 Longitudinal</t>
  </si>
  <si>
    <t>CT2 x3 Transversal</t>
  </si>
  <si>
    <t>altura</t>
  </si>
  <si>
    <t>m</t>
  </si>
  <si>
    <t>Placa Tanque elevado</t>
  </si>
  <si>
    <t xml:space="preserve">Ménsula </t>
  </si>
  <si>
    <t>Cantidad</t>
  </si>
  <si>
    <t>Columnas</t>
  </si>
  <si>
    <t>Filos y vigas</t>
  </si>
  <si>
    <t>Puerta metálica</t>
  </si>
  <si>
    <t>Puerta /Unidad Sanitaria</t>
  </si>
  <si>
    <t>Unidad</t>
  </si>
  <si>
    <t>und</t>
  </si>
  <si>
    <t>Longitud</t>
  </si>
  <si>
    <t>Sanitario</t>
  </si>
  <si>
    <t>Lavamanos</t>
  </si>
  <si>
    <t>Ducha</t>
  </si>
  <si>
    <t>LONGITUD</t>
  </si>
  <si>
    <t>Tanque 500lt</t>
  </si>
  <si>
    <t>Fachada Frontal exterior</t>
  </si>
  <si>
    <t>Fachada Frontal interior</t>
  </si>
  <si>
    <t>Fachada Posterior exterior</t>
  </si>
  <si>
    <t>Fachada Posterior interior</t>
  </si>
  <si>
    <t>Fachada lateral derecha exterior</t>
  </si>
  <si>
    <t>Fachada lateral derecha interior</t>
  </si>
  <si>
    <t>Fachada lateral Izquierda exterior</t>
  </si>
  <si>
    <t>Fachada lateral Izquierda interior</t>
  </si>
  <si>
    <t>Largo/alto</t>
  </si>
  <si>
    <t>Piso Ducha</t>
  </si>
  <si>
    <t>Piso Sanitario</t>
  </si>
  <si>
    <t>Pared</t>
  </si>
  <si>
    <t>profundidad</t>
  </si>
  <si>
    <t>Trampa de grasa</t>
  </si>
  <si>
    <t>Pozo septico y fafa</t>
  </si>
  <si>
    <t>Und</t>
  </si>
  <si>
    <t>Tanque séptico</t>
  </si>
  <si>
    <t>filtro anaeróbico</t>
  </si>
  <si>
    <t xml:space="preserve">ancho </t>
  </si>
  <si>
    <t>Volumen</t>
  </si>
  <si>
    <t xml:space="preserve">Unidad sanitaria </t>
  </si>
  <si>
    <t>cantidad</t>
  </si>
  <si>
    <t>campo de infiltración</t>
  </si>
  <si>
    <t>EXCAVACIONES</t>
  </si>
  <si>
    <t>X</t>
  </si>
  <si>
    <t>Excavaciones a mano en material común para cimentación (Incluye retiro)</t>
  </si>
  <si>
    <t>Volqueta</t>
  </si>
  <si>
    <t>m3/km</t>
  </si>
  <si>
    <t>CIMENTACIÓN</t>
  </si>
  <si>
    <t>Concreto de 3000 psi (210 kg/cm²) para Cimentación</t>
  </si>
  <si>
    <t xml:space="preserve">Concreto ciclópeo de 0.30x0.20 de 3000 psi. (210kg/cm²)   </t>
  </si>
  <si>
    <t>Relleno con material seleccionado compactado con rana</t>
  </si>
  <si>
    <t>Placa contrapiso de 0.08 m concreto 3000 psi (210kg/cm²) (Incluye refuerzo malla electrosoldada)</t>
  </si>
  <si>
    <t>MEZCLADORA</t>
  </si>
  <si>
    <t>VIBRADOR PARA CONCRETO</t>
  </si>
  <si>
    <t>Tabla burra ordinaria 30 cm * 2.2 cm * 2,7 m</t>
  </si>
  <si>
    <t>Puntilla 1-1/2- a  3-1/2"</t>
  </si>
  <si>
    <t>CONCRETO 3.000 PSI EN OBRA</t>
  </si>
  <si>
    <t xml:space="preserve">Desperdicio </t>
  </si>
  <si>
    <t>PQ</t>
  </si>
  <si>
    <t xml:space="preserve">Piedra Rajon </t>
  </si>
  <si>
    <t>Alambre Negro Nª18</t>
  </si>
  <si>
    <t>Varilla 1/4 LEG 6.35 mm</t>
  </si>
  <si>
    <t>Malla Electrosoldada Medidas 6X2.35M Hueco 15X15Cm Diametro 4.0Mm</t>
  </si>
  <si>
    <t>RANA</t>
  </si>
  <si>
    <t>Material seleccionado</t>
  </si>
  <si>
    <t>Agua</t>
  </si>
  <si>
    <t>Lts</t>
  </si>
  <si>
    <t xml:space="preserve">Acero de Refuerzo 60.000 PSI </t>
  </si>
  <si>
    <t>CUADRILLA B (1 AYUD + 1 OFIC)</t>
  </si>
  <si>
    <t>MAMPOSTERIA</t>
  </si>
  <si>
    <t>M2</t>
  </si>
  <si>
    <t>Bloque H-10 o H-9</t>
  </si>
  <si>
    <t>MORTERO 1:4 EN OBRA</t>
  </si>
  <si>
    <t xml:space="preserve">Acero de refuerzo 60.000 psi (4200kg/cm²) para cimentación </t>
  </si>
  <si>
    <t xml:space="preserve">ESTRUCTURA EN CONCRETO </t>
  </si>
  <si>
    <t>Concreto de 3000 psi (210kg/cm²) para Columnetas de confinamiento y  columna Tanque elevado</t>
  </si>
  <si>
    <t>Placa maciza de e=0.10m concreto 3000 psi (210kg/cm²). Soporte tanque elevado</t>
  </si>
  <si>
    <t>Viga de amarre superior para caseta (0.12X0.20m); concreto 3000 psi (210kg/cm²), reforzada con 4 varillas de 3/8", estribos de 1/4".</t>
  </si>
  <si>
    <t>Acero de refuerzo 60.000 psi (4200kg/cm²) para estructura</t>
  </si>
  <si>
    <t>CUERPO ANDAMIO</t>
  </si>
  <si>
    <t>TABLON</t>
  </si>
  <si>
    <t>FORMALETA VIGAS CONCRETO POR M</t>
  </si>
  <si>
    <t>Varilla 3/8 LEG 8.5 mm</t>
  </si>
  <si>
    <t>CUBIERTA</t>
  </si>
  <si>
    <t>Cubierta fibrocemento, incluye perfil en C PHR C 100x50x15 (1.2mm), pintura de protección</t>
  </si>
  <si>
    <t>PULIDORA 8500 REV</t>
  </si>
  <si>
    <t>Amarre para Zinc tapa plastica</t>
  </si>
  <si>
    <t>Perfil PHR C100mmX 50mm X15 (1.2mm).</t>
  </si>
  <si>
    <t>Tornillo Autoperforante</t>
  </si>
  <si>
    <t>Anticorrosivo C.Z VERD 1GALON</t>
  </si>
  <si>
    <t>Lámina fibrocemento E 0.17mm 0.80x2.44m</t>
  </si>
  <si>
    <t>gal</t>
  </si>
  <si>
    <t>INSTALACIONES SANITARIAS</t>
  </si>
  <si>
    <t>Suministro e instalación de Tubería sanitaria de 4"</t>
  </si>
  <si>
    <t>Punto sanitario de 4" Sanitario</t>
  </si>
  <si>
    <t>Suministro e instalación de Tubería sanitaria de 2"</t>
  </si>
  <si>
    <t>Suministro e instalación de combo sanitario, (incluye inodoro, lavamanos jabonera, toallero, ducha)</t>
  </si>
  <si>
    <t xml:space="preserve">Punto sanitario de 2" Lavamanos, Ducha y piso </t>
  </si>
  <si>
    <t>Combo sanitario (incluye accesorios)</t>
  </si>
  <si>
    <t>Grifería De Ducha Sencilla</t>
  </si>
  <si>
    <t>Soldadura PVC 1/4 GAL.</t>
  </si>
  <si>
    <t>Limpiador PVC 1/4 GAL.</t>
  </si>
  <si>
    <t>Tubo Sanitario 6m 4``</t>
  </si>
  <si>
    <t>Union Sanitario 4``</t>
  </si>
  <si>
    <t>ml</t>
  </si>
  <si>
    <t>Yee Sanitario 4``</t>
  </si>
  <si>
    <t>Codo Sanitario 45º CXC 4``</t>
  </si>
  <si>
    <t>Codo Sanitario 90º CXE 4``</t>
  </si>
  <si>
    <t>Union Sanitario 2``</t>
  </si>
  <si>
    <t>Tubo Sanitario 6m 2``</t>
  </si>
  <si>
    <t>INSTALACIONES HIDRAULICAS</t>
  </si>
  <si>
    <t>Suministro e instalación de Red de suministro PVC 1/2"</t>
  </si>
  <si>
    <t xml:space="preserve">Tanque PVC o plástico, 500 litros (normalizado) incluye accesorios necesarios para buen funcionamiento </t>
  </si>
  <si>
    <t>Punto hidráulico sanitario, ducha, lavamanos y tanque</t>
  </si>
  <si>
    <t>Tubo pvc tipo presión  6m 1/2``</t>
  </si>
  <si>
    <t>Union pvc tipo presión 1/2``</t>
  </si>
  <si>
    <t xml:space="preserve">Tanque pastico de 500 litros incluye flotador </t>
  </si>
  <si>
    <t>Pintura en vinilo para muros (3 manos)</t>
  </si>
  <si>
    <t>ACABADOS</t>
  </si>
  <si>
    <t xml:space="preserve">Friso liso sobre muro </t>
  </si>
  <si>
    <t>CARPINTERIA METALICA</t>
  </si>
  <si>
    <t xml:space="preserve">Suministro e Instalación de ventana celosia 0.5x0.2m </t>
  </si>
  <si>
    <t xml:space="preserve">CONSTRUCCION SISTEMA SEPTICO </t>
  </si>
  <si>
    <t>Construcción trampa de grasas</t>
  </si>
  <si>
    <t>Lecho Filtrante. Medio Sintético Plástico Filtrante (Rosetón) Polipropileno. Superficie específica &gt;= 100 m2/m3. Liviano peso &lt;=40kg/M3.</t>
  </si>
  <si>
    <t xml:space="preserve">Construcción tanque séptico </t>
  </si>
  <si>
    <t xml:space="preserve">Construcción filtro anaerobio FAFA </t>
  </si>
  <si>
    <t>Campo de infiltración, tubería de drenajes PVC 3” y 2”, incluye excavación y relleno material gravas o piedras limpias</t>
  </si>
  <si>
    <t>Celosia /Unidad Sanitaria</t>
  </si>
  <si>
    <t>mortero 1:3</t>
  </si>
  <si>
    <t>Pintura tipo 1 color blanco</t>
  </si>
  <si>
    <t>GL</t>
  </si>
  <si>
    <t>INSTALACIONES ELECTRICAS</t>
  </si>
  <si>
    <t>Salida lampara de muro</t>
  </si>
  <si>
    <t>Punto eléctrico interruptor doble</t>
  </si>
  <si>
    <t>Conexión circuito eléctrico existente en la vivienda</t>
  </si>
  <si>
    <t>Enchape cerámica blanco 20x20 cm</t>
  </si>
  <si>
    <t>Enchape ceramica color blanco 20x20 cm (incluye pegante y boquilla)</t>
  </si>
  <si>
    <t xml:space="preserve">Puerta Metalica 0.7X2 m.CAL 22 </t>
  </si>
  <si>
    <t>Suministro e Instalación de Puerta Metálica en lamina galvanizada Cold Rolled calibre 22 de 0.7x2.0m. Incluye marco, pintura en aceite, bisagras, pasador.</t>
  </si>
  <si>
    <t>unidad</t>
  </si>
  <si>
    <t>Muro en bloque h-10 o h-9</t>
  </si>
  <si>
    <t xml:space="preserve">Ventana celosia 0.5X0.2 m.CAL 22 </t>
  </si>
  <si>
    <t>Alambre Cobre o Rigido No12</t>
  </si>
  <si>
    <t>Adaptador Terminal Conduit 1/2</t>
  </si>
  <si>
    <t>Limpiador REM.PVC 760 GR.</t>
  </si>
  <si>
    <t>Alambre Cobre THW 14 AWG THHN/NN</t>
  </si>
  <si>
    <t>Tubo Conduit PVC 1/2</t>
  </si>
  <si>
    <t>Tornillo Lamina Diam. 3/8</t>
  </si>
  <si>
    <t>Conector Resorte Rojo</t>
  </si>
  <si>
    <t>Caja Octagonal Conduit</t>
  </si>
  <si>
    <t>2 CUADRILLA SALIDA ELECTRICA</t>
  </si>
  <si>
    <t>Alambre Cobre #12 Economico</t>
  </si>
  <si>
    <t>Caja Galvanizada 2*4 Rectangular</t>
  </si>
  <si>
    <t>Interruptor Doble Blanco</t>
  </si>
  <si>
    <t>Formaleta Metálica</t>
  </si>
  <si>
    <t>Concreto de limpieza e= 0.03 m de 2000 psi (140kg/cm²)</t>
  </si>
  <si>
    <t>Concreto de 4.000 PSI impermeabilizado para Fondo</t>
  </si>
  <si>
    <t>Concreto de 4.000 PSI impermeabilizado para Muros</t>
  </si>
  <si>
    <t>Concreto de 3000 psi (210 kg/cm²) para tapa</t>
  </si>
  <si>
    <t>Acero de refuerzo fy 60.000 psi en parrilla en varilla 3/8 cada 10cm para tapa de trampa de grasas de 0.8x0.8m</t>
  </si>
  <si>
    <t>m³</t>
  </si>
  <si>
    <t>Concreto de 4.000 PSI impermeabilizado para Muros y Fondo</t>
  </si>
  <si>
    <t xml:space="preserve">Malla electrosoldada en acero de refuerzo fy 60.000 psi en varilla 3/8 separadas según diseño </t>
  </si>
  <si>
    <t>Tubería Sanitaria PVC Ø4"</t>
  </si>
  <si>
    <t>codo 90° de 4"</t>
  </si>
  <si>
    <t>Tubería Sanitaria PVC Ø3"</t>
  </si>
  <si>
    <t>Tee 3"</t>
  </si>
  <si>
    <t>codo 90° de 3"</t>
  </si>
  <si>
    <t xml:space="preserve">Relleno con material seleccionado </t>
  </si>
  <si>
    <t>Concreto de 4.000 impermeabilizado PSI para Muros y Fondo</t>
  </si>
  <si>
    <t>Acero de refuerzo fy 60.000 psi en parrilla en varilla 3/8 separadas según diseño</t>
  </si>
  <si>
    <t>Membrana con apertura 2x2mm</t>
  </si>
  <si>
    <t>Medio Sintético Plastico Filtrante (Rosetón) Polipropileno. Superficie específica &gt;= 100 m2/m3. Liviano peso &lt;=40kg/M3., INCLUYE TRANSPORTE</t>
  </si>
  <si>
    <t>Tubería Sanitaria PVC Ø3"  Perforada con Ø3/8" cada 20 cms</t>
  </si>
  <si>
    <t>Tuberia PVC sanit Ø2" Perforada con Ø3/8" cada 20 cms</t>
  </si>
  <si>
    <t>Tapón sanitario Ø2"</t>
  </si>
  <si>
    <t>Tee 3x2"</t>
  </si>
  <si>
    <t>Reducción 3"x2"</t>
  </si>
  <si>
    <t>Relleno con triturado lavado</t>
  </si>
  <si>
    <t>Soldadura PVC 1/4 gal</t>
  </si>
  <si>
    <t>Limpiador PVC 1/4 gal</t>
  </si>
  <si>
    <t>Formulario 1 - Propuesta económica  - Documento tipo de selección abreviada de menor cuantía - versión 1</t>
  </si>
  <si>
    <t>Versión: 1 del 21 de agosto de 2025</t>
  </si>
  <si>
    <t>PROPUESTA ECONOMICA</t>
  </si>
  <si>
    <t xml:space="preserve">Formulario 1 - Propuesta económica  - Documento tipo de selección abreviada de menor cuantía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</si>
</sst>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0.0"/>
    <numFmt numFmtId="203" formatCode="[$$-240A]\ #,##0.00"/>
    <numFmt numFmtId="204" formatCode="[$$-240A]\ #,##0"/>
    <numFmt numFmtId="205" formatCode="_-&quot;$&quot;* #,##0_-;\-&quot;$&quot;* #,##0_-;_-&quot;$&quot;* &quot;-&quot;_-;_-@_-"/>
  </numFmts>
  <fonts count="8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5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b/>
      <vertAlign val="superscript"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u/>
      <sz val="10"/>
      <name val="Arial Narrow"/>
      <family val="2"/>
    </font>
    <font>
      <b/>
      <sz val="7"/>
      <name val="Arial Narrow"/>
      <family val="2"/>
    </font>
    <font>
      <b/>
      <sz val="16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8"/>
      <color theme="1"/>
      <name val="Arial Narrow"/>
      <family val="2"/>
    </font>
    <font>
      <b/>
      <u/>
      <sz val="12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sz val="11"/>
      <color theme="1"/>
      <name val="Lucida Sans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4"/>
      <name val="Calibri"/>
      <family val="2"/>
      <scheme val="minor"/>
    </font>
    <font>
      <b/>
      <sz val="10"/>
      <name val="Arial Unicode MS"/>
      <family val="2"/>
    </font>
    <font>
      <sz val="9"/>
      <name val="Calibri"/>
      <family val="2"/>
      <scheme val="minor"/>
    </font>
    <font>
      <b/>
      <i/>
      <sz val="14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1"/>
      <name val="Arial"/>
      <family val="2"/>
    </font>
    <font>
      <sz val="16"/>
      <color theme="0"/>
      <name val="Calibri"/>
      <family val="2"/>
      <scheme val="minor"/>
    </font>
    <font>
      <sz val="8"/>
      <color rgb="FF000000"/>
      <name val="Arial"/>
      <family val="2"/>
    </font>
    <font>
      <b/>
      <sz val="11"/>
      <color rgb="FF595959"/>
      <name val="Verdana"/>
      <family val="2"/>
    </font>
    <font>
      <sz val="11"/>
      <name val="Verdana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/>
      <bottom style="hair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76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82" fontId="7" fillId="0" borderId="0" applyFont="0" applyFill="0" applyBorder="0" applyAlignment="0" applyProtection="0"/>
    <xf numFmtId="0" fontId="18" fillId="3" borderId="0" applyNumberFormat="0" applyBorder="0" applyAlignment="0" applyProtection="0"/>
    <xf numFmtId="173" fontId="6" fillId="0" borderId="0" applyFont="0" applyFill="0" applyBorder="0" applyAlignment="0" applyProtection="0"/>
    <xf numFmtId="2" fontId="8" fillId="0" borderId="4" applyFont="0" applyBorder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9" fontId="10" fillId="0" borderId="0" applyFont="0" applyFill="0" applyBorder="0" applyAlignment="0" applyProtection="0"/>
    <xf numFmtId="174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28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8" fontId="10" fillId="0" borderId="0" applyFont="0" applyFill="0" applyBorder="0" applyAlignment="0" applyProtection="0"/>
    <xf numFmtId="170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3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7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6" fontId="8" fillId="0" borderId="47">
      <alignment horizontal="right"/>
    </xf>
    <xf numFmtId="186" fontId="8" fillId="0" borderId="47">
      <alignment horizontal="right"/>
    </xf>
    <xf numFmtId="2" fontId="8" fillId="0" borderId="0"/>
    <xf numFmtId="2" fontId="8" fillId="0" borderId="0"/>
    <xf numFmtId="2" fontId="8" fillId="0" borderId="0"/>
    <xf numFmtId="187" fontId="8" fillId="0" borderId="0"/>
    <xf numFmtId="187" fontId="8" fillId="0" borderId="0"/>
    <xf numFmtId="187" fontId="8" fillId="0" borderId="0"/>
    <xf numFmtId="188" fontId="9" fillId="0" borderId="0"/>
    <xf numFmtId="188" fontId="9" fillId="0" borderId="0"/>
    <xf numFmtId="188" fontId="9" fillId="0" borderId="0"/>
    <xf numFmtId="186" fontId="8" fillId="0" borderId="47">
      <alignment horizontal="right"/>
    </xf>
    <xf numFmtId="189" fontId="6" fillId="0" borderId="0">
      <protection locked="0"/>
    </xf>
    <xf numFmtId="3" fontId="36" fillId="0" borderId="0" applyFont="0" applyFill="0" applyBorder="0" applyAlignment="0" applyProtection="0"/>
    <xf numFmtId="190" fontId="6" fillId="0" borderId="0">
      <protection locked="0"/>
    </xf>
    <xf numFmtId="191" fontId="36" fillId="0" borderId="0" applyFont="0" applyFill="0" applyBorder="0" applyAlignment="0" applyProtection="0"/>
    <xf numFmtId="192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4" fontId="6" fillId="0" borderId="0">
      <protection locked="0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95" fontId="6" fillId="0" borderId="0">
      <protection locked="0"/>
    </xf>
    <xf numFmtId="195" fontId="6" fillId="0" borderId="0">
      <protection locked="0"/>
    </xf>
    <xf numFmtId="0" fontId="18" fillId="3" borderId="0" applyNumberFormat="0" applyBorder="0" applyAlignment="0" applyProtection="0"/>
    <xf numFmtId="196" fontId="8" fillId="0" borderId="0">
      <alignment horizontal="right"/>
    </xf>
    <xf numFmtId="196" fontId="8" fillId="0" borderId="0">
      <alignment horizontal="right"/>
    </xf>
    <xf numFmtId="196" fontId="8" fillId="0" borderId="0">
      <alignment horizontal="right"/>
    </xf>
    <xf numFmtId="197" fontId="8" fillId="0" borderId="0" applyFont="0" applyFill="0" applyBorder="0" applyAlignment="0">
      <alignment horizontal="center"/>
    </xf>
    <xf numFmtId="197" fontId="8" fillId="0" borderId="0" applyFont="0" applyFill="0" applyBorder="0" applyAlignment="0">
      <alignment horizontal="center"/>
    </xf>
    <xf numFmtId="2" fontId="8" fillId="0" borderId="4" applyFont="0" applyBorder="0"/>
    <xf numFmtId="169" fontId="10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98" fontId="8" fillId="0" borderId="0">
      <alignment horizontal="right"/>
    </xf>
    <xf numFmtId="198" fontId="8" fillId="0" borderId="0">
      <alignment horizontal="right"/>
    </xf>
    <xf numFmtId="198" fontId="8" fillId="0" borderId="0">
      <alignment horizontal="right"/>
    </xf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10" fillId="0" borderId="0" applyFont="0" applyFill="0" applyBorder="0" applyAlignment="0" applyProtection="0"/>
    <xf numFmtId="191" fontId="41" fillId="0" borderId="0" applyFont="0" applyFill="0" applyBorder="0" applyAlignment="0" applyProtection="0"/>
    <xf numFmtId="0" fontId="19" fillId="22" borderId="0" applyNumberFormat="0" applyBorder="0" applyAlignment="0" applyProtection="0"/>
    <xf numFmtId="200" fontId="8" fillId="0" borderId="0" applyFont="0" applyFill="0" applyBorder="0" applyAlignment="0">
      <alignment horizontal="center"/>
    </xf>
    <xf numFmtId="200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40" fillId="0" borderId="0"/>
    <xf numFmtId="0" fontId="3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6" fillId="23" borderId="5" applyNumberFormat="0" applyFont="0" applyAlignment="0" applyProtection="0"/>
    <xf numFmtId="201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3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5" fontId="6" fillId="0" borderId="52">
      <protection locked="0"/>
    </xf>
    <xf numFmtId="0" fontId="49" fillId="0" borderId="0"/>
    <xf numFmtId="0" fontId="5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60" fillId="0" borderId="0"/>
    <xf numFmtId="164" fontId="2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43" fontId="60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6" fillId="0" borderId="0" applyFont="0" applyFill="0" applyBorder="0" applyAlignment="0" applyProtection="0"/>
    <xf numFmtId="41" fontId="60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61" fillId="0" borderId="0"/>
    <xf numFmtId="43" fontId="61" fillId="0" borderId="0" applyFont="0" applyFill="0" applyBorder="0" applyAlignment="0" applyProtection="0"/>
    <xf numFmtId="0" fontId="1" fillId="0" borderId="0"/>
    <xf numFmtId="0" fontId="6" fillId="0" borderId="0"/>
    <xf numFmtId="20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36">
    <xf numFmtId="0" fontId="0" fillId="0" borderId="0" xfId="0"/>
    <xf numFmtId="0" fontId="31" fillId="0" borderId="0" xfId="89" applyFont="1"/>
    <xf numFmtId="0" fontId="31" fillId="0" borderId="0" xfId="89" applyFont="1" applyAlignment="1">
      <alignment horizontal="center"/>
    </xf>
    <xf numFmtId="0" fontId="34" fillId="0" borderId="0" xfId="90" applyFont="1"/>
    <xf numFmtId="0" fontId="33" fillId="0" borderId="0" xfId="90" applyFont="1"/>
    <xf numFmtId="0" fontId="35" fillId="0" borderId="0" xfId="89" applyFont="1"/>
    <xf numFmtId="0" fontId="35" fillId="0" borderId="0" xfId="89" applyFont="1" applyAlignment="1">
      <alignment horizontal="center"/>
    </xf>
    <xf numFmtId="0" fontId="35" fillId="0" borderId="36" xfId="89" applyFont="1" applyBorder="1"/>
    <xf numFmtId="0" fontId="35" fillId="0" borderId="37" xfId="89" applyFont="1" applyBorder="1"/>
    <xf numFmtId="0" fontId="32" fillId="0" borderId="20" xfId="126" applyFont="1" applyBorder="1" applyAlignment="1">
      <alignment horizontal="center" vertical="center" wrapText="1"/>
    </xf>
    <xf numFmtId="0" fontId="35" fillId="0" borderId="33" xfId="73" applyFont="1" applyBorder="1" applyAlignment="1">
      <alignment horizontal="center" vertical="center"/>
    </xf>
    <xf numFmtId="0" fontId="35" fillId="0" borderId="18" xfId="73" applyFont="1" applyBorder="1" applyAlignment="1">
      <alignment horizontal="center" vertical="center"/>
    </xf>
    <xf numFmtId="0" fontId="35" fillId="0" borderId="18" xfId="73" applyFont="1" applyBorder="1" applyAlignment="1">
      <alignment horizontal="left" vertical="center" wrapText="1"/>
    </xf>
    <xf numFmtId="167" fontId="35" fillId="0" borderId="18" xfId="62" applyNumberFormat="1" applyFont="1" applyBorder="1" applyAlignment="1">
      <alignment horizontal="right" vertical="center" wrapText="1"/>
    </xf>
    <xf numFmtId="167" fontId="35" fillId="0" borderId="30" xfId="62" applyNumberFormat="1" applyFont="1" applyBorder="1" applyAlignment="1">
      <alignment horizontal="right" vertical="center" wrapText="1"/>
    </xf>
    <xf numFmtId="0" fontId="35" fillId="0" borderId="50" xfId="73" applyFont="1" applyBorder="1" applyAlignment="1">
      <alignment horizontal="center" vertical="center"/>
    </xf>
    <xf numFmtId="0" fontId="35" fillId="0" borderId="18" xfId="74" applyFont="1" applyBorder="1" applyAlignment="1">
      <alignment horizontal="center" vertical="center"/>
    </xf>
    <xf numFmtId="0" fontId="35" fillId="0" borderId="18" xfId="74" applyFont="1" applyBorder="1" applyAlignment="1">
      <alignment horizontal="left" vertical="center"/>
    </xf>
    <xf numFmtId="0" fontId="35" fillId="0" borderId="0" xfId="90" applyFont="1"/>
    <xf numFmtId="0" fontId="35" fillId="0" borderId="36" xfId="90" applyFont="1" applyBorder="1"/>
    <xf numFmtId="0" fontId="35" fillId="0" borderId="37" xfId="90" applyFont="1" applyBorder="1"/>
    <xf numFmtId="0" fontId="32" fillId="0" borderId="34" xfId="79" applyFont="1" applyBorder="1" applyAlignment="1">
      <alignment vertical="center"/>
    </xf>
    <xf numFmtId="181" fontId="35" fillId="0" borderId="37" xfId="90" applyNumberFormat="1" applyFont="1" applyBorder="1"/>
    <xf numFmtId="183" fontId="35" fillId="0" borderId="37" xfId="90" applyNumberFormat="1" applyFont="1" applyBorder="1"/>
    <xf numFmtId="0" fontId="35" fillId="0" borderId="18" xfId="126" applyFont="1" applyBorder="1" applyAlignment="1">
      <alignment horizontal="center" vertical="center"/>
    </xf>
    <xf numFmtId="0" fontId="33" fillId="0" borderId="0" xfId="0" applyFont="1"/>
    <xf numFmtId="0" fontId="33" fillId="0" borderId="14" xfId="0" applyFont="1" applyBorder="1"/>
    <xf numFmtId="0" fontId="34" fillId="0" borderId="11" xfId="0" applyFont="1" applyBorder="1" applyAlignment="1">
      <alignment horizontal="left"/>
    </xf>
    <xf numFmtId="0" fontId="33" fillId="0" borderId="12" xfId="0" applyFont="1" applyBorder="1" applyAlignment="1">
      <alignment horizontal="center"/>
    </xf>
    <xf numFmtId="0" fontId="33" fillId="0" borderId="12" xfId="0" applyFont="1" applyBorder="1"/>
    <xf numFmtId="0" fontId="33" fillId="0" borderId="11" xfId="0" applyFont="1" applyBorder="1"/>
    <xf numFmtId="0" fontId="33" fillId="0" borderId="53" xfId="0" applyFont="1" applyBorder="1"/>
    <xf numFmtId="0" fontId="33" fillId="0" borderId="11" xfId="0" applyFont="1" applyBorder="1" applyAlignment="1">
      <alignment horizontal="center"/>
    </xf>
    <xf numFmtId="0" fontId="34" fillId="0" borderId="12" xfId="0" applyFont="1" applyBorder="1"/>
    <xf numFmtId="0" fontId="34" fillId="0" borderId="11" xfId="0" applyFont="1" applyBorder="1"/>
    <xf numFmtId="0" fontId="33" fillId="0" borderId="56" xfId="0" applyFont="1" applyBorder="1"/>
    <xf numFmtId="0" fontId="33" fillId="0" borderId="57" xfId="0" applyFont="1" applyBorder="1"/>
    <xf numFmtId="0" fontId="33" fillId="0" borderId="58" xfId="0" applyFont="1" applyBorder="1"/>
    <xf numFmtId="43" fontId="33" fillId="0" borderId="30" xfId="34" applyNumberFormat="1" applyFont="1" applyBorder="1"/>
    <xf numFmtId="9" fontId="33" fillId="0" borderId="18" xfId="95" applyFont="1" applyBorder="1" applyAlignment="1">
      <alignment horizontal="center"/>
    </xf>
    <xf numFmtId="9" fontId="33" fillId="0" borderId="28" xfId="95" applyFont="1" applyBorder="1"/>
    <xf numFmtId="43" fontId="33" fillId="0" borderId="31" xfId="34" applyNumberFormat="1" applyFont="1" applyBorder="1"/>
    <xf numFmtId="9" fontId="33" fillId="0" borderId="23" xfId="95" applyFont="1" applyBorder="1"/>
    <xf numFmtId="43" fontId="33" fillId="0" borderId="22" xfId="34" applyNumberFormat="1" applyFont="1" applyBorder="1"/>
    <xf numFmtId="0" fontId="33" fillId="0" borderId="61" xfId="0" applyFont="1" applyBorder="1"/>
    <xf numFmtId="173" fontId="33" fillId="0" borderId="38" xfId="34" applyFont="1" applyBorder="1"/>
    <xf numFmtId="0" fontId="33" fillId="0" borderId="62" xfId="0" applyFont="1" applyBorder="1"/>
    <xf numFmtId="173" fontId="33" fillId="0" borderId="45" xfId="34" applyFont="1" applyBorder="1" applyAlignment="1">
      <alignment horizontal="center" wrapText="1"/>
    </xf>
    <xf numFmtId="166" fontId="33" fillId="0" borderId="25" xfId="0" applyNumberFormat="1" applyFont="1" applyBorder="1" applyAlignment="1">
      <alignment horizontal="center" wrapText="1"/>
    </xf>
    <xf numFmtId="0" fontId="33" fillId="0" borderId="22" xfId="95" applyNumberFormat="1" applyFont="1" applyBorder="1" applyAlignment="1">
      <alignment horizontal="center"/>
    </xf>
    <xf numFmtId="173" fontId="33" fillId="0" borderId="18" xfId="34" applyFont="1" applyBorder="1" applyAlignment="1">
      <alignment horizontal="center"/>
    </xf>
    <xf numFmtId="0" fontId="33" fillId="0" borderId="22" xfId="0" applyFont="1" applyBorder="1" applyAlignment="1">
      <alignment horizontal="left"/>
    </xf>
    <xf numFmtId="0" fontId="33" fillId="0" borderId="21" xfId="0" applyFont="1" applyBorder="1" applyAlignment="1">
      <alignment horizontal="left"/>
    </xf>
    <xf numFmtId="173" fontId="33" fillId="0" borderId="59" xfId="0" applyNumberFormat="1" applyFont="1" applyBorder="1"/>
    <xf numFmtId="173" fontId="33" fillId="0" borderId="30" xfId="34" applyFont="1" applyBorder="1"/>
    <xf numFmtId="2" fontId="33" fillId="0" borderId="18" xfId="0" applyNumberFormat="1" applyFont="1" applyBorder="1" applyAlignment="1">
      <alignment horizontal="center"/>
    </xf>
    <xf numFmtId="2" fontId="33" fillId="0" borderId="22" xfId="0" applyNumberFormat="1" applyFont="1" applyBorder="1" applyAlignment="1">
      <alignment horizontal="center"/>
    </xf>
    <xf numFmtId="173" fontId="33" fillId="0" borderId="62" xfId="34" applyFont="1" applyBorder="1"/>
    <xf numFmtId="0" fontId="33" fillId="0" borderId="63" xfId="0" applyFont="1" applyBorder="1"/>
    <xf numFmtId="0" fontId="33" fillId="0" borderId="64" xfId="0" applyFont="1" applyBorder="1"/>
    <xf numFmtId="0" fontId="33" fillId="0" borderId="68" xfId="0" applyFont="1" applyBorder="1"/>
    <xf numFmtId="0" fontId="48" fillId="0" borderId="70" xfId="0" applyFont="1" applyBorder="1" applyAlignment="1">
      <alignment horizontal="center"/>
    </xf>
    <xf numFmtId="0" fontId="48" fillId="0" borderId="54" xfId="0" applyFont="1" applyBorder="1" applyAlignment="1">
      <alignment horizontal="center"/>
    </xf>
    <xf numFmtId="0" fontId="48" fillId="0" borderId="71" xfId="0" applyFont="1" applyBorder="1" applyAlignment="1">
      <alignment horizontal="left"/>
    </xf>
    <xf numFmtId="1" fontId="48" fillId="0" borderId="30" xfId="0" applyNumberFormat="1" applyFont="1" applyBorder="1" applyAlignment="1">
      <alignment horizontal="center" vertical="center"/>
    </xf>
    <xf numFmtId="1" fontId="48" fillId="0" borderId="18" xfId="0" applyNumberFormat="1" applyFont="1" applyBorder="1" applyAlignment="1">
      <alignment horizontal="center" vertical="center"/>
    </xf>
    <xf numFmtId="0" fontId="48" fillId="0" borderId="35" xfId="0" applyFont="1" applyBorder="1" applyAlignment="1">
      <alignment horizontal="center" vertical="center"/>
    </xf>
    <xf numFmtId="0" fontId="48" fillId="0" borderId="29" xfId="0" applyFont="1" applyBorder="1" applyAlignment="1">
      <alignment horizontal="center" vertical="center"/>
    </xf>
    <xf numFmtId="0" fontId="48" fillId="0" borderId="57" xfId="0" applyFont="1" applyBorder="1" applyAlignment="1">
      <alignment horizontal="right" vertical="center"/>
    </xf>
    <xf numFmtId="0" fontId="46" fillId="0" borderId="57" xfId="0" applyFont="1" applyBorder="1" applyAlignment="1">
      <alignment horizontal="center"/>
    </xf>
    <xf numFmtId="0" fontId="33" fillId="0" borderId="58" xfId="0" applyFont="1" applyBorder="1" applyAlignment="1">
      <alignment horizontal="center"/>
    </xf>
    <xf numFmtId="0" fontId="48" fillId="0" borderId="72" xfId="0" applyFont="1" applyBorder="1" applyAlignment="1">
      <alignment vertical="center"/>
    </xf>
    <xf numFmtId="0" fontId="48" fillId="0" borderId="53" xfId="0" applyFont="1" applyBorder="1" applyAlignment="1">
      <alignment vertical="center"/>
    </xf>
    <xf numFmtId="0" fontId="46" fillId="0" borderId="53" xfId="0" applyFont="1" applyBorder="1" applyAlignment="1">
      <alignment horizontal="center"/>
    </xf>
    <xf numFmtId="0" fontId="33" fillId="0" borderId="61" xfId="0" applyFont="1" applyBorder="1" applyAlignment="1">
      <alignment horizontal="center"/>
    </xf>
    <xf numFmtId="0" fontId="35" fillId="24" borderId="0" xfId="89" applyFont="1" applyFill="1"/>
    <xf numFmtId="0" fontId="31" fillId="24" borderId="0" xfId="89" applyFont="1" applyFill="1"/>
    <xf numFmtId="0" fontId="35" fillId="24" borderId="37" xfId="89" applyFont="1" applyFill="1" applyBorder="1"/>
    <xf numFmtId="0" fontId="35" fillId="24" borderId="0" xfId="130" applyFont="1" applyFill="1" applyAlignment="1">
      <alignment horizontal="center" vertical="center" wrapText="1"/>
    </xf>
    <xf numFmtId="0" fontId="33" fillId="0" borderId="27" xfId="0" applyFont="1" applyBorder="1"/>
    <xf numFmtId="0" fontId="33" fillId="0" borderId="31" xfId="0" applyFont="1" applyBorder="1"/>
    <xf numFmtId="0" fontId="33" fillId="0" borderId="36" xfId="0" applyFont="1" applyBorder="1"/>
    <xf numFmtId="0" fontId="33" fillId="0" borderId="37" xfId="0" applyFont="1" applyBorder="1"/>
    <xf numFmtId="0" fontId="46" fillId="0" borderId="0" xfId="0" applyFont="1" applyAlignment="1">
      <alignment horizontal="center"/>
    </xf>
    <xf numFmtId="0" fontId="48" fillId="0" borderId="0" xfId="0" applyFont="1" applyAlignment="1">
      <alignment horizontal="right" vertical="center"/>
    </xf>
    <xf numFmtId="0" fontId="34" fillId="0" borderId="0" xfId="0" applyFont="1"/>
    <xf numFmtId="0" fontId="33" fillId="0" borderId="0" xfId="0" applyFont="1" applyAlignment="1">
      <alignment horizontal="center"/>
    </xf>
    <xf numFmtId="0" fontId="44" fillId="0" borderId="0" xfId="0" applyFont="1" applyAlignment="1">
      <alignment horizontal="left"/>
    </xf>
    <xf numFmtId="0" fontId="33" fillId="0" borderId="79" xfId="0" applyFont="1" applyBorder="1"/>
    <xf numFmtId="0" fontId="33" fillId="0" borderId="80" xfId="0" applyFont="1" applyBorder="1"/>
    <xf numFmtId="0" fontId="33" fillId="0" borderId="81" xfId="0" applyFont="1" applyBorder="1"/>
    <xf numFmtId="0" fontId="54" fillId="0" borderId="0" xfId="0" applyFont="1" applyAlignment="1">
      <alignment horizontal="left"/>
    </xf>
    <xf numFmtId="0" fontId="55" fillId="0" borderId="0" xfId="0" applyFont="1" applyAlignment="1">
      <alignment horizontal="left"/>
    </xf>
    <xf numFmtId="0" fontId="35" fillId="0" borderId="0" xfId="128" applyFont="1"/>
    <xf numFmtId="0" fontId="35" fillId="0" borderId="0" xfId="128" applyFont="1" applyAlignment="1">
      <alignment horizontal="center"/>
    </xf>
    <xf numFmtId="2" fontId="35" fillId="0" borderId="0" xfId="128" applyNumberFormat="1" applyFont="1"/>
    <xf numFmtId="180" fontId="35" fillId="0" borderId="0" xfId="129" applyNumberFormat="1" applyFont="1" applyBorder="1"/>
    <xf numFmtId="39" fontId="32" fillId="0" borderId="0" xfId="129" applyNumberFormat="1" applyFont="1" applyBorder="1" applyAlignment="1">
      <alignment vertical="center"/>
    </xf>
    <xf numFmtId="0" fontId="35" fillId="0" borderId="79" xfId="90" applyFont="1" applyBorder="1"/>
    <xf numFmtId="0" fontId="35" fillId="0" borderId="80" xfId="89" applyFont="1" applyBorder="1"/>
    <xf numFmtId="0" fontId="35" fillId="0" borderId="80" xfId="89" applyFont="1" applyBorder="1" applyAlignment="1">
      <alignment horizontal="center"/>
    </xf>
    <xf numFmtId="184" fontId="35" fillId="0" borderId="80" xfId="34" applyNumberFormat="1" applyFont="1" applyBorder="1"/>
    <xf numFmtId="0" fontId="35" fillId="0" borderId="81" xfId="89" applyFont="1" applyBorder="1"/>
    <xf numFmtId="0" fontId="54" fillId="0" borderId="36" xfId="0" applyFont="1" applyBorder="1" applyAlignment="1">
      <alignment horizontal="left"/>
    </xf>
    <xf numFmtId="0" fontId="35" fillId="0" borderId="86" xfId="89" applyFont="1" applyBorder="1"/>
    <xf numFmtId="0" fontId="35" fillId="24" borderId="86" xfId="89" applyFont="1" applyFill="1" applyBorder="1"/>
    <xf numFmtId="185" fontId="32" fillId="24" borderId="45" xfId="60" applyNumberFormat="1" applyFont="1" applyFill="1" applyBorder="1" applyAlignment="1">
      <alignment horizontal="center" vertical="center"/>
    </xf>
    <xf numFmtId="185" fontId="32" fillId="24" borderId="18" xfId="60" applyNumberFormat="1" applyFont="1" applyFill="1" applyBorder="1" applyAlignment="1">
      <alignment horizontal="center" vertical="center"/>
    </xf>
    <xf numFmtId="9" fontId="35" fillId="24" borderId="30" xfId="95" applyFont="1" applyFill="1" applyBorder="1" applyAlignment="1">
      <alignment horizontal="center" vertical="center"/>
    </xf>
    <xf numFmtId="0" fontId="32" fillId="25" borderId="41" xfId="73" applyFont="1" applyFill="1" applyBorder="1" applyAlignment="1">
      <alignment vertical="center"/>
    </xf>
    <xf numFmtId="0" fontId="32" fillId="25" borderId="42" xfId="73" applyFont="1" applyFill="1" applyBorder="1" applyAlignment="1">
      <alignment vertical="center"/>
    </xf>
    <xf numFmtId="2" fontId="32" fillId="25" borderId="39" xfId="73" applyNumberFormat="1" applyFont="1" applyFill="1" applyBorder="1" applyAlignment="1">
      <alignment horizontal="center" vertical="center"/>
    </xf>
    <xf numFmtId="2" fontId="35" fillId="0" borderId="18" xfId="39" applyNumberFormat="1" applyFont="1" applyBorder="1" applyAlignment="1">
      <alignment horizontal="center" vertical="center" wrapText="1"/>
    </xf>
    <xf numFmtId="4" fontId="35" fillId="0" borderId="18" xfId="39" applyNumberFormat="1" applyFont="1" applyBorder="1" applyAlignment="1">
      <alignment horizontal="center" vertical="center" wrapText="1"/>
    </xf>
    <xf numFmtId="0" fontId="35" fillId="0" borderId="49" xfId="73" applyFont="1" applyBorder="1" applyAlignment="1">
      <alignment horizontal="center" vertical="center"/>
    </xf>
    <xf numFmtId="176" fontId="32" fillId="25" borderId="42" xfId="73" applyNumberFormat="1" applyFont="1" applyFill="1" applyBorder="1" applyAlignment="1">
      <alignment vertical="center"/>
    </xf>
    <xf numFmtId="9" fontId="32" fillId="24" borderId="30" xfId="95" applyFont="1" applyFill="1" applyBorder="1" applyAlignment="1">
      <alignment horizontal="center" vertical="center"/>
    </xf>
    <xf numFmtId="0" fontId="56" fillId="25" borderId="69" xfId="0" applyFont="1" applyFill="1" applyBorder="1" applyAlignment="1">
      <alignment horizontal="center" vertical="center"/>
    </xf>
    <xf numFmtId="0" fontId="33" fillId="25" borderId="67" xfId="0" applyFont="1" applyFill="1" applyBorder="1" applyAlignment="1">
      <alignment horizontal="center" vertical="center"/>
    </xf>
    <xf numFmtId="4" fontId="33" fillId="25" borderId="67" xfId="0" applyNumberFormat="1" applyFont="1" applyFill="1" applyBorder="1" applyAlignment="1">
      <alignment horizontal="center" vertical="center"/>
    </xf>
    <xf numFmtId="0" fontId="45" fillId="25" borderId="44" xfId="0" applyFont="1" applyFill="1" applyBorder="1" applyAlignment="1">
      <alignment horizontal="center"/>
    </xf>
    <xf numFmtId="0" fontId="45" fillId="25" borderId="29" xfId="0" applyFont="1" applyFill="1" applyBorder="1" applyAlignment="1">
      <alignment horizontal="center"/>
    </xf>
    <xf numFmtId="0" fontId="45" fillId="25" borderId="35" xfId="0" applyFont="1" applyFill="1" applyBorder="1" applyAlignment="1">
      <alignment horizontal="center"/>
    </xf>
    <xf numFmtId="0" fontId="45" fillId="25" borderId="16" xfId="0" applyFont="1" applyFill="1" applyBorder="1" applyAlignment="1">
      <alignment horizontal="center"/>
    </xf>
    <xf numFmtId="0" fontId="45" fillId="25" borderId="29" xfId="0" applyFont="1" applyFill="1" applyBorder="1"/>
    <xf numFmtId="0" fontId="45" fillId="25" borderId="29" xfId="0" applyFont="1" applyFill="1" applyBorder="1" applyAlignment="1">
      <alignment horizontal="center" wrapText="1"/>
    </xf>
    <xf numFmtId="0" fontId="45" fillId="25" borderId="17" xfId="0" applyFont="1" applyFill="1" applyBorder="1" applyAlignment="1">
      <alignment horizontal="center" wrapText="1"/>
    </xf>
    <xf numFmtId="0" fontId="45" fillId="25" borderId="35" xfId="0" applyFont="1" applyFill="1" applyBorder="1" applyAlignment="1">
      <alignment horizontal="center" wrapText="1"/>
    </xf>
    <xf numFmtId="0" fontId="58" fillId="0" borderId="0" xfId="0" applyFont="1"/>
    <xf numFmtId="0" fontId="59" fillId="0" borderId="0" xfId="0" applyFont="1"/>
    <xf numFmtId="0" fontId="35" fillId="0" borderId="0" xfId="0" applyFont="1"/>
    <xf numFmtId="0" fontId="35" fillId="0" borderId="12" xfId="0" applyFont="1" applyBorder="1"/>
    <xf numFmtId="0" fontId="35" fillId="0" borderId="14" xfId="0" applyFont="1" applyBorder="1"/>
    <xf numFmtId="0" fontId="35" fillId="0" borderId="15" xfId="0" applyFont="1" applyBorder="1"/>
    <xf numFmtId="176" fontId="33" fillId="0" borderId="18" xfId="34" applyNumberFormat="1" applyFont="1" applyBorder="1"/>
    <xf numFmtId="176" fontId="33" fillId="0" borderId="30" xfId="34" applyNumberFormat="1" applyFont="1" applyBorder="1"/>
    <xf numFmtId="176" fontId="33" fillId="0" borderId="59" xfId="0" applyNumberFormat="1" applyFont="1" applyBorder="1"/>
    <xf numFmtId="0" fontId="33" fillId="0" borderId="22" xfId="0" applyFont="1" applyBorder="1" applyAlignment="1">
      <alignment horizontal="center" vertical="center"/>
    </xf>
    <xf numFmtId="0" fontId="33" fillId="0" borderId="53" xfId="0" applyFont="1" applyBorder="1" applyAlignment="1">
      <alignment horizontal="center" vertical="center"/>
    </xf>
    <xf numFmtId="187" fontId="33" fillId="0" borderId="18" xfId="0" applyNumberFormat="1" applyFont="1" applyBorder="1" applyAlignment="1">
      <alignment horizontal="center" vertical="center"/>
    </xf>
    <xf numFmtId="187" fontId="33" fillId="0" borderId="20" xfId="0" applyNumberFormat="1" applyFont="1" applyBorder="1" applyAlignment="1">
      <alignment horizontal="center" vertical="center"/>
    </xf>
    <xf numFmtId="176" fontId="33" fillId="0" borderId="59" xfId="34" applyNumberFormat="1" applyFont="1" applyBorder="1"/>
    <xf numFmtId="176" fontId="33" fillId="0" borderId="18" xfId="34" applyNumberFormat="1" applyFont="1" applyBorder="1" applyAlignment="1">
      <alignment horizontal="right"/>
    </xf>
    <xf numFmtId="0" fontId="45" fillId="25" borderId="29" xfId="0" applyFont="1" applyFill="1" applyBorder="1" applyAlignment="1">
      <alignment horizontal="center" vertical="center"/>
    </xf>
    <xf numFmtId="0" fontId="45" fillId="25" borderId="16" xfId="0" applyFont="1" applyFill="1" applyBorder="1" applyAlignment="1">
      <alignment horizontal="center" vertical="center" wrapText="1"/>
    </xf>
    <xf numFmtId="0" fontId="45" fillId="25" borderId="29" xfId="0" applyFont="1" applyFill="1" applyBorder="1" applyAlignment="1">
      <alignment horizontal="center" vertical="center" wrapText="1"/>
    </xf>
    <xf numFmtId="0" fontId="45" fillId="25" borderId="35" xfId="0" applyFont="1" applyFill="1" applyBorder="1" applyAlignment="1">
      <alignment horizontal="center" vertical="center" wrapText="1"/>
    </xf>
    <xf numFmtId="9" fontId="33" fillId="0" borderId="22" xfId="95" applyFont="1" applyBorder="1" applyAlignment="1">
      <alignment horizontal="center"/>
    </xf>
    <xf numFmtId="176" fontId="33" fillId="0" borderId="25" xfId="0" applyNumberFormat="1" applyFont="1" applyBorder="1" applyAlignment="1">
      <alignment horizontal="right" wrapText="1"/>
    </xf>
    <xf numFmtId="176" fontId="33" fillId="0" borderId="45" xfId="34" applyNumberFormat="1" applyFont="1" applyBorder="1" applyAlignment="1">
      <alignment horizontal="right" wrapText="1"/>
    </xf>
    <xf numFmtId="176" fontId="46" fillId="25" borderId="59" xfId="0" applyNumberFormat="1" applyFont="1" applyFill="1" applyBorder="1"/>
    <xf numFmtId="176" fontId="33" fillId="0" borderId="38" xfId="34" applyNumberFormat="1" applyFont="1" applyBorder="1"/>
    <xf numFmtId="0" fontId="35" fillId="24" borderId="61" xfId="0" applyFont="1" applyFill="1" applyBorder="1" applyAlignment="1">
      <alignment vertical="center" wrapText="1"/>
    </xf>
    <xf numFmtId="0" fontId="35" fillId="24" borderId="53" xfId="0" applyFont="1" applyFill="1" applyBorder="1" applyAlignment="1">
      <alignment vertical="center" wrapText="1"/>
    </xf>
    <xf numFmtId="0" fontId="35" fillId="24" borderId="63" xfId="0" applyFont="1" applyFill="1" applyBorder="1" applyAlignment="1">
      <alignment vertical="center" wrapText="1"/>
    </xf>
    <xf numFmtId="0" fontId="35" fillId="0" borderId="74" xfId="135" applyFont="1" applyBorder="1" applyAlignment="1">
      <alignment horizontal="center" vertical="center"/>
    </xf>
    <xf numFmtId="2" fontId="35" fillId="0" borderId="74" xfId="39" applyNumberFormat="1" applyFont="1" applyBorder="1" applyAlignment="1">
      <alignment horizontal="center" vertical="center" wrapText="1"/>
    </xf>
    <xf numFmtId="167" fontId="35" fillId="0" borderId="74" xfId="62" applyNumberFormat="1" applyFont="1" applyBorder="1" applyAlignment="1">
      <alignment horizontal="right" vertical="center" wrapText="1"/>
    </xf>
    <xf numFmtId="176" fontId="32" fillId="0" borderId="87" xfId="39" applyNumberFormat="1" applyFont="1" applyBorder="1" applyAlignment="1">
      <alignment horizontal="right" vertical="center"/>
    </xf>
    <xf numFmtId="187" fontId="33" fillId="0" borderId="74" xfId="0" applyNumberFormat="1" applyFont="1" applyBorder="1" applyAlignment="1">
      <alignment horizontal="center" vertical="center"/>
    </xf>
    <xf numFmtId="176" fontId="33" fillId="0" borderId="0" xfId="0" applyNumberFormat="1" applyFont="1"/>
    <xf numFmtId="176" fontId="34" fillId="0" borderId="0" xfId="90" applyNumberFormat="1" applyFont="1"/>
    <xf numFmtId="167" fontId="32" fillId="0" borderId="12" xfId="62" applyNumberFormat="1" applyFont="1" applyBorder="1" applyAlignment="1">
      <alignment horizontal="right" vertical="center" wrapText="1"/>
    </xf>
    <xf numFmtId="0" fontId="6" fillId="24" borderId="88" xfId="0" applyFont="1" applyFill="1" applyBorder="1" applyAlignment="1">
      <alignment horizontal="center" vertical="center"/>
    </xf>
    <xf numFmtId="0" fontId="33" fillId="0" borderId="97" xfId="0" applyFont="1" applyBorder="1"/>
    <xf numFmtId="0" fontId="33" fillId="0" borderId="98" xfId="0" applyFont="1" applyBorder="1"/>
    <xf numFmtId="0" fontId="33" fillId="0" borderId="97" xfId="0" applyFont="1" applyBorder="1" applyAlignment="1">
      <alignment horizontal="center" vertical="center"/>
    </xf>
    <xf numFmtId="0" fontId="35" fillId="0" borderId="98" xfId="135" applyFont="1" applyBorder="1" applyAlignment="1">
      <alignment horizontal="center" vertical="center"/>
    </xf>
    <xf numFmtId="0" fontId="35" fillId="24" borderId="20" xfId="0" applyFont="1" applyFill="1" applyBorder="1" applyAlignment="1">
      <alignment vertical="center"/>
    </xf>
    <xf numFmtId="0" fontId="45" fillId="25" borderId="16" xfId="0" applyFont="1" applyFill="1" applyBorder="1" applyAlignment="1">
      <alignment horizontal="center"/>
    </xf>
    <xf numFmtId="0" fontId="45" fillId="25" borderId="44" xfId="0" applyFont="1" applyFill="1" applyBorder="1" applyAlignment="1">
      <alignment horizontal="center"/>
    </xf>
    <xf numFmtId="0" fontId="33" fillId="0" borderId="27" xfId="0" applyFont="1" applyBorder="1"/>
    <xf numFmtId="0" fontId="33" fillId="0" borderId="31" xfId="0" applyFont="1" applyBorder="1"/>
    <xf numFmtId="0" fontId="45" fillId="25" borderId="17" xfId="0" applyFont="1" applyFill="1" applyBorder="1" applyAlignment="1">
      <alignment horizontal="center" wrapText="1"/>
    </xf>
    <xf numFmtId="0" fontId="46" fillId="0" borderId="0" xfId="0" applyFont="1" applyAlignment="1">
      <alignment horizontal="center"/>
    </xf>
    <xf numFmtId="0" fontId="35" fillId="0" borderId="92" xfId="74" applyFont="1" applyBorder="1" applyAlignment="1">
      <alignment horizontal="center" vertical="center"/>
    </xf>
    <xf numFmtId="0" fontId="35" fillId="0" borderId="92" xfId="74" applyFont="1" applyBorder="1" applyAlignment="1">
      <alignment horizontal="left" vertical="center"/>
    </xf>
    <xf numFmtId="2" fontId="35" fillId="0" borderId="92" xfId="39" applyNumberFormat="1" applyFont="1" applyBorder="1" applyAlignment="1">
      <alignment horizontal="center" vertical="center" wrapText="1"/>
    </xf>
    <xf numFmtId="167" fontId="35" fillId="0" borderId="92" xfId="62" applyNumberFormat="1" applyFont="1" applyBorder="1" applyAlignment="1">
      <alignment horizontal="right" vertical="center" wrapText="1"/>
    </xf>
    <xf numFmtId="167" fontId="35" fillId="0" borderId="93" xfId="62" applyNumberFormat="1" applyFont="1" applyBorder="1" applyAlignment="1">
      <alignment horizontal="right" vertical="center" wrapText="1"/>
    </xf>
    <xf numFmtId="0" fontId="35" fillId="0" borderId="92" xfId="73" applyFont="1" applyBorder="1" applyAlignment="1">
      <alignment horizontal="center" vertical="center"/>
    </xf>
    <xf numFmtId="0" fontId="35" fillId="0" borderId="92" xfId="73" applyFont="1" applyBorder="1" applyAlignment="1">
      <alignment horizontal="left" vertical="center" wrapText="1"/>
    </xf>
    <xf numFmtId="4" fontId="35" fillId="0" borderId="92" xfId="39" applyNumberFormat="1" applyFont="1" applyBorder="1" applyAlignment="1">
      <alignment horizontal="center" vertical="center" wrapText="1"/>
    </xf>
    <xf numFmtId="167" fontId="35" fillId="0" borderId="89" xfId="62" applyNumberFormat="1" applyFont="1" applyBorder="1" applyAlignment="1">
      <alignment horizontal="right" vertical="center" wrapText="1"/>
    </xf>
    <xf numFmtId="0" fontId="35" fillId="0" borderId="32" xfId="73" applyFont="1" applyBorder="1" applyAlignment="1">
      <alignment horizontal="center" vertical="center"/>
    </xf>
    <xf numFmtId="0" fontId="35" fillId="0" borderId="29" xfId="73" applyFont="1" applyBorder="1" applyAlignment="1">
      <alignment horizontal="center" vertical="center"/>
    </xf>
    <xf numFmtId="0" fontId="35" fillId="0" borderId="29" xfId="73" applyFont="1" applyBorder="1" applyAlignment="1">
      <alignment horizontal="left" vertical="center" wrapText="1"/>
    </xf>
    <xf numFmtId="4" fontId="35" fillId="0" borderId="29" xfId="39" applyNumberFormat="1" applyFont="1" applyBorder="1" applyAlignment="1">
      <alignment horizontal="center" vertical="center" wrapText="1"/>
    </xf>
    <xf numFmtId="167" fontId="35" fillId="0" borderId="29" xfId="62" applyNumberFormat="1" applyFont="1" applyBorder="1" applyAlignment="1">
      <alignment horizontal="right" vertical="center" wrapText="1"/>
    </xf>
    <xf numFmtId="167" fontId="35" fillId="0" borderId="35" xfId="62" applyNumberFormat="1" applyFont="1" applyBorder="1" applyAlignment="1">
      <alignment horizontal="right" vertical="center" wrapText="1"/>
    </xf>
    <xf numFmtId="0" fontId="35" fillId="0" borderId="92" xfId="126" applyFont="1" applyBorder="1" applyAlignment="1">
      <alignment horizontal="center" vertical="center"/>
    </xf>
    <xf numFmtId="202" fontId="35" fillId="24" borderId="92" xfId="0" applyNumberFormat="1" applyFont="1" applyFill="1" applyBorder="1" applyAlignment="1">
      <alignment horizontal="justify" vertical="center" wrapText="1"/>
    </xf>
    <xf numFmtId="0" fontId="35" fillId="0" borderId="46" xfId="73" applyFont="1" applyBorder="1" applyAlignment="1">
      <alignment horizontal="center" vertical="center"/>
    </xf>
    <xf numFmtId="0" fontId="35" fillId="0" borderId="20" xfId="126" applyFont="1" applyBorder="1" applyAlignment="1">
      <alignment horizontal="center" vertical="center"/>
    </xf>
    <xf numFmtId="202" fontId="35" fillId="24" borderId="20" xfId="0" applyNumberFormat="1" applyFont="1" applyFill="1" applyBorder="1" applyAlignment="1">
      <alignment horizontal="justify" vertical="center" wrapText="1"/>
    </xf>
    <xf numFmtId="0" fontId="35" fillId="0" borderId="20" xfId="73" applyFont="1" applyBorder="1" applyAlignment="1">
      <alignment horizontal="center" vertical="center"/>
    </xf>
    <xf numFmtId="4" fontId="35" fillId="0" borderId="20" xfId="39" applyNumberFormat="1" applyFont="1" applyBorder="1" applyAlignment="1">
      <alignment horizontal="center" vertical="center" wrapText="1"/>
    </xf>
    <xf numFmtId="167" fontId="35" fillId="0" borderId="20" xfId="62" applyNumberFormat="1" applyFont="1" applyBorder="1" applyAlignment="1">
      <alignment horizontal="right" vertical="center" wrapText="1"/>
    </xf>
    <xf numFmtId="167" fontId="35" fillId="0" borderId="40" xfId="62" applyNumberFormat="1" applyFont="1" applyBorder="1" applyAlignment="1">
      <alignment horizontal="right" vertical="center" wrapText="1"/>
    </xf>
    <xf numFmtId="0" fontId="35" fillId="0" borderId="89" xfId="73" applyFont="1" applyBorder="1" applyAlignment="1">
      <alignment horizontal="center" vertical="center"/>
    </xf>
    <xf numFmtId="0" fontId="35" fillId="0" borderId="89" xfId="73" applyFont="1" applyBorder="1" applyAlignment="1">
      <alignment horizontal="left" vertical="center" wrapText="1"/>
    </xf>
    <xf numFmtId="4" fontId="35" fillId="0" borderId="89" xfId="39" applyNumberFormat="1" applyFont="1" applyBorder="1" applyAlignment="1">
      <alignment horizontal="center" vertical="center" wrapText="1"/>
    </xf>
    <xf numFmtId="0" fontId="33" fillId="0" borderId="100" xfId="0" applyFont="1" applyBorder="1"/>
    <xf numFmtId="0" fontId="33" fillId="0" borderId="101" xfId="0" applyFont="1" applyBorder="1"/>
    <xf numFmtId="0" fontId="33" fillId="0" borderId="102" xfId="0" applyFont="1" applyBorder="1"/>
    <xf numFmtId="0" fontId="33" fillId="0" borderId="103" xfId="0" applyFont="1" applyBorder="1"/>
    <xf numFmtId="176" fontId="33" fillId="0" borderId="92" xfId="34" applyNumberFormat="1" applyFont="1" applyBorder="1"/>
    <xf numFmtId="176" fontId="33" fillId="0" borderId="93" xfId="34" applyNumberFormat="1" applyFont="1" applyBorder="1"/>
    <xf numFmtId="0" fontId="33" fillId="0" borderId="99" xfId="0" applyFont="1" applyBorder="1" applyAlignment="1">
      <alignment horizontal="center" vertical="center"/>
    </xf>
    <xf numFmtId="187" fontId="33" fillId="0" borderId="92" xfId="0" applyNumberFormat="1" applyFont="1" applyBorder="1" applyAlignment="1">
      <alignment horizontal="center" vertical="center"/>
    </xf>
    <xf numFmtId="0" fontId="33" fillId="0" borderId="101" xfId="0" applyFont="1" applyBorder="1" applyAlignment="1">
      <alignment horizontal="center" vertical="center"/>
    </xf>
    <xf numFmtId="173" fontId="33" fillId="0" borderId="95" xfId="34" applyFont="1" applyBorder="1"/>
    <xf numFmtId="176" fontId="33" fillId="0" borderId="95" xfId="34" applyNumberFormat="1" applyFont="1" applyBorder="1"/>
    <xf numFmtId="167" fontId="35" fillId="0" borderId="104" xfId="62" applyNumberFormat="1" applyFont="1" applyBorder="1" applyAlignment="1">
      <alignment horizontal="right" vertical="center" wrapText="1"/>
    </xf>
    <xf numFmtId="167" fontId="32" fillId="0" borderId="59" xfId="62" applyNumberFormat="1" applyFont="1" applyBorder="1" applyAlignment="1">
      <alignment horizontal="right" vertical="center" wrapText="1"/>
    </xf>
    <xf numFmtId="176" fontId="31" fillId="0" borderId="0" xfId="89" applyNumberFormat="1" applyFont="1"/>
    <xf numFmtId="0" fontId="33" fillId="0" borderId="100" xfId="0" applyFont="1" applyBorder="1" applyAlignment="1">
      <alignment horizontal="center"/>
    </xf>
    <xf numFmtId="0" fontId="46" fillId="0" borderId="101" xfId="0" applyFont="1" applyBorder="1" applyAlignment="1">
      <alignment horizontal="center"/>
    </xf>
    <xf numFmtId="0" fontId="33" fillId="0" borderId="100" xfId="0" quotePrefix="1" applyFont="1" applyBorder="1"/>
    <xf numFmtId="187" fontId="33" fillId="0" borderId="105" xfId="0" applyNumberFormat="1" applyFont="1" applyBorder="1" applyAlignment="1">
      <alignment horizontal="center" vertical="center"/>
    </xf>
    <xf numFmtId="0" fontId="33" fillId="0" borderId="95" xfId="0" applyFont="1" applyBorder="1"/>
    <xf numFmtId="0" fontId="33" fillId="0" borderId="94" xfId="0" applyFont="1" applyBorder="1"/>
    <xf numFmtId="0" fontId="33" fillId="0" borderId="99" xfId="0" applyFont="1" applyBorder="1" applyAlignment="1">
      <alignment horizontal="left"/>
    </xf>
    <xf numFmtId="176" fontId="33" fillId="0" borderId="92" xfId="34" applyNumberFormat="1" applyFont="1" applyBorder="1" applyAlignment="1">
      <alignment horizontal="right"/>
    </xf>
    <xf numFmtId="9" fontId="33" fillId="0" borderId="99" xfId="95" applyFont="1" applyBorder="1" applyAlignment="1">
      <alignment horizontal="center"/>
    </xf>
    <xf numFmtId="173" fontId="33" fillId="0" borderId="92" xfId="34" applyFont="1" applyBorder="1" applyAlignment="1">
      <alignment horizontal="center"/>
    </xf>
    <xf numFmtId="0" fontId="33" fillId="0" borderId="99" xfId="95" applyNumberFormat="1" applyFont="1" applyBorder="1" applyAlignment="1">
      <alignment horizontal="center"/>
    </xf>
    <xf numFmtId="43" fontId="33" fillId="0" borderId="99" xfId="34" applyNumberFormat="1" applyFont="1" applyBorder="1"/>
    <xf numFmtId="9" fontId="33" fillId="0" borderId="91" xfId="95" applyFont="1" applyBorder="1"/>
    <xf numFmtId="9" fontId="33" fillId="0" borderId="92" xfId="95" applyFont="1" applyBorder="1" applyAlignment="1">
      <alignment horizontal="center"/>
    </xf>
    <xf numFmtId="43" fontId="33" fillId="0" borderId="93" xfId="34" applyNumberFormat="1" applyFont="1" applyBorder="1"/>
    <xf numFmtId="0" fontId="35" fillId="0" borderId="94" xfId="0" applyFont="1" applyBorder="1"/>
    <xf numFmtId="0" fontId="35" fillId="0" borderId="96" xfId="0" applyFont="1" applyBorder="1"/>
    <xf numFmtId="0" fontId="32" fillId="24" borderId="57" xfId="73" applyFont="1" applyFill="1" applyBorder="1" applyAlignment="1">
      <alignment horizontal="right" vertical="center"/>
    </xf>
    <xf numFmtId="176" fontId="32" fillId="24" borderId="0" xfId="73" applyNumberFormat="1" applyFont="1" applyFill="1" applyBorder="1" applyAlignment="1">
      <alignment vertical="center"/>
    </xf>
    <xf numFmtId="176" fontId="32" fillId="25" borderId="59" xfId="131" applyNumberFormat="1" applyFont="1" applyFill="1" applyBorder="1" applyAlignment="1">
      <alignment vertical="center"/>
    </xf>
    <xf numFmtId="0" fontId="32" fillId="24" borderId="101" xfId="130" applyFont="1" applyFill="1" applyBorder="1" applyAlignment="1">
      <alignment horizontal="center" vertical="center" wrapText="1"/>
    </xf>
    <xf numFmtId="0" fontId="45" fillId="25" borderId="16" xfId="0" applyFont="1" applyFill="1" applyBorder="1" applyAlignment="1">
      <alignment horizontal="center"/>
    </xf>
    <xf numFmtId="0" fontId="45" fillId="25" borderId="17" xfId="0" applyFont="1" applyFill="1" applyBorder="1" applyAlignment="1">
      <alignment horizontal="center" wrapText="1"/>
    </xf>
    <xf numFmtId="0" fontId="33" fillId="0" borderId="27" xfId="0" applyFont="1" applyBorder="1"/>
    <xf numFmtId="0" fontId="33" fillId="0" borderId="31" xfId="0" applyFont="1" applyBorder="1"/>
    <xf numFmtId="0" fontId="45" fillId="25" borderId="44" xfId="0" applyFont="1" applyFill="1" applyBorder="1" applyAlignment="1">
      <alignment horizontal="center"/>
    </xf>
    <xf numFmtId="0" fontId="46" fillId="0" borderId="0" xfId="0" applyFont="1" applyAlignment="1">
      <alignment horizontal="center"/>
    </xf>
    <xf numFmtId="0" fontId="1" fillId="24" borderId="103" xfId="272" applyFill="1" applyBorder="1"/>
    <xf numFmtId="0" fontId="63" fillId="24" borderId="102" xfId="272" applyFont="1" applyFill="1" applyBorder="1"/>
    <xf numFmtId="0" fontId="63" fillId="24" borderId="0" xfId="272" applyFont="1" applyFill="1"/>
    <xf numFmtId="0" fontId="1" fillId="24" borderId="0" xfId="272" applyFill="1"/>
    <xf numFmtId="0" fontId="1" fillId="24" borderId="107" xfId="272" applyFill="1" applyBorder="1"/>
    <xf numFmtId="0" fontId="63" fillId="24" borderId="43" xfId="272" applyFont="1" applyFill="1" applyBorder="1"/>
    <xf numFmtId="0" fontId="67" fillId="24" borderId="107" xfId="272" applyFont="1" applyFill="1" applyBorder="1" applyAlignment="1">
      <alignment vertical="center" wrapText="1"/>
    </xf>
    <xf numFmtId="203" fontId="69" fillId="24" borderId="43" xfId="272" applyNumberFormat="1" applyFont="1" applyFill="1" applyBorder="1" applyAlignment="1">
      <alignment vertical="center" wrapText="1"/>
    </xf>
    <xf numFmtId="203" fontId="69" fillId="24" borderId="0" xfId="272" applyNumberFormat="1" applyFont="1" applyFill="1" applyAlignment="1">
      <alignment vertical="center" wrapText="1"/>
    </xf>
    <xf numFmtId="204" fontId="69" fillId="24" borderId="0" xfId="272" applyNumberFormat="1" applyFont="1" applyFill="1" applyAlignment="1">
      <alignment vertical="center" wrapText="1"/>
    </xf>
    <xf numFmtId="0" fontId="67" fillId="24" borderId="0" xfId="272" applyFont="1" applyFill="1" applyAlignment="1">
      <alignment vertical="center" wrapText="1"/>
    </xf>
    <xf numFmtId="0" fontId="73" fillId="0" borderId="66" xfId="272" applyFont="1" applyBorder="1" applyAlignment="1">
      <alignment horizontal="center" vertical="center" wrapText="1"/>
    </xf>
    <xf numFmtId="0" fontId="62" fillId="0" borderId="0" xfId="272" applyFont="1" applyAlignment="1">
      <alignment horizontal="center" vertical="center" wrapText="1"/>
    </xf>
    <xf numFmtId="0" fontId="73" fillId="0" borderId="20" xfId="272" applyFont="1" applyBorder="1" applyAlignment="1">
      <alignment horizontal="center" vertical="center" wrapText="1"/>
    </xf>
    <xf numFmtId="0" fontId="73" fillId="0" borderId="60" xfId="272" applyFont="1" applyBorder="1" applyAlignment="1">
      <alignment horizontal="center" vertical="center" wrapText="1"/>
    </xf>
    <xf numFmtId="0" fontId="1" fillId="0" borderId="0" xfId="272"/>
    <xf numFmtId="4" fontId="6" fillId="0" borderId="92" xfId="272" applyNumberFormat="1" applyFont="1" applyBorder="1" applyAlignment="1">
      <alignment horizontal="center" vertical="center" wrapText="1"/>
    </xf>
    <xf numFmtId="4" fontId="74" fillId="0" borderId="110" xfId="272" applyNumberFormat="1" applyFont="1" applyBorder="1" applyAlignment="1">
      <alignment horizontal="center" vertical="center" wrapText="1"/>
    </xf>
    <xf numFmtId="4" fontId="74" fillId="0" borderId="76" xfId="272" applyNumberFormat="1" applyFont="1" applyBorder="1" applyAlignment="1">
      <alignment horizontal="center" vertical="center" wrapText="1"/>
    </xf>
    <xf numFmtId="4" fontId="62" fillId="0" borderId="45" xfId="272" applyNumberFormat="1" applyFont="1" applyBorder="1" applyAlignment="1">
      <alignment horizontal="center" vertical="center" wrapText="1"/>
    </xf>
    <xf numFmtId="4" fontId="74" fillId="0" borderId="92" xfId="272" applyNumberFormat="1" applyFont="1" applyBorder="1" applyAlignment="1">
      <alignment horizontal="center" vertical="center" wrapText="1"/>
    </xf>
    <xf numFmtId="4" fontId="1" fillId="0" borderId="92" xfId="272" applyNumberFormat="1" applyBorder="1" applyAlignment="1">
      <alignment vertical="center" wrapText="1"/>
    </xf>
    <xf numFmtId="0" fontId="1" fillId="0" borderId="107" xfId="272" applyBorder="1"/>
    <xf numFmtId="4" fontId="6" fillId="0" borderId="28" xfId="272" applyNumberFormat="1" applyFont="1" applyBorder="1" applyAlignment="1">
      <alignment horizontal="center" vertical="center" wrapText="1"/>
    </xf>
    <xf numFmtId="0" fontId="6" fillId="0" borderId="20" xfId="272" applyFont="1" applyBorder="1" applyAlignment="1">
      <alignment horizontal="center" vertical="center" wrapText="1"/>
    </xf>
    <xf numFmtId="4" fontId="1" fillId="0" borderId="20" xfId="272" applyNumberFormat="1" applyBorder="1" applyAlignment="1">
      <alignment vertical="center" wrapText="1"/>
    </xf>
    <xf numFmtId="4" fontId="62" fillId="0" borderId="40" xfId="272" applyNumberFormat="1" applyFont="1" applyBorder="1" applyAlignment="1">
      <alignment horizontal="center" vertical="center" wrapText="1"/>
    </xf>
    <xf numFmtId="0" fontId="63" fillId="0" borderId="43" xfId="272" applyFont="1" applyBorder="1"/>
    <xf numFmtId="0" fontId="63" fillId="0" borderId="0" xfId="272" applyFont="1"/>
    <xf numFmtId="0" fontId="71" fillId="24" borderId="39" xfId="272" applyFont="1" applyFill="1" applyBorder="1" applyAlignment="1">
      <alignment vertical="center"/>
    </xf>
    <xf numFmtId="4" fontId="71" fillId="24" borderId="59" xfId="272" applyNumberFormat="1" applyFont="1" applyFill="1" applyBorder="1" applyAlignment="1">
      <alignment horizontal="center" vertical="center"/>
    </xf>
    <xf numFmtId="0" fontId="71" fillId="24" borderId="42" xfId="272" applyFont="1" applyFill="1" applyBorder="1" applyAlignment="1">
      <alignment vertical="center"/>
    </xf>
    <xf numFmtId="2" fontId="70" fillId="24" borderId="58" xfId="272" applyNumberFormat="1" applyFont="1" applyFill="1" applyBorder="1" applyAlignment="1">
      <alignment horizontal="left" vertical="center"/>
    </xf>
    <xf numFmtId="1" fontId="70" fillId="24" borderId="57" xfId="272" applyNumberFormat="1" applyFont="1" applyFill="1" applyBorder="1" applyAlignment="1">
      <alignment horizontal="left" vertical="center" wrapText="1"/>
    </xf>
    <xf numFmtId="49" fontId="72" fillId="24" borderId="13" xfId="272" applyNumberFormat="1" applyFont="1" applyFill="1" applyBorder="1"/>
    <xf numFmtId="1" fontId="70" fillId="24" borderId="94" xfId="272" applyNumberFormat="1" applyFont="1" applyFill="1" applyBorder="1" applyAlignment="1">
      <alignment horizontal="left" vertical="center" wrapText="1"/>
    </xf>
    <xf numFmtId="0" fontId="62" fillId="0" borderId="107" xfId="272" applyFont="1" applyBorder="1" applyAlignment="1">
      <alignment horizontal="center" vertical="center" wrapText="1"/>
    </xf>
    <xf numFmtId="0" fontId="73" fillId="0" borderId="65" xfId="272" applyFont="1" applyBorder="1" applyAlignment="1">
      <alignment horizontal="center" vertical="center" wrapText="1"/>
    </xf>
    <xf numFmtId="0" fontId="73" fillId="0" borderId="25" xfId="272" applyFont="1" applyBorder="1" applyAlignment="1">
      <alignment horizontal="center" vertical="center" wrapText="1"/>
    </xf>
    <xf numFmtId="0" fontId="73" fillId="0" borderId="45" xfId="272" applyFont="1" applyBorder="1" applyAlignment="1">
      <alignment horizontal="center" vertical="center" wrapText="1"/>
    </xf>
    <xf numFmtId="0" fontId="75" fillId="0" borderId="43" xfId="272" applyFont="1" applyBorder="1" applyAlignment="1">
      <alignment horizontal="center" vertical="center" wrapText="1"/>
    </xf>
    <xf numFmtId="0" fontId="75" fillId="0" borderId="0" xfId="272" applyFont="1" applyAlignment="1">
      <alignment horizontal="center" vertical="center" wrapText="1"/>
    </xf>
    <xf numFmtId="0" fontId="73" fillId="0" borderId="28" xfId="272" applyFont="1" applyBorder="1" applyAlignment="1">
      <alignment horizontal="center" vertical="center" wrapText="1"/>
    </xf>
    <xf numFmtId="1" fontId="73" fillId="0" borderId="60" xfId="272" applyNumberFormat="1" applyFont="1" applyBorder="1" applyAlignment="1">
      <alignment horizontal="center" vertical="center" wrapText="1"/>
    </xf>
    <xf numFmtId="1" fontId="73" fillId="0" borderId="40" xfId="272" applyNumberFormat="1" applyFont="1" applyBorder="1" applyAlignment="1">
      <alignment horizontal="center" vertical="center" wrapText="1"/>
    </xf>
    <xf numFmtId="4" fontId="76" fillId="0" borderId="110" xfId="272" applyNumberFormat="1" applyFont="1" applyBorder="1" applyAlignment="1">
      <alignment horizontal="center" vertical="center" wrapText="1"/>
    </xf>
    <xf numFmtId="4" fontId="76" fillId="0" borderId="105" xfId="272" applyNumberFormat="1" applyFont="1" applyBorder="1" applyAlignment="1">
      <alignment horizontal="center" vertical="center" wrapText="1"/>
    </xf>
    <xf numFmtId="4" fontId="1" fillId="0" borderId="92" xfId="272" applyNumberFormat="1" applyBorder="1" applyAlignment="1">
      <alignment horizontal="center" vertical="center" wrapText="1"/>
    </xf>
    <xf numFmtId="4" fontId="71" fillId="0" borderId="111" xfId="272" applyNumberFormat="1" applyFont="1" applyBorder="1" applyAlignment="1">
      <alignment horizontal="center" vertical="center" wrapText="1"/>
    </xf>
    <xf numFmtId="4" fontId="63" fillId="0" borderId="43" xfId="272" applyNumberFormat="1" applyFont="1" applyBorder="1"/>
    <xf numFmtId="4" fontId="63" fillId="0" borderId="0" xfId="272" applyNumberFormat="1" applyFont="1"/>
    <xf numFmtId="4" fontId="62" fillId="0" borderId="93" xfId="272" applyNumberFormat="1" applyFont="1" applyBorder="1" applyAlignment="1">
      <alignment horizontal="center" vertical="center" wrapText="1"/>
    </xf>
    <xf numFmtId="0" fontId="6" fillId="0" borderId="20" xfId="272" applyFont="1" applyBorder="1" applyAlignment="1">
      <alignment vertical="center" wrapText="1"/>
    </xf>
    <xf numFmtId="4" fontId="62" fillId="0" borderId="38" xfId="272" applyNumberFormat="1" applyFont="1" applyBorder="1" applyAlignment="1">
      <alignment horizontal="center" vertical="center" wrapText="1"/>
    </xf>
    <xf numFmtId="1" fontId="71" fillId="24" borderId="41" xfId="272" applyNumberFormat="1" applyFont="1" applyFill="1" applyBorder="1" applyAlignment="1">
      <alignment vertical="center" wrapText="1"/>
    </xf>
    <xf numFmtId="49" fontId="71" fillId="24" borderId="41" xfId="272" applyNumberFormat="1" applyFont="1" applyFill="1" applyBorder="1" applyAlignment="1">
      <alignment horizontal="center" vertical="center"/>
    </xf>
    <xf numFmtId="1" fontId="71" fillId="24" borderId="42" xfId="272" applyNumberFormat="1" applyFont="1" applyFill="1" applyBorder="1" applyAlignment="1">
      <alignment horizontal="center" vertical="center"/>
    </xf>
    <xf numFmtId="4" fontId="1" fillId="0" borderId="91" xfId="272" applyNumberFormat="1" applyBorder="1" applyAlignment="1">
      <alignment horizontal="center" vertical="center" wrapText="1"/>
    </xf>
    <xf numFmtId="0" fontId="1" fillId="0" borderId="92" xfId="272" applyBorder="1" applyAlignment="1">
      <alignment horizontal="center" vertical="center"/>
    </xf>
    <xf numFmtId="4" fontId="6" fillId="0" borderId="20" xfId="272" applyNumberFormat="1" applyFont="1" applyBorder="1" applyAlignment="1">
      <alignment vertical="center" wrapText="1"/>
    </xf>
    <xf numFmtId="4" fontId="1" fillId="0" borderId="28" xfId="272" applyNumberFormat="1" applyBorder="1" applyAlignment="1">
      <alignment horizontal="center" vertical="center" wrapText="1"/>
    </xf>
    <xf numFmtId="0" fontId="1" fillId="24" borderId="20" xfId="272" applyFill="1" applyBorder="1"/>
    <xf numFmtId="0" fontId="1" fillId="0" borderId="107" xfId="272" applyBorder="1" applyAlignment="1">
      <alignment vertical="center"/>
    </xf>
    <xf numFmtId="1" fontId="71" fillId="24" borderId="41" xfId="272" applyNumberFormat="1" applyFont="1" applyFill="1" applyBorder="1" applyAlignment="1">
      <alignment horizontal="left" vertical="center" wrapText="1"/>
    </xf>
    <xf numFmtId="1" fontId="71" fillId="24" borderId="41" xfId="272" applyNumberFormat="1" applyFont="1" applyFill="1" applyBorder="1" applyAlignment="1">
      <alignment horizontal="right" vertical="center"/>
    </xf>
    <xf numFmtId="1" fontId="71" fillId="24" borderId="42" xfId="272" applyNumberFormat="1" applyFont="1" applyFill="1" applyBorder="1" applyAlignment="1">
      <alignment vertical="center"/>
    </xf>
    <xf numFmtId="0" fontId="63" fillId="0" borderId="43" xfId="272" applyFont="1" applyBorder="1" applyAlignment="1">
      <alignment vertical="center"/>
    </xf>
    <xf numFmtId="0" fontId="63" fillId="0" borderId="0" xfId="272" applyFont="1" applyAlignment="1">
      <alignment vertical="center"/>
    </xf>
    <xf numFmtId="0" fontId="1" fillId="0" borderId="0" xfId="272" applyAlignment="1">
      <alignment vertical="center"/>
    </xf>
    <xf numFmtId="0" fontId="77" fillId="0" borderId="43" xfId="272" applyFont="1" applyBorder="1"/>
    <xf numFmtId="0" fontId="77" fillId="24" borderId="43" xfId="272" applyFont="1" applyFill="1" applyBorder="1"/>
    <xf numFmtId="0" fontId="71" fillId="24" borderId="41" xfId="272" applyFont="1" applyFill="1" applyBorder="1" applyAlignment="1">
      <alignment horizontal="left" wrapText="1"/>
    </xf>
    <xf numFmtId="1" fontId="71" fillId="24" borderId="41" xfId="272" applyNumberFormat="1" applyFont="1" applyFill="1" applyBorder="1" applyAlignment="1">
      <alignment horizontal="right"/>
    </xf>
    <xf numFmtId="1" fontId="71" fillId="24" borderId="42" xfId="272" applyNumberFormat="1" applyFont="1" applyFill="1" applyBorder="1"/>
    <xf numFmtId="0" fontId="73" fillId="0" borderId="66" xfId="272" applyFont="1" applyBorder="1" applyAlignment="1">
      <alignment vertical="center" wrapText="1"/>
    </xf>
    <xf numFmtId="0" fontId="73" fillId="0" borderId="60" xfId="272" applyFont="1" applyBorder="1" applyAlignment="1">
      <alignment vertical="center" wrapText="1"/>
    </xf>
    <xf numFmtId="164" fontId="63" fillId="0" borderId="0" xfId="275" applyFont="1"/>
    <xf numFmtId="4" fontId="74" fillId="0" borderId="105" xfId="272" applyNumberFormat="1" applyFont="1" applyBorder="1" applyAlignment="1">
      <alignment horizontal="center" vertical="center" wrapText="1"/>
    </xf>
    <xf numFmtId="4" fontId="6" fillId="0" borderId="20" xfId="272" applyNumberFormat="1" applyFont="1" applyBorder="1" applyAlignment="1">
      <alignment horizontal="center" vertical="center" wrapText="1"/>
    </xf>
    <xf numFmtId="4" fontId="1" fillId="0" borderId="20" xfId="272" applyNumberFormat="1" applyBorder="1" applyAlignment="1">
      <alignment horizontal="center" vertical="center" wrapText="1"/>
    </xf>
    <xf numFmtId="1" fontId="71" fillId="24" borderId="41" xfId="272" applyNumberFormat="1" applyFont="1" applyFill="1" applyBorder="1" applyAlignment="1">
      <alignment horizontal="left" wrapText="1"/>
    </xf>
    <xf numFmtId="4" fontId="6" fillId="0" borderId="25" xfId="272" applyNumberFormat="1" applyFont="1" applyBorder="1" applyAlignment="1">
      <alignment horizontal="center" vertical="center" wrapText="1"/>
    </xf>
    <xf numFmtId="4" fontId="1" fillId="0" borderId="25" xfId="272" applyNumberFormat="1" applyBorder="1" applyAlignment="1">
      <alignment horizontal="center" vertical="center"/>
    </xf>
    <xf numFmtId="0" fontId="6" fillId="0" borderId="95" xfId="272" applyFont="1" applyBorder="1" applyAlignment="1">
      <alignment horizontal="center" vertical="center" wrapText="1"/>
    </xf>
    <xf numFmtId="205" fontId="63" fillId="24" borderId="43" xfId="274" applyFont="1" applyFill="1" applyBorder="1"/>
    <xf numFmtId="205" fontId="0" fillId="24" borderId="0" xfId="274" applyFont="1" applyFill="1"/>
    <xf numFmtId="1" fontId="71" fillId="24" borderId="41" xfId="272" applyNumberFormat="1" applyFont="1" applyFill="1" applyBorder="1" applyAlignment="1">
      <alignment horizontal="left"/>
    </xf>
    <xf numFmtId="4" fontId="62" fillId="0" borderId="35" xfId="272" applyNumberFormat="1" applyFont="1" applyBorder="1" applyAlignment="1">
      <alignment horizontal="center" vertical="center" wrapText="1"/>
    </xf>
    <xf numFmtId="0" fontId="1" fillId="0" borderId="107" xfId="272" applyBorder="1" applyAlignment="1">
      <alignment horizontal="left"/>
    </xf>
    <xf numFmtId="0" fontId="63" fillId="0" borderId="43" xfId="272" applyFont="1" applyBorder="1" applyAlignment="1">
      <alignment horizontal="left"/>
    </xf>
    <xf numFmtId="0" fontId="63" fillId="0" borderId="0" xfId="272" applyFont="1" applyAlignment="1">
      <alignment horizontal="left"/>
    </xf>
    <xf numFmtId="0" fontId="1" fillId="0" borderId="0" xfId="272" applyAlignment="1">
      <alignment horizontal="left"/>
    </xf>
    <xf numFmtId="0" fontId="6" fillId="0" borderId="21" xfId="272" applyFont="1" applyBorder="1" applyAlignment="1">
      <alignment horizontal="center" vertical="center" wrapText="1"/>
    </xf>
    <xf numFmtId="0" fontId="6" fillId="0" borderId="91" xfId="272" applyFont="1" applyBorder="1" applyAlignment="1">
      <alignment horizontal="center" vertical="center" wrapText="1"/>
    </xf>
    <xf numFmtId="4" fontId="74" fillId="0" borderId="20" xfId="272" applyNumberFormat="1" applyFont="1" applyBorder="1" applyAlignment="1">
      <alignment horizontal="center" vertical="center" wrapText="1"/>
    </xf>
    <xf numFmtId="0" fontId="71" fillId="24" borderId="13" xfId="272" applyFont="1" applyFill="1" applyBorder="1" applyAlignment="1">
      <alignment vertical="center"/>
    </xf>
    <xf numFmtId="178" fontId="71" fillId="24" borderId="12" xfId="272" applyNumberFormat="1" applyFont="1" applyFill="1" applyBorder="1" applyAlignment="1">
      <alignment horizontal="center" vertical="center"/>
    </xf>
    <xf numFmtId="4" fontId="74" fillId="0" borderId="25" xfId="272" applyNumberFormat="1" applyFont="1" applyBorder="1" applyAlignment="1">
      <alignment horizontal="center" vertical="center" wrapText="1"/>
    </xf>
    <xf numFmtId="4" fontId="74" fillId="0" borderId="66" xfId="272" applyNumberFormat="1" applyFont="1" applyBorder="1" applyAlignment="1">
      <alignment horizontal="center" vertical="center" wrapText="1"/>
    </xf>
    <xf numFmtId="4" fontId="1" fillId="0" borderId="90" xfId="272" applyNumberFormat="1" applyBorder="1" applyAlignment="1">
      <alignment vertical="center" wrapText="1"/>
    </xf>
    <xf numFmtId="4" fontId="1" fillId="0" borderId="91" xfId="272" applyNumberFormat="1" applyBorder="1" applyAlignment="1">
      <alignment vertical="center" wrapText="1"/>
    </xf>
    <xf numFmtId="4" fontId="74" fillId="0" borderId="43" xfId="272" applyNumberFormat="1" applyFont="1" applyBorder="1" applyAlignment="1">
      <alignment horizontal="center" vertical="center" wrapText="1"/>
    </xf>
    <xf numFmtId="0" fontId="6" fillId="0" borderId="71" xfId="272" applyFont="1" applyBorder="1" applyAlignment="1">
      <alignment horizontal="center" vertical="center" wrapText="1"/>
    </xf>
    <xf numFmtId="0" fontId="6" fillId="0" borderId="65" xfId="272" applyFont="1" applyBorder="1" applyAlignment="1">
      <alignment horizontal="center" vertical="center" wrapText="1"/>
    </xf>
    <xf numFmtId="4" fontId="6" fillId="0" borderId="66" xfId="272" applyNumberFormat="1" applyFont="1" applyBorder="1" applyAlignment="1">
      <alignment horizontal="center" vertical="center" wrapText="1"/>
    </xf>
    <xf numFmtId="4" fontId="6" fillId="0" borderId="54" xfId="272" applyNumberFormat="1" applyFont="1" applyBorder="1" applyAlignment="1">
      <alignment horizontal="center" vertical="center" wrapText="1"/>
    </xf>
    <xf numFmtId="4" fontId="74" fillId="0" borderId="29" xfId="272" applyNumberFormat="1" applyFont="1" applyBorder="1" applyAlignment="1">
      <alignment horizontal="center" vertical="center" wrapText="1"/>
    </xf>
    <xf numFmtId="4" fontId="73" fillId="0" borderId="45" xfId="272" applyNumberFormat="1" applyFont="1" applyBorder="1" applyAlignment="1">
      <alignment horizontal="center" vertical="center" wrapText="1"/>
    </xf>
    <xf numFmtId="4" fontId="73" fillId="0" borderId="60" xfId="272" applyNumberFormat="1" applyFont="1" applyBorder="1" applyAlignment="1">
      <alignment horizontal="center" vertical="center" wrapText="1"/>
    </xf>
    <xf numFmtId="4" fontId="73" fillId="0" borderId="40" xfId="272" applyNumberFormat="1" applyFont="1" applyBorder="1" applyAlignment="1">
      <alignment horizontal="center" vertical="center" wrapText="1"/>
    </xf>
    <xf numFmtId="0" fontId="6" fillId="0" borderId="100" xfId="272" applyFont="1" applyBorder="1" applyAlignment="1">
      <alignment horizontal="center" vertical="center" wrapText="1"/>
    </xf>
    <xf numFmtId="0" fontId="6" fillId="0" borderId="102" xfId="272" applyFont="1" applyBorder="1" applyAlignment="1">
      <alignment horizontal="center" vertical="center" wrapText="1"/>
    </xf>
    <xf numFmtId="4" fontId="6" fillId="0" borderId="103" xfId="272" applyNumberFormat="1" applyFont="1" applyBorder="1" applyAlignment="1">
      <alignment horizontal="center" vertical="center" wrapText="1"/>
    </xf>
    <xf numFmtId="4" fontId="6" fillId="0" borderId="97" xfId="272" applyNumberFormat="1" applyFont="1" applyBorder="1" applyAlignment="1">
      <alignment horizontal="center" vertical="center" wrapText="1"/>
    </xf>
    <xf numFmtId="4" fontId="62" fillId="0" borderId="48" xfId="272" applyNumberFormat="1" applyFont="1" applyBorder="1" applyAlignment="1">
      <alignment horizontal="center" vertical="center" wrapText="1"/>
    </xf>
    <xf numFmtId="4" fontId="71" fillId="24" borderId="96" xfId="272" applyNumberFormat="1" applyFont="1" applyFill="1" applyBorder="1" applyAlignment="1">
      <alignment horizontal="center" vertical="center"/>
    </xf>
    <xf numFmtId="4" fontId="71" fillId="24" borderId="112" xfId="272" applyNumberFormat="1" applyFont="1" applyFill="1" applyBorder="1" applyAlignment="1">
      <alignment horizontal="center" vertical="center"/>
    </xf>
    <xf numFmtId="0" fontId="71" fillId="24" borderId="96" xfId="272" applyFont="1" applyFill="1" applyBorder="1" applyAlignment="1">
      <alignment vertical="center"/>
    </xf>
    <xf numFmtId="0" fontId="73" fillId="0" borderId="44" xfId="272" applyFont="1" applyBorder="1" applyAlignment="1">
      <alignment horizontal="center" vertical="center" wrapText="1"/>
    </xf>
    <xf numFmtId="0" fontId="73" fillId="0" borderId="35" xfId="272" applyFont="1" applyBorder="1" applyAlignment="1">
      <alignment horizontal="center" vertical="center" wrapText="1"/>
    </xf>
    <xf numFmtId="4" fontId="71" fillId="24" borderId="12" xfId="272" applyNumberFormat="1" applyFont="1" applyFill="1" applyBorder="1" applyAlignment="1">
      <alignment horizontal="center" vertical="center"/>
    </xf>
    <xf numFmtId="1" fontId="71" fillId="24" borderId="41" xfId="272" applyNumberFormat="1" applyFont="1" applyFill="1" applyBorder="1" applyAlignment="1">
      <alignment horizontal="center"/>
    </xf>
    <xf numFmtId="0" fontId="71" fillId="24" borderId="57" xfId="272" applyFont="1" applyFill="1" applyBorder="1" applyAlignment="1">
      <alignment horizontal="right"/>
    </xf>
    <xf numFmtId="0" fontId="65" fillId="24" borderId="58" xfId="272" applyFont="1" applyFill="1" applyBorder="1" applyAlignment="1">
      <alignment horizontal="center" vertical="center" wrapText="1"/>
    </xf>
    <xf numFmtId="0" fontId="65" fillId="24" borderId="57" xfId="272" applyFont="1" applyFill="1" applyBorder="1" applyAlignment="1">
      <alignment horizontal="center" vertical="center" wrapText="1"/>
    </xf>
    <xf numFmtId="0" fontId="62" fillId="0" borderId="11" xfId="272" applyFont="1" applyBorder="1" applyAlignment="1">
      <alignment horizontal="center" vertical="center" wrapText="1"/>
    </xf>
    <xf numFmtId="0" fontId="1" fillId="0" borderId="11" xfId="272" applyBorder="1"/>
    <xf numFmtId="0" fontId="1" fillId="24" borderId="13" xfId="272" applyFill="1" applyBorder="1"/>
    <xf numFmtId="0" fontId="1" fillId="24" borderId="94" xfId="272" applyFill="1" applyBorder="1"/>
    <xf numFmtId="0" fontId="71" fillId="24" borderId="94" xfId="272" applyFont="1" applyFill="1" applyBorder="1" applyAlignment="1">
      <alignment horizontal="right"/>
    </xf>
    <xf numFmtId="0" fontId="66" fillId="24" borderId="59" xfId="273" applyFont="1" applyFill="1" applyBorder="1" applyAlignment="1">
      <alignment horizontal="center" vertical="center" wrapText="1"/>
    </xf>
    <xf numFmtId="0" fontId="66" fillId="24" borderId="58" xfId="273" applyFont="1" applyFill="1" applyBorder="1" applyAlignment="1">
      <alignment horizontal="center" vertical="center" wrapText="1"/>
    </xf>
    <xf numFmtId="0" fontId="66" fillId="24" borderId="56" xfId="273" applyFont="1" applyFill="1" applyBorder="1" applyAlignment="1">
      <alignment horizontal="center" vertical="center" wrapText="1"/>
    </xf>
    <xf numFmtId="0" fontId="65" fillId="24" borderId="34" xfId="272" applyFont="1" applyFill="1" applyBorder="1" applyAlignment="1">
      <alignment horizontal="center" vertical="center" wrapText="1"/>
    </xf>
    <xf numFmtId="0" fontId="65" fillId="24" borderId="16" xfId="272" applyFont="1" applyFill="1" applyBorder="1" applyAlignment="1">
      <alignment horizontal="center" vertical="center" wrapText="1"/>
    </xf>
    <xf numFmtId="14" fontId="66" fillId="24" borderId="42" xfId="273" applyNumberFormat="1" applyFont="1" applyFill="1" applyBorder="1" applyAlignment="1">
      <alignment horizontal="center" vertical="center" wrapText="1"/>
    </xf>
    <xf numFmtId="49" fontId="72" fillId="24" borderId="11" xfId="272" applyNumberFormat="1" applyFont="1" applyFill="1" applyBorder="1"/>
    <xf numFmtId="0" fontId="6" fillId="0" borderId="0" xfId="272" applyFont="1" applyBorder="1" applyAlignment="1">
      <alignment horizontal="center" vertical="center" wrapText="1"/>
    </xf>
    <xf numFmtId="0" fontId="1" fillId="24" borderId="0" xfId="272" applyFill="1" applyBorder="1"/>
    <xf numFmtId="4" fontId="1" fillId="24" borderId="0" xfId="272" applyNumberFormat="1" applyFill="1" applyBorder="1"/>
    <xf numFmtId="4" fontId="71" fillId="24" borderId="56" xfId="272" applyNumberFormat="1" applyFont="1" applyFill="1" applyBorder="1" applyAlignment="1">
      <alignment horizontal="center" vertical="top"/>
    </xf>
    <xf numFmtId="49" fontId="72" fillId="0" borderId="113" xfId="272" applyNumberFormat="1" applyFont="1" applyBorder="1"/>
    <xf numFmtId="0" fontId="1" fillId="24" borderId="11" xfId="272" applyFill="1" applyBorder="1"/>
    <xf numFmtId="0" fontId="71" fillId="24" borderId="0" xfId="272" applyFont="1" applyFill="1" applyBorder="1" applyAlignment="1">
      <alignment horizontal="right"/>
    </xf>
    <xf numFmtId="1" fontId="72" fillId="24" borderId="94" xfId="272" applyNumberFormat="1" applyFont="1" applyFill="1" applyBorder="1" applyAlignment="1">
      <alignment vertical="center" wrapText="1"/>
    </xf>
    <xf numFmtId="0" fontId="1" fillId="24" borderId="96" xfId="272" applyFill="1" applyBorder="1"/>
    <xf numFmtId="0" fontId="35" fillId="0" borderId="92" xfId="74" applyFont="1" applyBorder="1" applyAlignment="1">
      <alignment horizontal="left" vertical="center" wrapText="1"/>
    </xf>
    <xf numFmtId="0" fontId="71" fillId="24" borderId="0" xfId="272" applyFont="1" applyFill="1" applyBorder="1" applyAlignment="1">
      <alignment vertical="center"/>
    </xf>
    <xf numFmtId="4" fontId="71" fillId="24" borderId="0" xfId="272" applyNumberFormat="1" applyFont="1" applyFill="1" applyBorder="1" applyAlignment="1">
      <alignment horizontal="center" vertical="center"/>
    </xf>
    <xf numFmtId="0" fontId="1" fillId="24" borderId="12" xfId="272" applyFill="1" applyBorder="1"/>
    <xf numFmtId="0" fontId="33" fillId="0" borderId="27" xfId="0" applyFont="1" applyBorder="1" applyAlignment="1"/>
    <xf numFmtId="0" fontId="33" fillId="0" borderId="31" xfId="0" applyFont="1" applyBorder="1" applyAlignment="1"/>
    <xf numFmtId="0" fontId="33" fillId="0" borderId="28" xfId="0" applyFont="1" applyBorder="1" applyAlignment="1"/>
    <xf numFmtId="176" fontId="33" fillId="0" borderId="62" xfId="34" applyNumberFormat="1" applyFont="1" applyBorder="1"/>
    <xf numFmtId="0" fontId="33" fillId="0" borderId="21" xfId="0" applyFont="1" applyBorder="1" applyAlignment="1"/>
    <xf numFmtId="0" fontId="33" fillId="0" borderId="22" xfId="0" applyFont="1" applyBorder="1" applyAlignment="1"/>
    <xf numFmtId="0" fontId="33" fillId="0" borderId="23" xfId="0" applyFont="1" applyBorder="1" applyAlignment="1"/>
    <xf numFmtId="9" fontId="33" fillId="0" borderId="105" xfId="95" applyFont="1" applyBorder="1" applyAlignment="1">
      <alignment horizontal="center" vertical="center"/>
    </xf>
    <xf numFmtId="0" fontId="33" fillId="0" borderId="99" xfId="0" applyFont="1" applyBorder="1" applyAlignment="1"/>
    <xf numFmtId="0" fontId="33" fillId="0" borderId="91" xfId="0" applyFont="1" applyBorder="1" applyAlignment="1"/>
    <xf numFmtId="4" fontId="1" fillId="0" borderId="29" xfId="272" applyNumberFormat="1" applyBorder="1" applyAlignment="1">
      <alignment horizontal="center" vertical="center" wrapText="1"/>
    </xf>
    <xf numFmtId="2" fontId="71" fillId="24" borderId="39" xfId="272" applyNumberFormat="1" applyFont="1" applyFill="1" applyBorder="1" applyAlignment="1">
      <alignment horizontal="left"/>
    </xf>
    <xf numFmtId="2" fontId="71" fillId="24" borderId="39" xfId="274" applyNumberFormat="1" applyFont="1" applyFill="1" applyBorder="1" applyAlignment="1">
      <alignment horizontal="left" vertical="center"/>
    </xf>
    <xf numFmtId="187" fontId="1" fillId="0" borderId="0" xfId="272" applyNumberFormat="1"/>
    <xf numFmtId="2" fontId="71" fillId="24" borderId="39" xfId="272" applyNumberFormat="1" applyFont="1" applyFill="1" applyBorder="1" applyAlignment="1">
      <alignment horizontal="left" vertical="center"/>
    </xf>
    <xf numFmtId="1" fontId="71" fillId="24" borderId="42" xfId="272" applyNumberFormat="1" applyFont="1" applyFill="1" applyBorder="1" applyAlignment="1">
      <alignment horizontal="center"/>
    </xf>
    <xf numFmtId="1" fontId="71" fillId="24" borderId="41" xfId="272" applyNumberFormat="1" applyFont="1" applyFill="1" applyBorder="1" applyAlignment="1">
      <alignment horizontal="center" vertical="center"/>
    </xf>
    <xf numFmtId="0" fontId="62" fillId="24" borderId="0" xfId="272" applyFont="1" applyFill="1" applyBorder="1" applyAlignment="1">
      <alignment vertical="center"/>
    </xf>
    <xf numFmtId="178" fontId="71" fillId="24" borderId="96" xfId="272" applyNumberFormat="1" applyFont="1" applyFill="1" applyBorder="1" applyAlignment="1">
      <alignment horizontal="center" vertical="center"/>
    </xf>
    <xf numFmtId="0" fontId="6" fillId="24" borderId="92" xfId="0" applyFont="1" applyFill="1" applyBorder="1" applyAlignment="1">
      <alignment horizontal="center" vertical="center"/>
    </xf>
    <xf numFmtId="1" fontId="71" fillId="24" borderId="41" xfId="0" applyNumberFormat="1" applyFont="1" applyFill="1" applyBorder="1" applyAlignment="1">
      <alignment horizontal="left" vertical="top" wrapText="1"/>
    </xf>
    <xf numFmtId="1" fontId="71" fillId="24" borderId="41" xfId="0" applyNumberFormat="1" applyFont="1" applyFill="1" applyBorder="1" applyAlignment="1">
      <alignment horizontal="right"/>
    </xf>
    <xf numFmtId="0" fontId="73" fillId="0" borderId="50" xfId="0" applyFont="1" applyBorder="1" applyAlignment="1">
      <alignment horizontal="center" vertical="center" wrapText="1"/>
    </xf>
    <xf numFmtId="0" fontId="73" fillId="0" borderId="25" xfId="0" applyFont="1" applyBorder="1" applyAlignment="1">
      <alignment horizontal="center" vertical="center" wrapText="1"/>
    </xf>
    <xf numFmtId="0" fontId="73" fillId="0" borderId="66" xfId="0" applyFont="1" applyBorder="1" applyAlignment="1">
      <alignment horizontal="center" vertical="center" wrapText="1"/>
    </xf>
    <xf numFmtId="0" fontId="73" fillId="0" borderId="45" xfId="0" applyFont="1" applyBorder="1" applyAlignment="1">
      <alignment horizontal="center" vertical="center" wrapText="1"/>
    </xf>
    <xf numFmtId="0" fontId="73" fillId="0" borderId="46" xfId="0" applyFont="1" applyBorder="1" applyAlignment="1">
      <alignment horizontal="center" vertical="center" wrapText="1"/>
    </xf>
    <xf numFmtId="0" fontId="73" fillId="0" borderId="20" xfId="0" applyFont="1" applyBorder="1" applyAlignment="1">
      <alignment horizontal="center" vertical="center" wrapText="1"/>
    </xf>
    <xf numFmtId="1" fontId="73" fillId="0" borderId="60" xfId="0" applyNumberFormat="1" applyFont="1" applyBorder="1" applyAlignment="1">
      <alignment horizontal="center" vertical="center" wrapText="1"/>
    </xf>
    <xf numFmtId="0" fontId="73" fillId="0" borderId="60" xfId="0" applyFont="1" applyBorder="1" applyAlignment="1">
      <alignment horizontal="center" vertical="center" wrapText="1"/>
    </xf>
    <xf numFmtId="1" fontId="73" fillId="0" borderId="40" xfId="0" applyNumberFormat="1" applyFont="1" applyBorder="1" applyAlignment="1">
      <alignment horizontal="center" vertical="center" wrapText="1"/>
    </xf>
    <xf numFmtId="4" fontId="74" fillId="0" borderId="25" xfId="0" applyNumberFormat="1" applyFont="1" applyBorder="1" applyAlignment="1">
      <alignment horizontal="center" vertical="center" wrapText="1"/>
    </xf>
    <xf numFmtId="4" fontId="74" fillId="0" borderId="66" xfId="0" applyNumberFormat="1" applyFont="1" applyBorder="1" applyAlignment="1">
      <alignment horizontal="center" vertical="center" wrapText="1"/>
    </xf>
    <xf numFmtId="4" fontId="74" fillId="0" borderId="92" xfId="0" applyNumberFormat="1" applyFont="1" applyBorder="1" applyAlignment="1">
      <alignment horizontal="center" vertical="center" wrapText="1"/>
    </xf>
    <xf numFmtId="4" fontId="62" fillId="0" borderId="45" xfId="0" applyNumberFormat="1" applyFont="1" applyBorder="1" applyAlignment="1">
      <alignment horizontal="center" vertical="center" wrapText="1"/>
    </xf>
    <xf numFmtId="4" fontId="6" fillId="0" borderId="92" xfId="0" applyNumberFormat="1" applyFont="1" applyBorder="1" applyAlignment="1">
      <alignment horizontal="center" vertical="center" wrapText="1"/>
    </xf>
    <xf numFmtId="4" fontId="0" fillId="0" borderId="90" xfId="0" applyNumberFormat="1" applyBorder="1" applyAlignment="1">
      <alignment vertical="center" wrapText="1"/>
    </xf>
    <xf numFmtId="4" fontId="0" fillId="0" borderId="92" xfId="0" applyNumberFormat="1" applyBorder="1" applyAlignment="1">
      <alignment vertical="center" wrapText="1"/>
    </xf>
    <xf numFmtId="4" fontId="0" fillId="0" borderId="91" xfId="0" applyNumberFormat="1" applyBorder="1" applyAlignment="1">
      <alignment vertical="center" wrapText="1"/>
    </xf>
    <xf numFmtId="4" fontId="6" fillId="0" borderId="20" xfId="0" applyNumberFormat="1" applyFont="1" applyBorder="1" applyAlignment="1">
      <alignment horizontal="center" vertical="center" wrapText="1"/>
    </xf>
    <xf numFmtId="4" fontId="0" fillId="0" borderId="103" xfId="0" applyNumberFormat="1" applyBorder="1" applyAlignment="1">
      <alignment vertical="center" wrapText="1"/>
    </xf>
    <xf numFmtId="4" fontId="0" fillId="0" borderId="105" xfId="0" applyNumberFormat="1" applyBorder="1" applyAlignment="1">
      <alignment vertical="center" wrapText="1"/>
    </xf>
    <xf numFmtId="4" fontId="0" fillId="0" borderId="102" xfId="0" applyNumberFormat="1" applyBorder="1" applyAlignment="1">
      <alignment vertical="center" wrapText="1"/>
    </xf>
    <xf numFmtId="4" fontId="62" fillId="0" borderId="38" xfId="0" applyNumberFormat="1" applyFont="1" applyBorder="1" applyAlignment="1">
      <alignment horizontal="center" vertical="center" wrapText="1"/>
    </xf>
    <xf numFmtId="0" fontId="71" fillId="24" borderId="39" xfId="0" applyFont="1" applyFill="1" applyBorder="1" applyAlignment="1">
      <alignment vertical="center"/>
    </xf>
    <xf numFmtId="4" fontId="71" fillId="24" borderId="59" xfId="0" applyNumberFormat="1" applyFont="1" applyFill="1" applyBorder="1" applyAlignment="1">
      <alignment horizontal="center" vertical="center"/>
    </xf>
    <xf numFmtId="0" fontId="71" fillId="24" borderId="42" xfId="0" applyFont="1" applyFill="1" applyBorder="1" applyAlignment="1">
      <alignment vertical="center"/>
    </xf>
    <xf numFmtId="2" fontId="71" fillId="24" borderId="39" xfId="0" applyNumberFormat="1" applyFont="1" applyFill="1" applyBorder="1" applyAlignment="1">
      <alignment horizontal="left"/>
    </xf>
    <xf numFmtId="1" fontId="71" fillId="24" borderId="41" xfId="0" applyNumberFormat="1" applyFont="1" applyFill="1" applyBorder="1" applyAlignment="1">
      <alignment horizontal="center"/>
    </xf>
    <xf numFmtId="1" fontId="71" fillId="24" borderId="42" xfId="0" applyNumberFormat="1" applyFont="1" applyFill="1" applyBorder="1" applyAlignment="1">
      <alignment horizontal="center"/>
    </xf>
    <xf numFmtId="1" fontId="71" fillId="24" borderId="41" xfId="0" applyNumberFormat="1" applyFont="1" applyFill="1" applyBorder="1" applyAlignment="1">
      <alignment horizontal="center" vertical="center"/>
    </xf>
    <xf numFmtId="1" fontId="71" fillId="24" borderId="42" xfId="0" applyNumberFormat="1" applyFont="1" applyFill="1" applyBorder="1" applyAlignment="1">
      <alignment horizontal="center" vertical="center"/>
    </xf>
    <xf numFmtId="0" fontId="0" fillId="0" borderId="11" xfId="0" applyBorder="1"/>
    <xf numFmtId="49" fontId="72" fillId="24" borderId="11" xfId="0" applyNumberFormat="1" applyFont="1" applyFill="1" applyBorder="1"/>
    <xf numFmtId="0" fontId="0" fillId="24" borderId="0" xfId="0" applyFill="1" applyBorder="1"/>
    <xf numFmtId="0" fontId="62" fillId="24" borderId="94" xfId="272" applyFont="1" applyFill="1" applyBorder="1" applyAlignment="1">
      <alignment vertical="center"/>
    </xf>
    <xf numFmtId="203" fontId="6" fillId="0" borderId="92" xfId="135" applyNumberFormat="1" applyBorder="1" applyAlignment="1">
      <alignment horizontal="center" vertical="center" wrapText="1"/>
    </xf>
    <xf numFmtId="4" fontId="74" fillId="0" borderId="0" xfId="272" applyNumberFormat="1" applyFont="1" applyBorder="1" applyAlignment="1">
      <alignment horizontal="center" vertical="center" wrapText="1"/>
    </xf>
    <xf numFmtId="49" fontId="72" fillId="24" borderId="58" xfId="272" applyNumberFormat="1" applyFont="1" applyFill="1" applyBorder="1"/>
    <xf numFmtId="4" fontId="71" fillId="24" borderId="42" xfId="272" applyNumberFormat="1" applyFont="1" applyFill="1" applyBorder="1" applyAlignment="1">
      <alignment horizontal="center"/>
    </xf>
    <xf numFmtId="4" fontId="73" fillId="0" borderId="35" xfId="272" applyNumberFormat="1" applyFont="1" applyBorder="1" applyAlignment="1">
      <alignment horizontal="center" vertical="center" wrapText="1"/>
    </xf>
    <xf numFmtId="4" fontId="71" fillId="24" borderId="42" xfId="272" applyNumberFormat="1" applyFont="1" applyFill="1" applyBorder="1" applyAlignment="1">
      <alignment horizontal="center" vertical="center"/>
    </xf>
    <xf numFmtId="0" fontId="33" fillId="0" borderId="100" xfId="0" applyFont="1" applyBorder="1" applyAlignment="1"/>
    <xf numFmtId="0" fontId="33" fillId="0" borderId="97" xfId="0" applyFont="1" applyBorder="1" applyAlignment="1"/>
    <xf numFmtId="0" fontId="33" fillId="0" borderId="102" xfId="0" applyFont="1" applyBorder="1" applyAlignment="1"/>
    <xf numFmtId="176" fontId="33" fillId="0" borderId="60" xfId="0" applyNumberFormat="1" applyFont="1" applyBorder="1" applyAlignment="1"/>
    <xf numFmtId="176" fontId="33" fillId="0" borderId="28" xfId="0" applyNumberFormat="1" applyFont="1" applyBorder="1" applyAlignment="1"/>
    <xf numFmtId="0" fontId="33" fillId="0" borderId="0" xfId="0" applyFont="1" applyBorder="1"/>
    <xf numFmtId="0" fontId="6" fillId="0" borderId="92" xfId="0" applyFont="1" applyBorder="1" applyAlignment="1">
      <alignment vertical="center"/>
    </xf>
    <xf numFmtId="1" fontId="71" fillId="24" borderId="41" xfId="0" applyNumberFormat="1" applyFont="1" applyFill="1" applyBorder="1" applyAlignment="1">
      <alignment horizontal="left" wrapText="1"/>
    </xf>
    <xf numFmtId="4" fontId="74" fillId="0" borderId="29" xfId="0" applyNumberFormat="1" applyFont="1" applyBorder="1" applyAlignment="1">
      <alignment horizontal="center" vertical="center" wrapText="1"/>
    </xf>
    <xf numFmtId="4" fontId="62" fillId="0" borderId="35" xfId="0" applyNumberFormat="1" applyFont="1" applyBorder="1" applyAlignment="1">
      <alignment horizontal="center" vertical="center" wrapText="1"/>
    </xf>
    <xf numFmtId="4" fontId="62" fillId="0" borderId="40" xfId="0" applyNumberFormat="1" applyFont="1" applyBorder="1" applyAlignment="1">
      <alignment horizontal="center" vertical="center" wrapText="1"/>
    </xf>
    <xf numFmtId="4" fontId="71" fillId="24" borderId="96" xfId="0" applyNumberFormat="1" applyFont="1" applyFill="1" applyBorder="1" applyAlignment="1">
      <alignment horizontal="center" vertical="center"/>
    </xf>
    <xf numFmtId="0" fontId="0" fillId="24" borderId="11" xfId="0" applyFill="1" applyBorder="1"/>
    <xf numFmtId="0" fontId="0" fillId="24" borderId="12" xfId="0" applyFill="1" applyBorder="1"/>
    <xf numFmtId="0" fontId="71" fillId="24" borderId="0" xfId="0" applyFont="1" applyFill="1" applyBorder="1" applyAlignment="1">
      <alignment vertical="center"/>
    </xf>
    <xf numFmtId="4" fontId="71" fillId="24" borderId="0" xfId="0" applyNumberFormat="1" applyFont="1" applyFill="1" applyBorder="1" applyAlignment="1">
      <alignment horizontal="center" vertical="center"/>
    </xf>
    <xf numFmtId="4" fontId="71" fillId="24" borderId="12" xfId="0" applyNumberFormat="1" applyFont="1" applyFill="1" applyBorder="1" applyAlignment="1">
      <alignment horizontal="center" vertical="center"/>
    </xf>
    <xf numFmtId="0" fontId="64" fillId="0" borderId="92" xfId="0" applyFont="1" applyBorder="1" applyAlignment="1">
      <alignment vertical="center" wrapText="1"/>
    </xf>
    <xf numFmtId="0" fontId="6" fillId="0" borderId="100" xfId="0" applyFont="1" applyBorder="1" applyAlignment="1">
      <alignment horizontal="center" vertical="center" wrapText="1"/>
    </xf>
    <xf numFmtId="0" fontId="6" fillId="0" borderId="102" xfId="0" applyFont="1" applyBorder="1" applyAlignment="1">
      <alignment horizontal="center" vertical="center" wrapText="1"/>
    </xf>
    <xf numFmtId="4" fontId="6" fillId="0" borderId="103" xfId="0" applyNumberFormat="1" applyFont="1" applyBorder="1" applyAlignment="1">
      <alignment horizontal="center" vertical="center" wrapText="1"/>
    </xf>
    <xf numFmtId="4" fontId="6" fillId="0" borderId="97" xfId="0" applyNumberFormat="1" applyFont="1" applyBorder="1" applyAlignment="1">
      <alignment horizontal="center" vertical="center" wrapText="1"/>
    </xf>
    <xf numFmtId="203" fontId="6" fillId="0" borderId="92" xfId="0" applyNumberFormat="1" applyFont="1" applyBorder="1" applyAlignment="1">
      <alignment vertical="center"/>
    </xf>
    <xf numFmtId="4" fontId="74" fillId="24" borderId="92" xfId="272" applyNumberFormat="1" applyFont="1" applyFill="1" applyBorder="1" applyAlignment="1">
      <alignment horizontal="center" vertical="center" wrapText="1"/>
    </xf>
    <xf numFmtId="4" fontId="6" fillId="0" borderId="93" xfId="272" applyNumberFormat="1" applyFont="1" applyBorder="1" applyAlignment="1">
      <alignment horizontal="center" vertical="center" wrapText="1"/>
    </xf>
    <xf numFmtId="4" fontId="6" fillId="24" borderId="93" xfId="272" applyNumberFormat="1" applyFont="1" applyFill="1" applyBorder="1" applyAlignment="1">
      <alignment horizontal="center" vertical="center" wrapText="1"/>
    </xf>
    <xf numFmtId="4" fontId="6" fillId="0" borderId="35" xfId="272" applyNumberFormat="1" applyFont="1" applyBorder="1" applyAlignment="1">
      <alignment horizontal="center" vertical="center" wrapText="1"/>
    </xf>
    <xf numFmtId="4" fontId="74" fillId="24" borderId="20" xfId="272" applyNumberFormat="1" applyFont="1" applyFill="1" applyBorder="1" applyAlignment="1">
      <alignment horizontal="center" vertical="center" wrapText="1"/>
    </xf>
    <xf numFmtId="4" fontId="6" fillId="24" borderId="40" xfId="272" applyNumberFormat="1" applyFont="1" applyFill="1" applyBorder="1" applyAlignment="1">
      <alignment horizontal="center" vertical="center" wrapText="1"/>
    </xf>
    <xf numFmtId="0" fontId="1" fillId="24" borderId="57" xfId="272" applyFill="1" applyBorder="1"/>
    <xf numFmtId="4" fontId="71" fillId="24" borderId="56" xfId="272" applyNumberFormat="1" applyFont="1" applyFill="1" applyBorder="1" applyAlignment="1">
      <alignment horizontal="center" vertical="center"/>
    </xf>
    <xf numFmtId="0" fontId="73" fillId="0" borderId="17" xfId="0" applyFont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center" wrapText="1"/>
    </xf>
    <xf numFmtId="0" fontId="73" fillId="0" borderId="44" xfId="0" applyFont="1" applyBorder="1" applyAlignment="1">
      <alignment horizontal="center" vertical="center" wrapText="1"/>
    </xf>
    <xf numFmtId="0" fontId="73" fillId="0" borderId="35" xfId="0" applyFont="1" applyBorder="1" applyAlignment="1">
      <alignment horizontal="center" vertical="center" wrapText="1"/>
    </xf>
    <xf numFmtId="0" fontId="73" fillId="0" borderId="28" xfId="0" applyFont="1" applyBorder="1" applyAlignment="1">
      <alignment horizontal="center" vertical="center" wrapText="1"/>
    </xf>
    <xf numFmtId="4" fontId="62" fillId="0" borderId="93" xfId="0" applyNumberFormat="1" applyFont="1" applyBorder="1" applyAlignment="1">
      <alignment horizontal="center" vertical="center" wrapText="1"/>
    </xf>
    <xf numFmtId="4" fontId="74" fillId="24" borderId="25" xfId="0" applyNumberFormat="1" applyFont="1" applyFill="1" applyBorder="1" applyAlignment="1">
      <alignment horizontal="center" vertical="center" wrapText="1"/>
    </xf>
    <xf numFmtId="4" fontId="74" fillId="24" borderId="92" xfId="0" applyNumberFormat="1" applyFont="1" applyFill="1" applyBorder="1" applyAlignment="1">
      <alignment horizontal="center" vertical="center" wrapText="1"/>
    </xf>
    <xf numFmtId="4" fontId="74" fillId="24" borderId="20" xfId="0" applyNumberFormat="1" applyFont="1" applyFill="1" applyBorder="1" applyAlignment="1">
      <alignment horizontal="center" vertical="center" wrapText="1"/>
    </xf>
    <xf numFmtId="0" fontId="0" fillId="0" borderId="58" xfId="0" applyBorder="1"/>
    <xf numFmtId="0" fontId="62" fillId="0" borderId="11" xfId="0" applyFont="1" applyBorder="1" applyAlignment="1">
      <alignment horizontal="center" vertical="center" wrapText="1"/>
    </xf>
    <xf numFmtId="4" fontId="74" fillId="24" borderId="105" xfId="0" applyNumberFormat="1" applyFont="1" applyFill="1" applyBorder="1" applyAlignment="1">
      <alignment horizontal="center" vertical="center" wrapText="1"/>
    </xf>
    <xf numFmtId="4" fontId="62" fillId="0" borderId="104" xfId="0" applyNumberFormat="1" applyFont="1" applyBorder="1" applyAlignment="1">
      <alignment horizontal="center" vertical="center" wrapText="1"/>
    </xf>
    <xf numFmtId="0" fontId="71" fillId="24" borderId="39" xfId="0" applyFont="1" applyFill="1" applyBorder="1"/>
    <xf numFmtId="4" fontId="71" fillId="24" borderId="59" xfId="0" applyNumberFormat="1" applyFont="1" applyFill="1" applyBorder="1"/>
    <xf numFmtId="1" fontId="0" fillId="24" borderId="41" xfId="0" applyNumberFormat="1" applyFill="1" applyBorder="1"/>
    <xf numFmtId="0" fontId="73" fillId="0" borderId="65" xfId="0" applyFont="1" applyBorder="1" applyAlignment="1">
      <alignment horizontal="center" vertical="center" wrapText="1"/>
    </xf>
    <xf numFmtId="4" fontId="6" fillId="0" borderId="29" xfId="0" applyNumberFormat="1" applyFont="1" applyBorder="1" applyAlignment="1">
      <alignment horizontal="center" vertical="center" wrapText="1"/>
    </xf>
    <xf numFmtId="4" fontId="6" fillId="0" borderId="110" xfId="0" applyNumberFormat="1" applyFont="1" applyBorder="1" applyAlignment="1">
      <alignment vertical="center" wrapText="1"/>
    </xf>
    <xf numFmtId="4" fontId="62" fillId="0" borderId="111" xfId="0" applyNumberFormat="1" applyFont="1" applyBorder="1" applyAlignment="1">
      <alignment horizontal="center" vertical="center" wrapText="1"/>
    </xf>
    <xf numFmtId="4" fontId="6" fillId="0" borderId="25" xfId="0" applyNumberFormat="1" applyFont="1" applyBorder="1" applyAlignment="1">
      <alignment horizontal="center" vertical="center" wrapText="1"/>
    </xf>
    <xf numFmtId="4" fontId="6" fillId="0" borderId="92" xfId="0" applyNumberFormat="1" applyFont="1" applyBorder="1" applyAlignment="1">
      <alignment vertical="center" wrapText="1"/>
    </xf>
    <xf numFmtId="4" fontId="6" fillId="0" borderId="91" xfId="0" applyNumberFormat="1" applyFont="1" applyBorder="1" applyAlignment="1">
      <alignment vertical="center" wrapText="1"/>
    </xf>
    <xf numFmtId="4" fontId="6" fillId="0" borderId="105" xfId="0" applyNumberFormat="1" applyFont="1" applyBorder="1" applyAlignment="1">
      <alignment vertical="center" wrapText="1"/>
    </xf>
    <xf numFmtId="4" fontId="6" fillId="0" borderId="102" xfId="0" applyNumberFormat="1" applyFont="1" applyBorder="1" applyAlignment="1">
      <alignment vertical="center" wrapText="1"/>
    </xf>
    <xf numFmtId="0" fontId="71" fillId="24" borderId="58" xfId="0" applyFont="1" applyFill="1" applyBorder="1"/>
    <xf numFmtId="4" fontId="71" fillId="24" borderId="114" xfId="0" applyNumberFormat="1" applyFont="1" applyFill="1" applyBorder="1"/>
    <xf numFmtId="178" fontId="71" fillId="24" borderId="56" xfId="272" applyNumberFormat="1" applyFont="1" applyFill="1" applyBorder="1" applyAlignment="1">
      <alignment horizontal="center" vertical="center"/>
    </xf>
    <xf numFmtId="4" fontId="6" fillId="0" borderId="110" xfId="0" applyNumberFormat="1" applyFont="1" applyBorder="1" applyAlignment="1">
      <alignment horizontal="right" vertical="center" wrapText="1"/>
    </xf>
    <xf numFmtId="4" fontId="74" fillId="0" borderId="92" xfId="272" applyNumberFormat="1" applyFont="1" applyBorder="1" applyAlignment="1">
      <alignment horizontal="right" vertical="center" wrapText="1"/>
    </xf>
    <xf numFmtId="4" fontId="62" fillId="0" borderId="111" xfId="0" applyNumberFormat="1" applyFont="1" applyBorder="1" applyAlignment="1">
      <alignment horizontal="right" vertical="center" wrapText="1"/>
    </xf>
    <xf numFmtId="4" fontId="6" fillId="0" borderId="92" xfId="0" applyNumberFormat="1" applyFont="1" applyBorder="1" applyAlignment="1">
      <alignment horizontal="right" vertical="center" wrapText="1"/>
    </xf>
    <xf numFmtId="4" fontId="62" fillId="0" borderId="93" xfId="0" applyNumberFormat="1" applyFont="1" applyBorder="1" applyAlignment="1">
      <alignment horizontal="right" vertical="center" wrapText="1"/>
    </xf>
    <xf numFmtId="3" fontId="1" fillId="24" borderId="0" xfId="272" applyNumberFormat="1" applyFill="1" applyBorder="1"/>
    <xf numFmtId="4" fontId="1" fillId="24" borderId="12" xfId="272" applyNumberFormat="1" applyFill="1" applyBorder="1"/>
    <xf numFmtId="0" fontId="71" fillId="24" borderId="94" xfId="272" applyFont="1" applyFill="1" applyBorder="1" applyAlignment="1">
      <alignment vertical="center"/>
    </xf>
    <xf numFmtId="4" fontId="71" fillId="24" borderId="94" xfId="272" applyNumberFormat="1" applyFont="1" applyFill="1" applyBorder="1" applyAlignment="1">
      <alignment horizontal="center" vertical="center"/>
    </xf>
    <xf numFmtId="0" fontId="33" fillId="0" borderId="92" xfId="0" applyFont="1" applyBorder="1" applyAlignment="1">
      <alignment horizontal="center" vertical="center"/>
    </xf>
    <xf numFmtId="2" fontId="33" fillId="0" borderId="92" xfId="0" applyNumberFormat="1" applyFont="1" applyBorder="1" applyAlignment="1">
      <alignment horizontal="center" vertical="center"/>
    </xf>
    <xf numFmtId="203" fontId="35" fillId="0" borderId="92" xfId="0" applyNumberFormat="1" applyFont="1" applyBorder="1" applyAlignment="1">
      <alignment vertical="center"/>
    </xf>
    <xf numFmtId="203" fontId="35" fillId="0" borderId="92" xfId="135" applyNumberFormat="1" applyFont="1" applyBorder="1" applyAlignment="1">
      <alignment horizontal="center" vertical="center" wrapText="1"/>
    </xf>
    <xf numFmtId="0" fontId="35" fillId="0" borderId="92" xfId="0" applyFont="1" applyBorder="1" applyAlignment="1">
      <alignment vertical="center"/>
    </xf>
    <xf numFmtId="203" fontId="35" fillId="0" borderId="105" xfId="0" applyNumberFormat="1" applyFont="1" applyBorder="1" applyAlignment="1">
      <alignment vertical="center"/>
    </xf>
    <xf numFmtId="203" fontId="35" fillId="0" borderId="105" xfId="135" applyNumberFormat="1" applyFont="1" applyBorder="1" applyAlignment="1">
      <alignment horizontal="center" vertical="center" wrapText="1"/>
    </xf>
    <xf numFmtId="0" fontId="8" fillId="0" borderId="21" xfId="135" applyFont="1" applyBorder="1" applyAlignment="1">
      <alignment vertical="center"/>
    </xf>
    <xf numFmtId="0" fontId="8" fillId="0" borderId="99" xfId="135" applyFont="1" applyBorder="1" applyAlignment="1">
      <alignment vertical="center"/>
    </xf>
    <xf numFmtId="0" fontId="8" fillId="0" borderId="91" xfId="135" applyFont="1" applyBorder="1" applyAlignment="1">
      <alignment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91" xfId="0" applyFont="1" applyBorder="1" applyAlignment="1">
      <alignment horizontal="center" vertical="center" wrapText="1"/>
    </xf>
    <xf numFmtId="49" fontId="72" fillId="24" borderId="58" xfId="0" applyNumberFormat="1" applyFont="1" applyFill="1" applyBorder="1"/>
    <xf numFmtId="0" fontId="71" fillId="24" borderId="58" xfId="0" applyFont="1" applyFill="1" applyBorder="1" applyAlignment="1">
      <alignment vertical="center"/>
    </xf>
    <xf numFmtId="4" fontId="71" fillId="24" borderId="114" xfId="0" applyNumberFormat="1" applyFont="1" applyFill="1" applyBorder="1" applyAlignment="1">
      <alignment horizontal="center" vertical="center"/>
    </xf>
    <xf numFmtId="0" fontId="71" fillId="24" borderId="56" xfId="0" applyFont="1" applyFill="1" applyBorder="1" applyAlignment="1">
      <alignment vertical="center"/>
    </xf>
    <xf numFmtId="0" fontId="1" fillId="24" borderId="58" xfId="272" applyFill="1" applyBorder="1"/>
    <xf numFmtId="4" fontId="1" fillId="24" borderId="56" xfId="272" applyNumberFormat="1" applyFill="1" applyBorder="1"/>
    <xf numFmtId="0" fontId="8" fillId="0" borderId="100" xfId="135" applyFont="1" applyBorder="1" applyAlignment="1">
      <alignment horizontal="left" vertical="center"/>
    </xf>
    <xf numFmtId="0" fontId="8" fillId="0" borderId="97" xfId="135" applyFont="1" applyBorder="1" applyAlignment="1">
      <alignment horizontal="left" vertical="center"/>
    </xf>
    <xf numFmtId="0" fontId="8" fillId="0" borderId="102" xfId="135" applyFont="1" applyBorder="1" applyAlignment="1">
      <alignment horizontal="left" vertical="center"/>
    </xf>
    <xf numFmtId="49" fontId="32" fillId="24" borderId="0" xfId="131" applyNumberFormat="1" applyFont="1" applyFill="1" applyBorder="1" applyAlignment="1">
      <alignment horizontal="right" vertical="center"/>
    </xf>
    <xf numFmtId="176" fontId="32" fillId="24" borderId="0" xfId="131" applyNumberFormat="1" applyFont="1" applyFill="1" applyBorder="1" applyAlignment="1">
      <alignment vertical="center"/>
    </xf>
    <xf numFmtId="185" fontId="32" fillId="24" borderId="35" xfId="60" applyNumberFormat="1" applyFont="1" applyFill="1" applyBorder="1" applyAlignment="1">
      <alignment horizontal="center" vertical="center"/>
    </xf>
    <xf numFmtId="185" fontId="32" fillId="24" borderId="92" xfId="60" applyNumberFormat="1" applyFont="1" applyFill="1" applyBorder="1" applyAlignment="1">
      <alignment horizontal="center" vertical="center"/>
    </xf>
    <xf numFmtId="9" fontId="35" fillId="24" borderId="93" xfId="95" applyFont="1" applyFill="1" applyBorder="1" applyAlignment="1">
      <alignment horizontal="center" vertical="center"/>
    </xf>
    <xf numFmtId="0" fontId="35" fillId="24" borderId="100" xfId="0" applyFont="1" applyFill="1" applyBorder="1" applyAlignment="1">
      <alignment vertical="center" wrapText="1"/>
    </xf>
    <xf numFmtId="0" fontId="35" fillId="24" borderId="97" xfId="0" applyFont="1" applyFill="1" applyBorder="1" applyAlignment="1">
      <alignment vertical="center" wrapText="1"/>
    </xf>
    <xf numFmtId="0" fontId="35" fillId="24" borderId="102" xfId="0" applyFont="1" applyFill="1" applyBorder="1" applyAlignment="1">
      <alignment vertical="center" wrapText="1"/>
    </xf>
    <xf numFmtId="9" fontId="32" fillId="24" borderId="93" xfId="95" applyFont="1" applyFill="1" applyBorder="1" applyAlignment="1">
      <alignment horizontal="center" vertical="center"/>
    </xf>
    <xf numFmtId="0" fontId="31" fillId="0" borderId="52" xfId="89" applyFont="1" applyBorder="1"/>
    <xf numFmtId="0" fontId="63" fillId="24" borderId="43" xfId="0" applyFont="1" applyFill="1" applyBorder="1"/>
    <xf numFmtId="4" fontId="6" fillId="0" borderId="90" xfId="0" applyNumberFormat="1" applyFont="1" applyBorder="1" applyAlignment="1">
      <alignment vertical="center" wrapText="1"/>
    </xf>
    <xf numFmtId="4" fontId="6" fillId="0" borderId="60" xfId="0" applyNumberFormat="1" applyFont="1" applyBorder="1" applyAlignment="1">
      <alignment vertical="center" wrapText="1"/>
    </xf>
    <xf numFmtId="0" fontId="71" fillId="24" borderId="13" xfId="0" applyFont="1" applyFill="1" applyBorder="1" applyAlignment="1">
      <alignment horizontal="left"/>
    </xf>
    <xf numFmtId="4" fontId="71" fillId="24" borderId="94" xfId="0" applyNumberFormat="1" applyFont="1" applyFill="1" applyBorder="1" applyAlignment="1">
      <alignment horizontal="right"/>
    </xf>
    <xf numFmtId="4" fontId="6" fillId="0" borderId="110" xfId="0" applyNumberFormat="1" applyFont="1" applyBorder="1" applyAlignment="1">
      <alignment horizontal="center" vertical="center" wrapText="1"/>
    </xf>
    <xf numFmtId="4" fontId="6" fillId="0" borderId="90" xfId="0" applyNumberFormat="1" applyFont="1" applyBorder="1" applyAlignment="1">
      <alignment horizontal="center" vertical="center" wrapText="1"/>
    </xf>
    <xf numFmtId="4" fontId="6" fillId="0" borderId="99" xfId="0" applyNumberFormat="1" applyFont="1" applyBorder="1" applyAlignment="1">
      <alignment horizontal="center" vertical="center" wrapText="1"/>
    </xf>
    <xf numFmtId="4" fontId="6" fillId="0" borderId="91" xfId="0" applyNumberFormat="1" applyFont="1" applyBorder="1" applyAlignment="1">
      <alignment horizontal="center" vertical="center" wrapText="1"/>
    </xf>
    <xf numFmtId="2" fontId="71" fillId="24" borderId="58" xfId="0" applyNumberFormat="1" applyFont="1" applyFill="1" applyBorder="1" applyAlignment="1">
      <alignment horizontal="left"/>
    </xf>
    <xf numFmtId="1" fontId="0" fillId="24" borderId="57" xfId="0" applyNumberFormat="1" applyFill="1" applyBorder="1"/>
    <xf numFmtId="0" fontId="63" fillId="24" borderId="56" xfId="0" applyFont="1" applyFill="1" applyBorder="1"/>
    <xf numFmtId="0" fontId="63" fillId="24" borderId="12" xfId="0" applyFont="1" applyFill="1" applyBorder="1"/>
    <xf numFmtId="0" fontId="71" fillId="24" borderId="0" xfId="0" applyFont="1" applyFill="1" applyBorder="1" applyAlignment="1">
      <alignment horizontal="right"/>
    </xf>
    <xf numFmtId="0" fontId="63" fillId="24" borderId="12" xfId="272" applyFont="1" applyFill="1" applyBorder="1"/>
    <xf numFmtId="0" fontId="71" fillId="24" borderId="0" xfId="0" applyFont="1" applyFill="1" applyBorder="1" applyAlignment="1">
      <alignment horizontal="left"/>
    </xf>
    <xf numFmtId="4" fontId="71" fillId="24" borderId="0" xfId="0" applyNumberFormat="1" applyFont="1" applyFill="1" applyBorder="1" applyAlignment="1">
      <alignment horizontal="right"/>
    </xf>
    <xf numFmtId="0" fontId="71" fillId="24" borderId="0" xfId="0" applyFont="1" applyFill="1" applyBorder="1"/>
    <xf numFmtId="2" fontId="71" fillId="24" borderId="39" xfId="0" applyNumberFormat="1" applyFont="1" applyFill="1" applyBorder="1" applyAlignment="1">
      <alignment horizontal="left" vertical="center"/>
    </xf>
    <xf numFmtId="1" fontId="71" fillId="24" borderId="57" xfId="0" applyNumberFormat="1" applyFont="1" applyFill="1" applyBorder="1" applyAlignment="1">
      <alignment horizontal="center" vertical="center"/>
    </xf>
    <xf numFmtId="1" fontId="71" fillId="24" borderId="56" xfId="0" applyNumberFormat="1" applyFont="1" applyFill="1" applyBorder="1" applyAlignment="1">
      <alignment horizontal="center" vertical="center"/>
    </xf>
    <xf numFmtId="0" fontId="71" fillId="24" borderId="57" xfId="0" applyFont="1" applyFill="1" applyBorder="1"/>
    <xf numFmtId="0" fontId="0" fillId="24" borderId="13" xfId="0" applyFill="1" applyBorder="1"/>
    <xf numFmtId="0" fontId="0" fillId="24" borderId="94" xfId="0" applyFill="1" applyBorder="1"/>
    <xf numFmtId="0" fontId="0" fillId="24" borderId="96" xfId="0" applyFill="1" applyBorder="1"/>
    <xf numFmtId="44" fontId="34" fillId="0" borderId="0" xfId="90" applyNumberFormat="1" applyFont="1"/>
    <xf numFmtId="0" fontId="8" fillId="0" borderId="100" xfId="135" applyFont="1" applyBorder="1" applyAlignment="1">
      <alignment vertical="center"/>
    </xf>
    <xf numFmtId="0" fontId="8" fillId="0" borderId="97" xfId="135" applyFont="1" applyBorder="1" applyAlignment="1">
      <alignment vertical="center"/>
    </xf>
    <xf numFmtId="0" fontId="8" fillId="0" borderId="102" xfId="135" applyFont="1" applyBorder="1" applyAlignment="1">
      <alignment vertical="center"/>
    </xf>
    <xf numFmtId="3" fontId="8" fillId="0" borderId="21" xfId="0" applyNumberFormat="1" applyFont="1" applyBorder="1" applyAlignment="1">
      <alignment vertical="center" wrapText="1"/>
    </xf>
    <xf numFmtId="3" fontId="8" fillId="0" borderId="99" xfId="0" applyNumberFormat="1" applyFont="1" applyBorder="1" applyAlignment="1">
      <alignment vertical="center" wrapText="1"/>
    </xf>
    <xf numFmtId="3" fontId="8" fillId="0" borderId="91" xfId="0" applyNumberFormat="1" applyFont="1" applyBorder="1" applyAlignment="1">
      <alignment vertical="center" wrapText="1"/>
    </xf>
    <xf numFmtId="176" fontId="33" fillId="0" borderId="0" xfId="90" applyNumberFormat="1" applyFont="1"/>
    <xf numFmtId="0" fontId="32" fillId="0" borderId="84" xfId="130" applyFont="1" applyBorder="1" applyAlignment="1">
      <alignment horizontal="center"/>
    </xf>
    <xf numFmtId="0" fontId="32" fillId="0" borderId="82" xfId="130" applyFont="1" applyBorder="1" applyAlignment="1">
      <alignment horizontal="center"/>
    </xf>
    <xf numFmtId="0" fontId="32" fillId="0" borderId="83" xfId="130" applyFont="1" applyBorder="1" applyAlignment="1">
      <alignment horizontal="center"/>
    </xf>
    <xf numFmtId="0" fontId="35" fillId="0" borderId="85" xfId="89" applyFont="1" applyBorder="1" applyAlignment="1">
      <alignment horizontal="center"/>
    </xf>
    <xf numFmtId="0" fontId="35" fillId="0" borderId="77" xfId="89" applyFont="1" applyBorder="1" applyAlignment="1">
      <alignment horizontal="center"/>
    </xf>
    <xf numFmtId="0" fontId="35" fillId="0" borderId="78" xfId="89" applyFont="1" applyBorder="1" applyAlignment="1">
      <alignment horizontal="center"/>
    </xf>
    <xf numFmtId="0" fontId="35" fillId="0" borderId="54" xfId="130" applyFont="1" applyBorder="1" applyAlignment="1">
      <alignment horizontal="center"/>
    </xf>
    <xf numFmtId="0" fontId="35" fillId="0" borderId="70" xfId="130" applyFont="1" applyBorder="1" applyAlignment="1">
      <alignment horizontal="center"/>
    </xf>
    <xf numFmtId="0" fontId="32" fillId="24" borderId="29" xfId="73" applyFont="1" applyFill="1" applyBorder="1" applyAlignment="1">
      <alignment horizontal="center" vertical="center" wrapText="1"/>
    </xf>
    <xf numFmtId="0" fontId="32" fillId="24" borderId="20" xfId="73" applyFont="1" applyFill="1" applyBorder="1" applyAlignment="1">
      <alignment horizontal="center" vertical="center" wrapText="1"/>
    </xf>
    <xf numFmtId="4" fontId="32" fillId="24" borderId="29" xfId="73" applyNumberFormat="1" applyFont="1" applyFill="1" applyBorder="1" applyAlignment="1">
      <alignment horizontal="center" vertical="center" wrapText="1"/>
    </xf>
    <xf numFmtId="4" fontId="32" fillId="24" borderId="20" xfId="73" applyNumberFormat="1" applyFont="1" applyFill="1" applyBorder="1" applyAlignment="1">
      <alignment horizontal="center" vertical="center" wrapText="1"/>
    </xf>
    <xf numFmtId="4" fontId="32" fillId="24" borderId="35" xfId="73" applyNumberFormat="1" applyFont="1" applyFill="1" applyBorder="1" applyAlignment="1">
      <alignment horizontal="center" vertical="center" wrapText="1"/>
    </xf>
    <xf numFmtId="4" fontId="32" fillId="24" borderId="40" xfId="73" applyNumberFormat="1" applyFont="1" applyFill="1" applyBorder="1" applyAlignment="1">
      <alignment horizontal="center" vertical="center" wrapText="1"/>
    </xf>
    <xf numFmtId="0" fontId="32" fillId="24" borderId="32" xfId="73" applyFont="1" applyFill="1" applyBorder="1" applyAlignment="1">
      <alignment horizontal="center" vertical="center" wrapText="1"/>
    </xf>
    <xf numFmtId="0" fontId="32" fillId="24" borderId="46" xfId="73" applyFont="1" applyFill="1" applyBorder="1" applyAlignment="1">
      <alignment horizontal="center" vertical="center" wrapText="1"/>
    </xf>
    <xf numFmtId="0" fontId="35" fillId="24" borderId="33" xfId="89" applyFont="1" applyFill="1" applyBorder="1" applyAlignment="1">
      <alignment horizontal="left" wrapText="1"/>
    </xf>
    <xf numFmtId="0" fontId="35" fillId="24" borderId="18" xfId="89" applyFont="1" applyFill="1" applyBorder="1" applyAlignment="1">
      <alignment horizontal="left" wrapText="1"/>
    </xf>
    <xf numFmtId="0" fontId="35" fillId="24" borderId="30" xfId="89" applyFont="1" applyFill="1" applyBorder="1" applyAlignment="1">
      <alignment horizontal="left" wrapText="1"/>
    </xf>
    <xf numFmtId="0" fontId="35" fillId="24" borderId="21" xfId="89" applyFont="1" applyFill="1" applyBorder="1" applyAlignment="1">
      <alignment horizontal="center" wrapText="1"/>
    </xf>
    <xf numFmtId="0" fontId="35" fillId="24" borderId="22" xfId="89" applyFont="1" applyFill="1" applyBorder="1" applyAlignment="1">
      <alignment horizontal="center" wrapText="1"/>
    </xf>
    <xf numFmtId="0" fontId="35" fillId="24" borderId="55" xfId="89" applyFont="1" applyFill="1" applyBorder="1" applyAlignment="1">
      <alignment horizontal="center" wrapText="1"/>
    </xf>
    <xf numFmtId="0" fontId="32" fillId="0" borderId="39" xfId="73" applyFont="1" applyBorder="1" applyAlignment="1">
      <alignment horizontal="right" vertical="center"/>
    </xf>
    <xf numFmtId="0" fontId="32" fillId="0" borderId="41" xfId="73" applyFont="1" applyBorder="1" applyAlignment="1">
      <alignment horizontal="right" vertical="center"/>
    </xf>
    <xf numFmtId="0" fontId="32" fillId="0" borderId="51" xfId="73" applyFont="1" applyBorder="1" applyAlignment="1">
      <alignment horizontal="right" vertical="center"/>
    </xf>
    <xf numFmtId="0" fontId="32" fillId="25" borderId="41" xfId="73" applyFont="1" applyFill="1" applyBorder="1" applyAlignment="1">
      <alignment horizontal="left" vertical="center"/>
    </xf>
    <xf numFmtId="0" fontId="32" fillId="25" borderId="42" xfId="73" applyFont="1" applyFill="1" applyBorder="1" applyAlignment="1">
      <alignment horizontal="left" vertical="center"/>
    </xf>
    <xf numFmtId="49" fontId="32" fillId="25" borderId="39" xfId="131" applyNumberFormat="1" applyFont="1" applyFill="1" applyBorder="1" applyAlignment="1">
      <alignment horizontal="right" vertical="center"/>
    </xf>
    <xf numFmtId="49" fontId="32" fillId="25" borderId="41" xfId="131" applyNumberFormat="1" applyFont="1" applyFill="1" applyBorder="1" applyAlignment="1">
      <alignment horizontal="right" vertical="center"/>
    </xf>
    <xf numFmtId="49" fontId="32" fillId="25" borderId="42" xfId="131" applyNumberFormat="1" applyFont="1" applyFill="1" applyBorder="1" applyAlignment="1">
      <alignment horizontal="right" vertical="center"/>
    </xf>
    <xf numFmtId="0" fontId="32" fillId="25" borderId="39" xfId="73" applyFont="1" applyFill="1" applyBorder="1" applyAlignment="1">
      <alignment horizontal="right" vertical="center"/>
    </xf>
    <xf numFmtId="0" fontId="32" fillId="25" borderId="41" xfId="73" applyFont="1" applyFill="1" applyBorder="1" applyAlignment="1">
      <alignment horizontal="right" vertical="center"/>
    </xf>
    <xf numFmtId="0" fontId="32" fillId="25" borderId="51" xfId="73" applyFont="1" applyFill="1" applyBorder="1" applyAlignment="1">
      <alignment horizontal="right" vertical="center"/>
    </xf>
    <xf numFmtId="176" fontId="32" fillId="24" borderId="20" xfId="130" applyNumberFormat="1" applyFont="1" applyFill="1" applyBorder="1" applyAlignment="1">
      <alignment horizontal="center" vertical="center" wrapText="1"/>
    </xf>
    <xf numFmtId="176" fontId="32" fillId="24" borderId="40" xfId="130" applyNumberFormat="1" applyFont="1" applyFill="1" applyBorder="1" applyAlignment="1">
      <alignment horizontal="center" vertical="center" wrapText="1"/>
    </xf>
    <xf numFmtId="0" fontId="35" fillId="24" borderId="34" xfId="130" applyFont="1" applyFill="1" applyBorder="1" applyAlignment="1">
      <alignment horizontal="left" vertical="center" wrapText="1"/>
    </xf>
    <xf numFmtId="0" fontId="35" fillId="24" borderId="16" xfId="130" applyFont="1" applyFill="1" applyBorder="1" applyAlignment="1">
      <alignment horizontal="left" vertical="center" wrapText="1"/>
    </xf>
    <xf numFmtId="0" fontId="35" fillId="24" borderId="17" xfId="130" applyFont="1" applyFill="1" applyBorder="1" applyAlignment="1">
      <alignment horizontal="left" vertical="center" wrapText="1"/>
    </xf>
    <xf numFmtId="3" fontId="32" fillId="24" borderId="44" xfId="130" applyNumberFormat="1" applyFont="1" applyFill="1" applyBorder="1" applyAlignment="1">
      <alignment horizontal="center" vertical="center" wrapText="1"/>
    </xf>
    <xf numFmtId="3" fontId="32" fillId="24" borderId="16" xfId="130" applyNumberFormat="1" applyFont="1" applyFill="1" applyBorder="1" applyAlignment="1">
      <alignment horizontal="center" vertical="center" wrapText="1"/>
    </xf>
    <xf numFmtId="3" fontId="32" fillId="24" borderId="17" xfId="130" applyNumberFormat="1" applyFont="1" applyFill="1" applyBorder="1" applyAlignment="1">
      <alignment horizontal="center" vertical="center" wrapText="1"/>
    </xf>
    <xf numFmtId="0" fontId="35" fillId="24" borderId="33" xfId="130" applyFont="1" applyFill="1" applyBorder="1" applyAlignment="1">
      <alignment vertical="center" wrapText="1"/>
    </xf>
    <xf numFmtId="0" fontId="35" fillId="24" borderId="92" xfId="130" applyFont="1" applyFill="1" applyBorder="1" applyAlignment="1">
      <alignment vertical="center" wrapText="1"/>
    </xf>
    <xf numFmtId="3" fontId="32" fillId="24" borderId="92" xfId="130" applyNumberFormat="1" applyFont="1" applyFill="1" applyBorder="1" applyAlignment="1">
      <alignment horizontal="center" vertical="center"/>
    </xf>
    <xf numFmtId="0" fontId="35" fillId="24" borderId="13" xfId="0" applyFont="1" applyFill="1" applyBorder="1" applyAlignment="1">
      <alignment horizontal="left" vertical="top" wrapText="1"/>
    </xf>
    <xf numFmtId="0" fontId="35" fillId="24" borderId="94" xfId="0" applyFont="1" applyFill="1" applyBorder="1" applyAlignment="1">
      <alignment horizontal="left" vertical="top" wrapText="1"/>
    </xf>
    <xf numFmtId="0" fontId="35" fillId="24" borderId="109" xfId="0" applyFont="1" applyFill="1" applyBorder="1" applyAlignment="1">
      <alignment horizontal="left" vertical="top" wrapText="1"/>
    </xf>
    <xf numFmtId="0" fontId="32" fillId="24" borderId="92" xfId="130" applyFont="1" applyFill="1" applyBorder="1" applyAlignment="1">
      <alignment horizontal="center" vertical="center" wrapText="1"/>
    </xf>
    <xf numFmtId="0" fontId="32" fillId="24" borderId="92" xfId="130" applyFont="1" applyFill="1" applyBorder="1" applyAlignment="1">
      <alignment horizontal="center" vertical="center"/>
    </xf>
    <xf numFmtId="3" fontId="32" fillId="24" borderId="92" xfId="130" applyNumberFormat="1" applyFont="1" applyFill="1" applyBorder="1" applyAlignment="1">
      <alignment horizontal="center" vertical="center" wrapText="1"/>
    </xf>
    <xf numFmtId="0" fontId="32" fillId="24" borderId="11" xfId="0" applyFont="1" applyFill="1" applyBorder="1" applyAlignment="1">
      <alignment horizontal="left" wrapText="1"/>
    </xf>
    <xf numFmtId="0" fontId="32" fillId="24" borderId="0" xfId="0" applyFont="1" applyFill="1" applyBorder="1" applyAlignment="1">
      <alignment horizontal="left" wrapText="1"/>
    </xf>
    <xf numFmtId="0" fontId="32" fillId="24" borderId="43" xfId="0" applyFont="1" applyFill="1" applyBorder="1" applyAlignment="1">
      <alignment horizontal="left" wrapText="1"/>
    </xf>
    <xf numFmtId="1" fontId="70" fillId="24" borderId="57" xfId="272" applyNumberFormat="1" applyFont="1" applyFill="1" applyBorder="1" applyAlignment="1">
      <alignment horizontal="left" vertical="center" wrapText="1"/>
    </xf>
    <xf numFmtId="1" fontId="70" fillId="24" borderId="94" xfId="272" applyNumberFormat="1" applyFont="1" applyFill="1" applyBorder="1" applyAlignment="1">
      <alignment horizontal="left" vertical="center" wrapText="1"/>
    </xf>
    <xf numFmtId="0" fontId="65" fillId="24" borderId="97" xfId="272" applyFont="1" applyFill="1" applyBorder="1" applyAlignment="1">
      <alignment horizontal="center" vertical="center" wrapText="1"/>
    </xf>
    <xf numFmtId="49" fontId="68" fillId="24" borderId="21" xfId="272" applyNumberFormat="1" applyFont="1" applyFill="1" applyBorder="1" applyAlignment="1">
      <alignment horizontal="center" vertical="center" wrapText="1"/>
    </xf>
    <xf numFmtId="49" fontId="68" fillId="24" borderId="99" xfId="272" applyNumberFormat="1" applyFont="1" applyFill="1" applyBorder="1" applyAlignment="1">
      <alignment horizontal="center" vertical="center" wrapText="1"/>
    </xf>
    <xf numFmtId="49" fontId="68" fillId="24" borderId="54" xfId="272" applyNumberFormat="1" applyFont="1" applyFill="1" applyBorder="1" applyAlignment="1">
      <alignment horizontal="center" vertical="center" wrapText="1"/>
    </xf>
    <xf numFmtId="49" fontId="68" fillId="24" borderId="108" xfId="272" applyNumberFormat="1" applyFont="1" applyFill="1" applyBorder="1" applyAlignment="1">
      <alignment horizontal="center" vertical="center" wrapText="1"/>
    </xf>
    <xf numFmtId="0" fontId="6" fillId="0" borderId="27" xfId="272" applyFont="1" applyBorder="1" applyAlignment="1">
      <alignment horizontal="center" vertical="center" wrapText="1"/>
    </xf>
    <xf numFmtId="0" fontId="6" fillId="0" borderId="31" xfId="272" applyFont="1" applyBorder="1" applyAlignment="1">
      <alignment horizontal="center" vertical="center" wrapText="1"/>
    </xf>
    <xf numFmtId="0" fontId="71" fillId="24" borderId="0" xfId="272" applyFont="1" applyFill="1" applyBorder="1" applyAlignment="1">
      <alignment horizontal="right" vertical="top"/>
    </xf>
    <xf numFmtId="1" fontId="71" fillId="24" borderId="41" xfId="272" applyNumberFormat="1" applyFont="1" applyFill="1" applyBorder="1" applyAlignment="1">
      <alignment vertical="center" wrapText="1"/>
    </xf>
    <xf numFmtId="0" fontId="62" fillId="0" borderId="11" xfId="272" applyFont="1" applyBorder="1" applyAlignment="1">
      <alignment horizontal="center" vertical="center" wrapText="1"/>
    </xf>
    <xf numFmtId="0" fontId="62" fillId="0" borderId="43" xfId="272" applyFont="1" applyBorder="1" applyAlignment="1">
      <alignment horizontal="center" vertical="center" wrapText="1"/>
    </xf>
    <xf numFmtId="0" fontId="62" fillId="0" borderId="13" xfId="272" applyFont="1" applyBorder="1" applyAlignment="1">
      <alignment horizontal="center" vertical="center" wrapText="1"/>
    </xf>
    <xf numFmtId="0" fontId="62" fillId="0" borderId="109" xfId="272" applyFont="1" applyBorder="1" applyAlignment="1">
      <alignment horizontal="center" vertical="center" wrapText="1"/>
    </xf>
    <xf numFmtId="0" fontId="76" fillId="0" borderId="50" xfId="272" applyFont="1" applyBorder="1" applyAlignment="1">
      <alignment horizontal="center" vertical="center" wrapText="1"/>
    </xf>
    <xf numFmtId="0" fontId="76" fillId="0" borderId="66" xfId="272" applyFont="1" applyBorder="1" applyAlignment="1">
      <alignment horizontal="center" vertical="center" wrapText="1"/>
    </xf>
    <xf numFmtId="0" fontId="6" fillId="0" borderId="21" xfId="272" applyFont="1" applyBorder="1" applyAlignment="1">
      <alignment horizontal="center" vertical="center" wrapText="1"/>
    </xf>
    <xf numFmtId="0" fontId="6" fillId="0" borderId="91" xfId="272" applyFont="1" applyBorder="1" applyAlignment="1">
      <alignment horizontal="center" vertical="center" wrapText="1"/>
    </xf>
    <xf numFmtId="0" fontId="6" fillId="0" borderId="50" xfId="272" applyFont="1" applyBorder="1" applyAlignment="1">
      <alignment horizontal="center" vertical="center" wrapText="1"/>
    </xf>
    <xf numFmtId="0" fontId="6" fillId="0" borderId="25" xfId="272" applyFont="1" applyBorder="1" applyAlignment="1">
      <alignment horizontal="center" vertical="center" wrapText="1"/>
    </xf>
    <xf numFmtId="1" fontId="70" fillId="24" borderId="56" xfId="272" applyNumberFormat="1" applyFont="1" applyFill="1" applyBorder="1" applyAlignment="1">
      <alignment horizontal="center" vertical="center"/>
    </xf>
    <xf numFmtId="1" fontId="70" fillId="24" borderId="96" xfId="272" applyNumberFormat="1" applyFont="1" applyFill="1" applyBorder="1" applyAlignment="1">
      <alignment horizontal="center" vertical="center"/>
    </xf>
    <xf numFmtId="1" fontId="70" fillId="24" borderId="57" xfId="272" applyNumberFormat="1" applyFont="1" applyFill="1" applyBorder="1" applyAlignment="1">
      <alignment horizontal="center" vertical="center"/>
    </xf>
    <xf numFmtId="1" fontId="70" fillId="24" borderId="94" xfId="272" applyNumberFormat="1" applyFont="1" applyFill="1" applyBorder="1" applyAlignment="1">
      <alignment horizontal="center" vertical="center"/>
    </xf>
    <xf numFmtId="0" fontId="6" fillId="0" borderId="28" xfId="272" applyFont="1" applyBorder="1" applyAlignment="1">
      <alignment horizontal="center" vertical="center" wrapText="1"/>
    </xf>
    <xf numFmtId="1" fontId="71" fillId="24" borderId="41" xfId="272" applyNumberFormat="1" applyFont="1" applyFill="1" applyBorder="1" applyAlignment="1">
      <alignment horizontal="left" vertical="center" wrapText="1"/>
    </xf>
    <xf numFmtId="1" fontId="62" fillId="0" borderId="11" xfId="272" applyNumberFormat="1" applyFont="1" applyBorder="1" applyAlignment="1">
      <alignment horizontal="center" vertical="center" wrapText="1"/>
    </xf>
    <xf numFmtId="0" fontId="71" fillId="24" borderId="41" xfId="272" applyFont="1" applyFill="1" applyBorder="1" applyAlignment="1">
      <alignment horizontal="left" wrapText="1"/>
    </xf>
    <xf numFmtId="1" fontId="71" fillId="24" borderId="41" xfId="272" applyNumberFormat="1" applyFont="1" applyFill="1" applyBorder="1" applyAlignment="1">
      <alignment horizontal="left" wrapText="1"/>
    </xf>
    <xf numFmtId="0" fontId="6" fillId="0" borderId="34" xfId="272" applyFont="1" applyBorder="1" applyAlignment="1">
      <alignment horizontal="center" vertical="center" wrapText="1"/>
    </xf>
    <xf numFmtId="0" fontId="6" fillId="0" borderId="17" xfId="272" applyFont="1" applyBorder="1" applyAlignment="1">
      <alignment horizontal="center" vertical="center" wrapText="1"/>
    </xf>
    <xf numFmtId="4" fontId="6" fillId="0" borderId="44" xfId="272" applyNumberFormat="1" applyFont="1" applyBorder="1" applyAlignment="1">
      <alignment horizontal="center" vertical="center" wrapText="1"/>
    </xf>
    <xf numFmtId="4" fontId="6" fillId="0" borderId="16" xfId="272" applyNumberFormat="1" applyFont="1" applyBorder="1" applyAlignment="1">
      <alignment horizontal="center" vertical="center" wrapText="1"/>
    </xf>
    <xf numFmtId="0" fontId="6" fillId="0" borderId="27" xfId="272" applyFont="1" applyBorder="1" applyAlignment="1">
      <alignment horizontal="center" vertical="center" wrapText="1" shrinkToFit="1"/>
    </xf>
    <xf numFmtId="0" fontId="6" fillId="0" borderId="28" xfId="272" applyFont="1" applyBorder="1" applyAlignment="1">
      <alignment horizontal="center" vertical="center" wrapText="1" shrinkToFit="1"/>
    </xf>
    <xf numFmtId="0" fontId="6" fillId="24" borderId="94" xfId="272" applyFont="1" applyFill="1" applyBorder="1" applyAlignment="1">
      <alignment horizontal="right" vertical="center"/>
    </xf>
    <xf numFmtId="1" fontId="62" fillId="0" borderId="58" xfId="272" applyNumberFormat="1" applyFont="1" applyBorder="1" applyAlignment="1">
      <alignment horizontal="center" vertical="center" wrapText="1"/>
    </xf>
    <xf numFmtId="0" fontId="62" fillId="0" borderId="76" xfId="272" applyFont="1" applyBorder="1" applyAlignment="1">
      <alignment horizontal="center" vertical="center" wrapText="1"/>
    </xf>
    <xf numFmtId="1" fontId="71" fillId="24" borderId="41" xfId="0" applyNumberFormat="1" applyFont="1" applyFill="1" applyBorder="1" applyAlignment="1">
      <alignment horizontal="left" vertical="top" wrapText="1"/>
    </xf>
    <xf numFmtId="1" fontId="62" fillId="0" borderId="11" xfId="0" applyNumberFormat="1" applyFont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0" fontId="62" fillId="0" borderId="13" xfId="0" applyFont="1" applyBorder="1" applyAlignment="1">
      <alignment horizontal="center" vertical="center" wrapText="1"/>
    </xf>
    <xf numFmtId="0" fontId="62" fillId="0" borderId="9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91" xfId="0" applyFont="1" applyBorder="1" applyAlignment="1">
      <alignment horizontal="center" vertical="center" wrapText="1"/>
    </xf>
    <xf numFmtId="0" fontId="73" fillId="0" borderId="66" xfId="272" applyFont="1" applyBorder="1" applyAlignment="1">
      <alignment horizontal="center" vertical="center" wrapText="1"/>
    </xf>
    <xf numFmtId="0" fontId="73" fillId="0" borderId="65" xfId="272" applyFont="1" applyBorder="1" applyAlignment="1">
      <alignment horizontal="center" vertical="center" wrapText="1"/>
    </xf>
    <xf numFmtId="0" fontId="73" fillId="0" borderId="60" xfId="272" applyFont="1" applyBorder="1" applyAlignment="1">
      <alignment horizontal="center" vertical="center" wrapText="1"/>
    </xf>
    <xf numFmtId="0" fontId="73" fillId="0" borderId="28" xfId="272" applyFont="1" applyBorder="1" applyAlignment="1">
      <alignment horizontal="center" vertical="center" wrapText="1"/>
    </xf>
    <xf numFmtId="0" fontId="73" fillId="0" borderId="44" xfId="272" applyFont="1" applyBorder="1" applyAlignment="1">
      <alignment horizontal="center" vertical="center" wrapText="1"/>
    </xf>
    <xf numFmtId="0" fontId="73" fillId="0" borderId="17" xfId="272" applyFont="1" applyBorder="1" applyAlignment="1">
      <alignment horizontal="center" vertical="center" wrapText="1"/>
    </xf>
    <xf numFmtId="4" fontId="6" fillId="0" borderId="92" xfId="272" applyNumberFormat="1" applyFont="1" applyBorder="1" applyAlignment="1">
      <alignment horizontal="center" vertical="center" wrapText="1"/>
    </xf>
    <xf numFmtId="4" fontId="6" fillId="0" borderId="60" xfId="272" applyNumberFormat="1" applyFont="1" applyBorder="1" applyAlignment="1">
      <alignment horizontal="center" vertical="center" wrapText="1"/>
    </xf>
    <xf numFmtId="4" fontId="6" fillId="0" borderId="31" xfId="272" applyNumberFormat="1" applyFont="1" applyBorder="1" applyAlignment="1">
      <alignment horizontal="center" vertical="center" wrapText="1"/>
    </xf>
    <xf numFmtId="4" fontId="6" fillId="0" borderId="17" xfId="272" applyNumberFormat="1" applyFont="1" applyBorder="1" applyAlignment="1">
      <alignment horizontal="center" vertical="center" wrapText="1"/>
    </xf>
    <xf numFmtId="0" fontId="6" fillId="0" borderId="32" xfId="272" applyFont="1" applyBorder="1" applyAlignment="1">
      <alignment horizontal="center" vertical="center" wrapText="1"/>
    </xf>
    <xf numFmtId="0" fontId="6" fillId="0" borderId="29" xfId="272" applyFont="1" applyBorder="1" applyAlignment="1">
      <alignment horizontal="center" vertical="center" wrapText="1"/>
    </xf>
    <xf numFmtId="0" fontId="6" fillId="24" borderId="21" xfId="272" applyFont="1" applyFill="1" applyBorder="1" applyAlignment="1">
      <alignment horizontal="center" vertical="center" wrapText="1"/>
    </xf>
    <xf numFmtId="0" fontId="6" fillId="24" borderId="91" xfId="272" applyFont="1" applyFill="1" applyBorder="1" applyAlignment="1">
      <alignment horizontal="center" vertical="center" wrapText="1"/>
    </xf>
    <xf numFmtId="0" fontId="6" fillId="24" borderId="27" xfId="272" applyFont="1" applyFill="1" applyBorder="1" applyAlignment="1">
      <alignment horizontal="center" vertical="center" wrapText="1"/>
    </xf>
    <xf numFmtId="0" fontId="6" fillId="24" borderId="28" xfId="272" applyFont="1" applyFill="1" applyBorder="1" applyAlignment="1">
      <alignment horizontal="center" vertical="center" wrapText="1"/>
    </xf>
    <xf numFmtId="0" fontId="62" fillId="0" borderId="43" xfId="0" applyFont="1" applyBorder="1" applyAlignment="1">
      <alignment horizontal="center" vertical="center" wrapText="1"/>
    </xf>
    <xf numFmtId="0" fontId="62" fillId="0" borderId="109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92" xfId="0" applyFont="1" applyBorder="1" applyAlignment="1">
      <alignment horizontal="center" vertical="center" wrapText="1"/>
    </xf>
    <xf numFmtId="4" fontId="6" fillId="0" borderId="92" xfId="0" applyNumberFormat="1" applyFont="1" applyBorder="1" applyAlignment="1">
      <alignment horizontal="center" vertical="center" wrapText="1"/>
    </xf>
    <xf numFmtId="1" fontId="71" fillId="24" borderId="41" xfId="0" applyNumberFormat="1" applyFont="1" applyFill="1" applyBorder="1" applyAlignment="1">
      <alignment horizontal="left" wrapText="1"/>
    </xf>
    <xf numFmtId="0" fontId="73" fillId="0" borderId="60" xfId="0" applyFont="1" applyBorder="1" applyAlignment="1">
      <alignment horizontal="center" vertical="center" wrapText="1"/>
    </xf>
    <xf numFmtId="0" fontId="73" fillId="0" borderId="28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4" fontId="6" fillId="24" borderId="44" xfId="0" applyNumberFormat="1" applyFont="1" applyFill="1" applyBorder="1" applyAlignment="1">
      <alignment horizontal="center" vertical="center" wrapText="1"/>
    </xf>
    <xf numFmtId="4" fontId="6" fillId="24" borderId="16" xfId="0" applyNumberFormat="1" applyFont="1" applyFill="1" applyBorder="1" applyAlignment="1">
      <alignment horizontal="center" vertical="center" wrapText="1"/>
    </xf>
    <xf numFmtId="0" fontId="73" fillId="0" borderId="66" xfId="0" applyFont="1" applyBorder="1" applyAlignment="1">
      <alignment horizontal="center" vertical="center" wrapText="1"/>
    </xf>
    <xf numFmtId="0" fontId="73" fillId="0" borderId="65" xfId="0" applyFont="1" applyBorder="1" applyAlignment="1">
      <alignment horizontal="center" vertical="center" wrapText="1"/>
    </xf>
    <xf numFmtId="4" fontId="6" fillId="0" borderId="44" xfId="0" applyNumberFormat="1" applyFont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 wrapText="1"/>
    </xf>
    <xf numFmtId="4" fontId="6" fillId="0" borderId="60" xfId="0" applyNumberFormat="1" applyFont="1" applyBorder="1" applyAlignment="1">
      <alignment horizontal="center" vertical="center" wrapText="1"/>
    </xf>
    <xf numFmtId="4" fontId="6" fillId="0" borderId="31" xfId="0" applyNumberFormat="1" applyFont="1" applyBorder="1" applyAlignment="1">
      <alignment horizontal="center" vertical="center" wrapText="1"/>
    </xf>
    <xf numFmtId="1" fontId="71" fillId="24" borderId="41" xfId="0" applyNumberFormat="1" applyFont="1" applyFill="1" applyBorder="1"/>
    <xf numFmtId="1" fontId="62" fillId="0" borderId="58" xfId="0" applyNumberFormat="1" applyFont="1" applyBorder="1" applyAlignment="1">
      <alignment horizontal="center" vertical="center" wrapText="1"/>
    </xf>
    <xf numFmtId="0" fontId="62" fillId="0" borderId="76" xfId="0" applyFont="1" applyBorder="1" applyAlignment="1">
      <alignment horizontal="center" vertical="center" wrapText="1"/>
    </xf>
    <xf numFmtId="4" fontId="6" fillId="0" borderId="90" xfId="272" applyNumberFormat="1" applyFont="1" applyBorder="1" applyAlignment="1">
      <alignment horizontal="center" vertical="center" wrapText="1"/>
    </xf>
    <xf numFmtId="4" fontId="6" fillId="0" borderId="91" xfId="272" applyNumberFormat="1" applyFont="1" applyBorder="1" applyAlignment="1">
      <alignment horizontal="center" vertical="center" wrapText="1"/>
    </xf>
    <xf numFmtId="0" fontId="1" fillId="0" borderId="90" xfId="272" applyBorder="1" applyAlignment="1">
      <alignment horizontal="center"/>
    </xf>
    <xf numFmtId="0" fontId="1" fillId="0" borderId="91" xfId="272" applyBorder="1" applyAlignment="1">
      <alignment horizontal="center"/>
    </xf>
    <xf numFmtId="4" fontId="6" fillId="0" borderId="28" xfId="272" applyNumberFormat="1" applyFont="1" applyBorder="1" applyAlignment="1">
      <alignment horizontal="center" vertical="center" wrapText="1"/>
    </xf>
    <xf numFmtId="0" fontId="6" fillId="24" borderId="0" xfId="272" applyFont="1" applyFill="1" applyBorder="1" applyAlignment="1">
      <alignment horizontal="right" vertical="center"/>
    </xf>
    <xf numFmtId="0" fontId="73" fillId="0" borderId="44" xfId="0" applyFont="1" applyBorder="1" applyAlignment="1">
      <alignment horizontal="center" vertical="center" wrapText="1"/>
    </xf>
    <xf numFmtId="0" fontId="73" fillId="0" borderId="17" xfId="0" applyFont="1" applyBorder="1" applyAlignment="1">
      <alignment horizontal="center" vertical="center" wrapText="1"/>
    </xf>
    <xf numFmtId="1" fontId="71" fillId="24" borderId="57" xfId="0" applyNumberFormat="1" applyFont="1" applyFill="1" applyBorder="1" applyAlignment="1">
      <alignment wrapText="1"/>
    </xf>
    <xf numFmtId="0" fontId="73" fillId="0" borderId="16" xfId="0" applyFont="1" applyBorder="1" applyAlignment="1">
      <alignment horizontal="center" vertical="center" wrapText="1"/>
    </xf>
    <xf numFmtId="0" fontId="73" fillId="0" borderId="31" xfId="0" applyFont="1" applyBorder="1" applyAlignment="1">
      <alignment horizontal="center" vertical="center" wrapText="1"/>
    </xf>
    <xf numFmtId="1" fontId="71" fillId="24" borderId="41" xfId="0" applyNumberFormat="1" applyFont="1" applyFill="1" applyBorder="1" applyAlignment="1">
      <alignment wrapText="1"/>
    </xf>
    <xf numFmtId="0" fontId="73" fillId="0" borderId="54" xfId="0" applyFont="1" applyBorder="1" applyAlignment="1">
      <alignment horizontal="center" vertical="center" wrapText="1"/>
    </xf>
    <xf numFmtId="4" fontId="6" fillId="0" borderId="17" xfId="0" applyNumberFormat="1" applyFont="1" applyBorder="1" applyAlignment="1">
      <alignment horizontal="center" vertical="center" wrapText="1"/>
    </xf>
    <xf numFmtId="0" fontId="6" fillId="24" borderId="32" xfId="0" applyFont="1" applyFill="1" applyBorder="1" applyAlignment="1">
      <alignment horizontal="center" vertical="center" wrapText="1"/>
    </xf>
    <xf numFmtId="0" fontId="6" fillId="24" borderId="29" xfId="0" applyFont="1" applyFill="1" applyBorder="1" applyAlignment="1">
      <alignment horizontal="center" vertical="center" wrapText="1"/>
    </xf>
    <xf numFmtId="1" fontId="71" fillId="24" borderId="41" xfId="0" applyNumberFormat="1" applyFont="1" applyFill="1" applyBorder="1" applyAlignment="1">
      <alignment horizontal="center" wrapText="1"/>
    </xf>
    <xf numFmtId="1" fontId="71" fillId="24" borderId="41" xfId="0" applyNumberFormat="1" applyFont="1" applyFill="1" applyBorder="1" applyAlignment="1">
      <alignment horizontal="center" vertical="center" wrapText="1"/>
    </xf>
    <xf numFmtId="4" fontId="6" fillId="0" borderId="90" xfId="0" applyNumberFormat="1" applyFont="1" applyBorder="1" applyAlignment="1">
      <alignment horizontal="center" vertical="center" wrapText="1"/>
    </xf>
    <xf numFmtId="4" fontId="6" fillId="0" borderId="99" xfId="0" applyNumberFormat="1" applyFont="1" applyBorder="1" applyAlignment="1">
      <alignment horizontal="center" vertical="center" wrapText="1"/>
    </xf>
    <xf numFmtId="4" fontId="6" fillId="0" borderId="91" xfId="0" applyNumberFormat="1" applyFont="1" applyBorder="1" applyAlignment="1">
      <alignment horizontal="center" vertical="center" wrapText="1"/>
    </xf>
    <xf numFmtId="4" fontId="6" fillId="0" borderId="28" xfId="0" applyNumberFormat="1" applyFont="1" applyBorder="1" applyAlignment="1">
      <alignment horizontal="center" vertical="center" wrapText="1"/>
    </xf>
    <xf numFmtId="4" fontId="6" fillId="0" borderId="110" xfId="0" applyNumberFormat="1" applyFont="1" applyBorder="1" applyAlignment="1">
      <alignment horizontal="center" vertical="center" wrapText="1"/>
    </xf>
    <xf numFmtId="0" fontId="46" fillId="25" borderId="39" xfId="0" applyFont="1" applyFill="1" applyBorder="1" applyAlignment="1">
      <alignment horizontal="right"/>
    </xf>
    <xf numFmtId="0" fontId="46" fillId="25" borderId="41" xfId="0" applyFont="1" applyFill="1" applyBorder="1" applyAlignment="1">
      <alignment horizontal="right"/>
    </xf>
    <xf numFmtId="0" fontId="46" fillId="25" borderId="42" xfId="0" applyFont="1" applyFill="1" applyBorder="1" applyAlignment="1">
      <alignment horizontal="right"/>
    </xf>
    <xf numFmtId="0" fontId="33" fillId="0" borderId="27" xfId="0" applyFont="1" applyBorder="1"/>
    <xf numFmtId="0" fontId="33" fillId="0" borderId="31" xfId="0" applyFont="1" applyBorder="1"/>
    <xf numFmtId="0" fontId="45" fillId="25" borderId="34" xfId="0" applyFont="1" applyFill="1" applyBorder="1" applyAlignment="1">
      <alignment horizontal="center"/>
    </xf>
    <xf numFmtId="0" fontId="45" fillId="25" borderId="16" xfId="0" applyFont="1" applyFill="1" applyBorder="1" applyAlignment="1">
      <alignment horizontal="center"/>
    </xf>
    <xf numFmtId="0" fontId="45" fillId="25" borderId="44" xfId="0" applyFont="1" applyFill="1" applyBorder="1" applyAlignment="1">
      <alignment horizontal="center"/>
    </xf>
    <xf numFmtId="0" fontId="45" fillId="25" borderId="17" xfId="0" applyFont="1" applyFill="1" applyBorder="1" applyAlignment="1">
      <alignment horizontal="center"/>
    </xf>
    <xf numFmtId="0" fontId="33" fillId="0" borderId="21" xfId="0" applyFont="1" applyBorder="1"/>
    <xf numFmtId="0" fontId="33" fillId="0" borderId="22" xfId="0" applyFont="1" applyBorder="1"/>
    <xf numFmtId="176" fontId="33" fillId="0" borderId="19" xfId="0" applyNumberFormat="1" applyFont="1" applyBorder="1" applyAlignment="1">
      <alignment horizontal="center"/>
    </xf>
    <xf numFmtId="176" fontId="33" fillId="0" borderId="23" xfId="0" applyNumberFormat="1" applyFont="1" applyBorder="1" applyAlignment="1">
      <alignment horizontal="center"/>
    </xf>
    <xf numFmtId="0" fontId="33" fillId="0" borderId="60" xfId="0" applyFont="1" applyBorder="1" applyAlignment="1">
      <alignment horizontal="center"/>
    </xf>
    <xf numFmtId="0" fontId="33" fillId="0" borderId="28" xfId="0" applyFont="1" applyBorder="1" applyAlignment="1">
      <alignment horizontal="center"/>
    </xf>
    <xf numFmtId="0" fontId="45" fillId="0" borderId="39" xfId="0" applyFont="1" applyBorder="1" applyAlignment="1">
      <alignment horizontal="right"/>
    </xf>
    <xf numFmtId="0" fontId="45" fillId="0" borderId="41" xfId="0" applyFont="1" applyBorder="1" applyAlignment="1">
      <alignment horizontal="right"/>
    </xf>
    <xf numFmtId="0" fontId="45" fillId="0" borderId="42" xfId="0" applyFont="1" applyBorder="1" applyAlignment="1">
      <alignment horizontal="right"/>
    </xf>
    <xf numFmtId="0" fontId="45" fillId="25" borderId="34" xfId="0" applyFont="1" applyFill="1" applyBorder="1" applyAlignment="1">
      <alignment horizontal="center" vertical="center"/>
    </xf>
    <xf numFmtId="0" fontId="45" fillId="25" borderId="16" xfId="0" applyFont="1" applyFill="1" applyBorder="1" applyAlignment="1">
      <alignment horizontal="center" vertical="center"/>
    </xf>
    <xf numFmtId="0" fontId="45" fillId="25" borderId="44" xfId="0" applyFont="1" applyFill="1" applyBorder="1" applyAlignment="1">
      <alignment horizontal="center" vertical="center" wrapText="1"/>
    </xf>
    <xf numFmtId="0" fontId="45" fillId="25" borderId="17" xfId="0" applyFont="1" applyFill="1" applyBorder="1" applyAlignment="1">
      <alignment horizontal="center" vertical="center" wrapText="1"/>
    </xf>
    <xf numFmtId="0" fontId="48" fillId="0" borderId="74" xfId="255" applyFont="1" applyBorder="1" applyAlignment="1">
      <alignment horizontal="center" vertical="center"/>
    </xf>
    <xf numFmtId="0" fontId="48" fillId="0" borderId="25" xfId="0" applyFont="1" applyBorder="1" applyAlignment="1">
      <alignment horizontal="center" vertical="center"/>
    </xf>
    <xf numFmtId="0" fontId="56" fillId="25" borderId="34" xfId="0" applyFont="1" applyFill="1" applyBorder="1" applyAlignment="1">
      <alignment horizontal="center" vertical="center" wrapText="1"/>
    </xf>
    <xf numFmtId="0" fontId="56" fillId="25" borderId="16" xfId="0" applyFont="1" applyFill="1" applyBorder="1" applyAlignment="1">
      <alignment horizontal="center" vertical="center" wrapText="1"/>
    </xf>
    <xf numFmtId="0" fontId="56" fillId="25" borderId="26" xfId="0" applyFont="1" applyFill="1" applyBorder="1" applyAlignment="1">
      <alignment horizontal="center" vertical="center" wrapText="1"/>
    </xf>
    <xf numFmtId="0" fontId="45" fillId="0" borderId="58" xfId="0" applyFont="1" applyBorder="1" applyAlignment="1">
      <alignment horizontal="left" vertical="center"/>
    </xf>
    <xf numFmtId="0" fontId="45" fillId="0" borderId="57" xfId="0" applyFont="1" applyBorder="1" applyAlignment="1">
      <alignment horizontal="left" vertical="center"/>
    </xf>
    <xf numFmtId="0" fontId="45" fillId="0" borderId="56" xfId="0" applyFont="1" applyBorder="1" applyAlignment="1">
      <alignment horizontal="left" vertical="center"/>
    </xf>
    <xf numFmtId="0" fontId="45" fillId="0" borderId="11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5" fillId="0" borderId="12" xfId="0" applyFont="1" applyBorder="1" applyAlignment="1">
      <alignment horizontal="left" vertical="center"/>
    </xf>
    <xf numFmtId="0" fontId="45" fillId="0" borderId="13" xfId="0" applyFont="1" applyBorder="1" applyAlignment="1">
      <alignment horizontal="left" vertical="center"/>
    </xf>
    <xf numFmtId="0" fontId="45" fillId="0" borderId="14" xfId="0" applyFont="1" applyBorder="1" applyAlignment="1">
      <alignment horizontal="left" vertical="center"/>
    </xf>
    <xf numFmtId="0" fontId="45" fillId="0" borderId="15" xfId="0" applyFont="1" applyBorder="1" applyAlignment="1">
      <alignment horizontal="left" vertical="center"/>
    </xf>
    <xf numFmtId="0" fontId="48" fillId="0" borderId="73" xfId="255" applyFont="1" applyBorder="1" applyAlignment="1">
      <alignment horizontal="center" vertical="center"/>
    </xf>
    <xf numFmtId="0" fontId="48" fillId="0" borderId="48" xfId="255" applyFont="1" applyBorder="1" applyAlignment="1">
      <alignment horizontal="center" vertical="center"/>
    </xf>
    <xf numFmtId="0" fontId="48" fillId="0" borderId="75" xfId="255" applyFont="1" applyBorder="1" applyAlignment="1">
      <alignment horizontal="center" vertical="center"/>
    </xf>
    <xf numFmtId="0" fontId="48" fillId="0" borderId="57" xfId="255" applyFont="1" applyBorder="1" applyAlignment="1">
      <alignment horizontal="center" vertical="center"/>
    </xf>
    <xf numFmtId="0" fontId="48" fillId="0" borderId="56" xfId="255" applyFont="1" applyBorder="1" applyAlignment="1">
      <alignment horizontal="center" vertical="center"/>
    </xf>
    <xf numFmtId="0" fontId="48" fillId="0" borderId="66" xfId="255" applyFont="1" applyBorder="1" applyAlignment="1">
      <alignment horizontal="center" vertical="center"/>
    </xf>
    <xf numFmtId="0" fontId="48" fillId="0" borderId="54" xfId="255" applyFont="1" applyBorder="1" applyAlignment="1">
      <alignment horizontal="center" vertical="center"/>
    </xf>
    <xf numFmtId="0" fontId="48" fillId="0" borderId="70" xfId="255" applyFont="1" applyBorder="1" applyAlignment="1">
      <alignment horizontal="center" vertical="center"/>
    </xf>
    <xf numFmtId="0" fontId="48" fillId="0" borderId="64" xfId="255" applyFont="1" applyBorder="1" applyAlignment="1">
      <alignment horizontal="center" vertical="center"/>
    </xf>
    <xf numFmtId="0" fontId="48" fillId="0" borderId="53" xfId="255" applyFont="1" applyBorder="1" applyAlignment="1">
      <alignment horizontal="center" vertical="center"/>
    </xf>
    <xf numFmtId="0" fontId="48" fillId="0" borderId="72" xfId="255" applyFont="1" applyBorder="1" applyAlignment="1">
      <alignment horizontal="center" vertical="center"/>
    </xf>
    <xf numFmtId="0" fontId="48" fillId="0" borderId="66" xfId="0" applyFont="1" applyBorder="1" applyAlignment="1">
      <alignment horizontal="center" vertical="center"/>
    </xf>
    <xf numFmtId="0" fontId="48" fillId="0" borderId="54" xfId="0" applyFont="1" applyBorder="1" applyAlignment="1">
      <alignment horizontal="center" vertical="center"/>
    </xf>
    <xf numFmtId="0" fontId="48" fillId="0" borderId="70" xfId="0" applyFont="1" applyBorder="1" applyAlignment="1">
      <alignment horizontal="center" vertical="center"/>
    </xf>
    <xf numFmtId="2" fontId="33" fillId="0" borderId="19" xfId="0" applyNumberFormat="1" applyFont="1" applyBorder="1" applyAlignment="1">
      <alignment horizontal="center"/>
    </xf>
    <xf numFmtId="2" fontId="33" fillId="0" borderId="23" xfId="0" applyNumberFormat="1" applyFont="1" applyBorder="1" applyAlignment="1">
      <alignment horizontal="center"/>
    </xf>
    <xf numFmtId="0" fontId="48" fillId="0" borderId="47" xfId="255" applyFont="1" applyBorder="1" applyAlignment="1">
      <alignment horizontal="center" vertical="center"/>
    </xf>
    <xf numFmtId="0" fontId="45" fillId="25" borderId="66" xfId="0" applyFont="1" applyFill="1" applyBorder="1" applyAlignment="1">
      <alignment horizontal="center"/>
    </xf>
    <xf numFmtId="0" fontId="45" fillId="25" borderId="65" xfId="0" applyFont="1" applyFill="1" applyBorder="1" applyAlignment="1">
      <alignment horizontal="center"/>
    </xf>
    <xf numFmtId="0" fontId="33" fillId="25" borderId="27" xfId="0" applyFont="1" applyFill="1" applyBorder="1" applyAlignment="1">
      <alignment horizontal="center" vertical="center"/>
    </xf>
    <xf numFmtId="0" fontId="33" fillId="25" borderId="31" xfId="0" applyFont="1" applyFill="1" applyBorder="1" applyAlignment="1">
      <alignment horizontal="center" vertical="center"/>
    </xf>
    <xf numFmtId="0" fontId="33" fillId="25" borderId="68" xfId="0" applyFont="1" applyFill="1" applyBorder="1" applyAlignment="1">
      <alignment horizontal="center" vertical="center"/>
    </xf>
    <xf numFmtId="0" fontId="52" fillId="0" borderId="57" xfId="0" applyFont="1" applyBorder="1" applyAlignment="1">
      <alignment horizontal="center"/>
    </xf>
    <xf numFmtId="0" fontId="52" fillId="0" borderId="76" xfId="0" applyFont="1" applyBorder="1" applyAlignment="1">
      <alignment horizontal="center"/>
    </xf>
    <xf numFmtId="0" fontId="46" fillId="0" borderId="0" xfId="0" applyFont="1" applyAlignment="1">
      <alignment horizontal="center"/>
    </xf>
    <xf numFmtId="0" fontId="46" fillId="0" borderId="43" xfId="0" applyFont="1" applyBorder="1" applyAlignment="1">
      <alignment horizontal="center"/>
    </xf>
    <xf numFmtId="0" fontId="45" fillId="0" borderId="0" xfId="0" applyFont="1" applyAlignment="1">
      <alignment horizontal="center"/>
    </xf>
    <xf numFmtId="0" fontId="45" fillId="0" borderId="43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  <xf numFmtId="0" fontId="46" fillId="0" borderId="43" xfId="0" applyFont="1" applyBorder="1" applyAlignment="1">
      <alignment horizontal="center" vertical="center" wrapText="1"/>
    </xf>
    <xf numFmtId="0" fontId="46" fillId="0" borderId="54" xfId="0" applyFont="1" applyBorder="1" applyAlignment="1">
      <alignment horizontal="center"/>
    </xf>
    <xf numFmtId="0" fontId="46" fillId="0" borderId="65" xfId="0" applyFont="1" applyBorder="1" applyAlignment="1">
      <alignment horizontal="center"/>
    </xf>
    <xf numFmtId="0" fontId="51" fillId="0" borderId="58" xfId="256" applyFont="1" applyBorder="1" applyAlignment="1" applyProtection="1">
      <alignment horizontal="center"/>
    </xf>
    <xf numFmtId="0" fontId="51" fillId="0" borderId="57" xfId="256" applyFont="1" applyBorder="1" applyAlignment="1" applyProtection="1">
      <alignment horizontal="center"/>
    </xf>
    <xf numFmtId="0" fontId="51" fillId="0" borderId="11" xfId="256" applyFont="1" applyBorder="1" applyAlignment="1" applyProtection="1">
      <alignment horizontal="center"/>
    </xf>
    <xf numFmtId="0" fontId="51" fillId="0" borderId="0" xfId="256" applyFont="1" applyBorder="1" applyAlignment="1" applyProtection="1">
      <alignment horizontal="center"/>
    </xf>
    <xf numFmtId="0" fontId="51" fillId="0" borderId="71" xfId="256" applyFont="1" applyBorder="1" applyAlignment="1" applyProtection="1">
      <alignment horizontal="center"/>
    </xf>
    <xf numFmtId="0" fontId="51" fillId="0" borderId="54" xfId="256" applyFont="1" applyBorder="1" applyAlignment="1" applyProtection="1">
      <alignment horizontal="center"/>
    </xf>
    <xf numFmtId="0" fontId="33" fillId="0" borderId="19" xfId="0" applyFont="1" applyBorder="1" applyAlignment="1">
      <alignment horizontal="center"/>
    </xf>
    <xf numFmtId="0" fontId="33" fillId="0" borderId="23" xfId="0" applyFont="1" applyBorder="1" applyAlignment="1">
      <alignment horizontal="center"/>
    </xf>
    <xf numFmtId="0" fontId="54" fillId="0" borderId="85" xfId="0" applyFont="1" applyBorder="1" applyAlignment="1">
      <alignment horizontal="center"/>
    </xf>
    <xf numFmtId="0" fontId="54" fillId="0" borderId="77" xfId="0" applyFont="1" applyBorder="1" applyAlignment="1">
      <alignment horizontal="center"/>
    </xf>
    <xf numFmtId="0" fontId="54" fillId="0" borderId="78" xfId="0" applyFont="1" applyBorder="1" applyAlignment="1">
      <alignment horizontal="center"/>
    </xf>
    <xf numFmtId="176" fontId="33" fillId="0" borderId="19" xfId="34" applyNumberFormat="1" applyFont="1" applyBorder="1" applyAlignment="1">
      <alignment horizontal="right"/>
    </xf>
    <xf numFmtId="176" fontId="33" fillId="0" borderId="23" xfId="34" applyNumberFormat="1" applyFont="1" applyBorder="1" applyAlignment="1">
      <alignment horizontal="right"/>
    </xf>
    <xf numFmtId="176" fontId="33" fillId="0" borderId="60" xfId="34" applyNumberFormat="1" applyFont="1" applyBorder="1" applyAlignment="1">
      <alignment horizontal="right"/>
    </xf>
    <xf numFmtId="176" fontId="33" fillId="0" borderId="28" xfId="34" applyNumberFormat="1" applyFont="1" applyBorder="1" applyAlignment="1">
      <alignment horizontal="right"/>
    </xf>
    <xf numFmtId="0" fontId="44" fillId="0" borderId="13" xfId="0" applyFont="1" applyBorder="1" applyAlignment="1">
      <alignment horizontal="left"/>
    </xf>
    <xf numFmtId="0" fontId="44" fillId="0" borderId="14" xfId="0" applyFont="1" applyBorder="1" applyAlignment="1">
      <alignment horizontal="left"/>
    </xf>
    <xf numFmtId="0" fontId="33" fillId="25" borderId="16" xfId="0" applyFont="1" applyFill="1" applyBorder="1" applyAlignment="1">
      <alignment horizontal="center"/>
    </xf>
    <xf numFmtId="0" fontId="33" fillId="25" borderId="17" xfId="0" applyFont="1" applyFill="1" applyBorder="1" applyAlignment="1">
      <alignment horizontal="center"/>
    </xf>
    <xf numFmtId="0" fontId="56" fillId="25" borderId="34" xfId="0" applyFont="1" applyFill="1" applyBorder="1" applyAlignment="1">
      <alignment horizontal="center" vertical="center"/>
    </xf>
    <xf numFmtId="0" fontId="56" fillId="25" borderId="26" xfId="0" applyFont="1" applyFill="1" applyBorder="1" applyAlignment="1">
      <alignment horizontal="center" vertical="center"/>
    </xf>
    <xf numFmtId="0" fontId="45" fillId="0" borderId="58" xfId="0" applyFont="1" applyBorder="1" applyAlignment="1" applyProtection="1">
      <alignment horizontal="center"/>
      <protection locked="0"/>
    </xf>
    <xf numFmtId="0" fontId="45" fillId="0" borderId="57" xfId="0" applyFont="1" applyBorder="1" applyAlignment="1" applyProtection="1">
      <alignment horizontal="center"/>
      <protection locked="0"/>
    </xf>
    <xf numFmtId="0" fontId="45" fillId="0" borderId="56" xfId="0" applyFont="1" applyBorder="1" applyAlignment="1" applyProtection="1">
      <alignment horizontal="center"/>
      <protection locked="0"/>
    </xf>
    <xf numFmtId="0" fontId="33" fillId="0" borderId="23" xfId="0" applyFont="1" applyBorder="1"/>
    <xf numFmtId="0" fontId="33" fillId="0" borderId="19" xfId="0" applyFont="1" applyBorder="1"/>
    <xf numFmtId="9" fontId="33" fillId="0" borderId="19" xfId="95" applyFont="1" applyBorder="1" applyAlignment="1">
      <alignment horizontal="center"/>
    </xf>
    <xf numFmtId="9" fontId="33" fillId="0" borderId="23" xfId="95" applyFont="1" applyBorder="1" applyAlignment="1">
      <alignment horizontal="center"/>
    </xf>
    <xf numFmtId="2" fontId="33" fillId="0" borderId="19" xfId="0" applyNumberFormat="1" applyFont="1" applyBorder="1" applyAlignment="1">
      <alignment horizontal="center" wrapText="1"/>
    </xf>
    <xf numFmtId="2" fontId="33" fillId="0" borderId="23" xfId="0" applyNumberFormat="1" applyFont="1" applyBorder="1" applyAlignment="1">
      <alignment horizontal="center" wrapText="1"/>
    </xf>
    <xf numFmtId="0" fontId="45" fillId="25" borderId="44" xfId="0" applyFont="1" applyFill="1" applyBorder="1" applyAlignment="1">
      <alignment horizontal="center" wrapText="1"/>
    </xf>
    <xf numFmtId="0" fontId="45" fillId="25" borderId="17" xfId="0" applyFont="1" applyFill="1" applyBorder="1" applyAlignment="1">
      <alignment horizontal="center" wrapText="1"/>
    </xf>
    <xf numFmtId="0" fontId="33" fillId="0" borderId="28" xfId="0" applyFont="1" applyBorder="1"/>
    <xf numFmtId="0" fontId="33" fillId="0" borderId="60" xfId="0" applyFont="1" applyBorder="1"/>
    <xf numFmtId="2" fontId="33" fillId="0" borderId="60" xfId="0" applyNumberFormat="1" applyFont="1" applyBorder="1" applyAlignment="1">
      <alignment horizontal="center"/>
    </xf>
    <xf numFmtId="2" fontId="33" fillId="0" borderId="28" xfId="0" applyNumberFormat="1" applyFont="1" applyBorder="1" applyAlignment="1">
      <alignment horizontal="center"/>
    </xf>
    <xf numFmtId="187" fontId="33" fillId="0" borderId="19" xfId="0" applyNumberFormat="1" applyFont="1" applyBorder="1" applyAlignment="1">
      <alignment horizontal="center"/>
    </xf>
    <xf numFmtId="187" fontId="33" fillId="0" borderId="23" xfId="0" applyNumberFormat="1" applyFont="1" applyBorder="1" applyAlignment="1">
      <alignment horizontal="center"/>
    </xf>
    <xf numFmtId="176" fontId="33" fillId="0" borderId="60" xfId="0" applyNumberFormat="1" applyFont="1" applyBorder="1" applyAlignment="1">
      <alignment horizontal="right"/>
    </xf>
    <xf numFmtId="176" fontId="33" fillId="0" borderId="28" xfId="0" applyNumberFormat="1" applyFont="1" applyBorder="1" applyAlignment="1">
      <alignment horizontal="right"/>
    </xf>
    <xf numFmtId="176" fontId="33" fillId="0" borderId="90" xfId="34" applyNumberFormat="1" applyFont="1" applyBorder="1" applyAlignment="1">
      <alignment horizontal="center"/>
    </xf>
    <xf numFmtId="176" fontId="33" fillId="0" borderId="91" xfId="34" applyNumberFormat="1" applyFont="1" applyBorder="1" applyAlignment="1">
      <alignment horizontal="center"/>
    </xf>
    <xf numFmtId="0" fontId="45" fillId="25" borderId="17" xfId="0" applyFont="1" applyFill="1" applyBorder="1" applyAlignment="1">
      <alignment horizontal="center" vertical="center"/>
    </xf>
    <xf numFmtId="0" fontId="33" fillId="0" borderId="90" xfId="0" applyFont="1" applyBorder="1" applyAlignment="1">
      <alignment horizontal="center"/>
    </xf>
    <xf numFmtId="0" fontId="33" fillId="0" borderId="91" xfId="0" applyFont="1" applyBorder="1" applyAlignment="1">
      <alignment horizontal="center"/>
    </xf>
    <xf numFmtId="2" fontId="33" fillId="0" borderId="90" xfId="0" applyNumberFormat="1" applyFont="1" applyBorder="1" applyAlignment="1">
      <alignment horizontal="center"/>
    </xf>
    <xf numFmtId="2" fontId="33" fillId="0" borderId="91" xfId="0" applyNumberFormat="1" applyFont="1" applyBorder="1" applyAlignment="1">
      <alignment horizontal="center"/>
    </xf>
    <xf numFmtId="2" fontId="33" fillId="0" borderId="90" xfId="0" applyNumberFormat="1" applyFont="1" applyBorder="1" applyAlignment="1">
      <alignment horizontal="center" wrapText="1"/>
    </xf>
    <xf numFmtId="2" fontId="33" fillId="0" borderId="91" xfId="0" applyNumberFormat="1" applyFont="1" applyBorder="1" applyAlignment="1">
      <alignment horizontal="center" wrapText="1"/>
    </xf>
    <xf numFmtId="0" fontId="33" fillId="0" borderId="99" xfId="0" applyFont="1" applyBorder="1"/>
    <xf numFmtId="0" fontId="33" fillId="0" borderId="91" xfId="0" applyFont="1" applyBorder="1"/>
    <xf numFmtId="0" fontId="33" fillId="0" borderId="90" xfId="0" applyFont="1" applyBorder="1"/>
    <xf numFmtId="9" fontId="33" fillId="0" borderId="90" xfId="95" applyFont="1" applyBorder="1" applyAlignment="1">
      <alignment horizontal="center"/>
    </xf>
    <xf numFmtId="9" fontId="33" fillId="0" borderId="91" xfId="95" applyFont="1" applyBorder="1" applyAlignment="1">
      <alignment horizontal="center"/>
    </xf>
    <xf numFmtId="2" fontId="33" fillId="0" borderId="90" xfId="95" applyNumberFormat="1" applyFont="1" applyBorder="1" applyAlignment="1">
      <alignment horizontal="center"/>
    </xf>
    <xf numFmtId="2" fontId="33" fillId="0" borderId="91" xfId="95" applyNumberFormat="1" applyFont="1" applyBorder="1" applyAlignment="1">
      <alignment horizontal="center"/>
    </xf>
    <xf numFmtId="2" fontId="33" fillId="0" borderId="60" xfId="95" applyNumberFormat="1" applyFont="1" applyBorder="1" applyAlignment="1">
      <alignment horizontal="center"/>
    </xf>
    <xf numFmtId="2" fontId="33" fillId="0" borderId="28" xfId="95" applyNumberFormat="1" applyFont="1" applyBorder="1" applyAlignment="1">
      <alignment horizontal="center"/>
    </xf>
    <xf numFmtId="0" fontId="45" fillId="0" borderId="94" xfId="0" applyFont="1" applyBorder="1" applyAlignment="1">
      <alignment horizontal="left" vertical="center"/>
    </xf>
    <xf numFmtId="0" fontId="45" fillId="0" borderId="96" xfId="0" applyFont="1" applyBorder="1" applyAlignment="1">
      <alignment horizontal="left" vertical="center"/>
    </xf>
    <xf numFmtId="176" fontId="33" fillId="0" borderId="90" xfId="34" applyNumberFormat="1" applyFont="1" applyBorder="1" applyAlignment="1">
      <alignment horizontal="center" vertical="center"/>
    </xf>
    <xf numFmtId="176" fontId="33" fillId="0" borderId="91" xfId="34" applyNumberFormat="1" applyFont="1" applyBorder="1" applyAlignment="1">
      <alignment horizontal="center" vertical="center"/>
    </xf>
    <xf numFmtId="0" fontId="44" fillId="0" borderId="94" xfId="0" applyFont="1" applyBorder="1" applyAlignment="1">
      <alignment horizontal="left"/>
    </xf>
    <xf numFmtId="176" fontId="33" fillId="0" borderId="90" xfId="34" applyNumberFormat="1" applyFont="1" applyBorder="1" applyAlignment="1">
      <alignment horizontal="right"/>
    </xf>
    <xf numFmtId="176" fontId="33" fillId="0" borderId="91" xfId="34" applyNumberFormat="1" applyFont="1" applyBorder="1" applyAlignment="1">
      <alignment horizontal="right"/>
    </xf>
    <xf numFmtId="0" fontId="48" fillId="0" borderId="105" xfId="255" applyFont="1" applyBorder="1" applyAlignment="1">
      <alignment horizontal="center" vertical="center"/>
    </xf>
    <xf numFmtId="0" fontId="48" fillId="0" borderId="103" xfId="255" applyFont="1" applyBorder="1" applyAlignment="1">
      <alignment horizontal="center" vertical="center"/>
    </xf>
    <xf numFmtId="0" fontId="48" fillId="0" borderId="101" xfId="255" applyFont="1" applyBorder="1" applyAlignment="1">
      <alignment horizontal="center" vertical="center"/>
    </xf>
    <xf numFmtId="0" fontId="48" fillId="0" borderId="106" xfId="255" applyFont="1" applyBorder="1" applyAlignment="1">
      <alignment horizontal="center" vertical="center"/>
    </xf>
    <xf numFmtId="176" fontId="33" fillId="0" borderId="90" xfId="0" applyNumberFormat="1" applyFont="1" applyBorder="1" applyAlignment="1">
      <alignment horizontal="center"/>
    </xf>
    <xf numFmtId="176" fontId="33" fillId="0" borderId="91" xfId="0" applyNumberFormat="1" applyFont="1" applyBorder="1" applyAlignment="1">
      <alignment horizontal="center"/>
    </xf>
    <xf numFmtId="0" fontId="8" fillId="0" borderId="21" xfId="135" applyFont="1" applyBorder="1" applyAlignment="1">
      <alignment horizontal="left" vertical="center"/>
    </xf>
    <xf numFmtId="0" fontId="8" fillId="0" borderId="99" xfId="135" applyFont="1" applyBorder="1" applyAlignment="1">
      <alignment horizontal="left" vertical="center"/>
    </xf>
    <xf numFmtId="0" fontId="8" fillId="0" borderId="91" xfId="135" applyFont="1" applyBorder="1" applyAlignment="1">
      <alignment horizontal="left" vertical="center"/>
    </xf>
    <xf numFmtId="176" fontId="33" fillId="0" borderId="90" xfId="0" applyNumberFormat="1" applyFont="1" applyBorder="1" applyAlignment="1">
      <alignment horizontal="right"/>
    </xf>
    <xf numFmtId="176" fontId="33" fillId="0" borderId="91" xfId="0" applyNumberFormat="1" applyFont="1" applyBorder="1" applyAlignment="1">
      <alignment horizontal="right"/>
    </xf>
    <xf numFmtId="176" fontId="33" fillId="0" borderId="66" xfId="0" applyNumberFormat="1" applyFont="1" applyBorder="1" applyAlignment="1">
      <alignment horizontal="center"/>
    </xf>
    <xf numFmtId="176" fontId="33" fillId="0" borderId="65" xfId="0" applyNumberFormat="1" applyFont="1" applyBorder="1" applyAlignment="1">
      <alignment horizontal="center"/>
    </xf>
    <xf numFmtId="176" fontId="33" fillId="0" borderId="60" xfId="34" applyNumberFormat="1" applyFont="1" applyBorder="1" applyAlignment="1">
      <alignment horizontal="center"/>
    </xf>
    <xf numFmtId="176" fontId="33" fillId="0" borderId="28" xfId="34" applyNumberFormat="1" applyFont="1" applyBorder="1" applyAlignment="1">
      <alignment horizontal="center"/>
    </xf>
    <xf numFmtId="176" fontId="33" fillId="0" borderId="90" xfId="0" applyNumberFormat="1" applyFont="1" applyBorder="1" applyAlignment="1">
      <alignment horizontal="center" vertical="center"/>
    </xf>
    <xf numFmtId="176" fontId="33" fillId="0" borderId="91" xfId="0" applyNumberFormat="1" applyFont="1" applyBorder="1" applyAlignment="1">
      <alignment horizontal="center" vertical="center"/>
    </xf>
    <xf numFmtId="3" fontId="8" fillId="0" borderId="21" xfId="0" applyNumberFormat="1" applyFont="1" applyBorder="1" applyAlignment="1">
      <alignment horizontal="left" vertical="center" wrapText="1"/>
    </xf>
    <xf numFmtId="3" fontId="8" fillId="0" borderId="99" xfId="0" applyNumberFormat="1" applyFont="1" applyBorder="1" applyAlignment="1">
      <alignment horizontal="left" vertical="center" wrapText="1"/>
    </xf>
    <xf numFmtId="3" fontId="8" fillId="0" borderId="91" xfId="0" applyNumberFormat="1" applyFont="1" applyBorder="1" applyAlignment="1">
      <alignment horizontal="left" vertical="center" wrapText="1"/>
    </xf>
    <xf numFmtId="3" fontId="8" fillId="24" borderId="21" xfId="0" applyNumberFormat="1" applyFont="1" applyFill="1" applyBorder="1" applyAlignment="1">
      <alignment horizontal="left" vertical="center" wrapText="1"/>
    </xf>
    <xf numFmtId="3" fontId="8" fillId="24" borderId="99" xfId="0" applyNumberFormat="1" applyFont="1" applyFill="1" applyBorder="1" applyAlignment="1">
      <alignment horizontal="left" vertical="center" wrapText="1"/>
    </xf>
    <xf numFmtId="3" fontId="8" fillId="24" borderId="91" xfId="0" applyNumberFormat="1" applyFont="1" applyFill="1" applyBorder="1" applyAlignment="1">
      <alignment horizontal="left" vertical="center" wrapText="1"/>
    </xf>
    <xf numFmtId="176" fontId="78" fillId="0" borderId="90" xfId="0" applyNumberFormat="1" applyFont="1" applyBorder="1" applyAlignment="1">
      <alignment horizontal="right" vertical="center"/>
    </xf>
    <xf numFmtId="176" fontId="78" fillId="0" borderId="91" xfId="0" applyNumberFormat="1" applyFont="1" applyBorder="1" applyAlignment="1">
      <alignment horizontal="right" vertical="center"/>
    </xf>
    <xf numFmtId="180" fontId="78" fillId="0" borderId="60" xfId="0" applyNumberFormat="1" applyFont="1" applyBorder="1" applyAlignment="1">
      <alignment horizontal="center" vertical="center"/>
    </xf>
    <xf numFmtId="180" fontId="78" fillId="0" borderId="28" xfId="0" applyNumberFormat="1" applyFont="1" applyBorder="1" applyAlignment="1">
      <alignment horizontal="center" vertical="center"/>
    </xf>
    <xf numFmtId="0" fontId="32" fillId="24" borderId="39" xfId="73" applyFont="1" applyFill="1" applyBorder="1" applyAlignment="1">
      <alignment horizontal="center" vertical="center" wrapText="1"/>
    </xf>
    <xf numFmtId="0" fontId="32" fillId="24" borderId="41" xfId="73" applyFont="1" applyFill="1" applyBorder="1" applyAlignment="1">
      <alignment horizontal="center" vertical="center" wrapText="1"/>
    </xf>
    <xf numFmtId="0" fontId="32" fillId="24" borderId="42" xfId="73" applyFont="1" applyFill="1" applyBorder="1" applyAlignment="1">
      <alignment horizontal="center" vertical="center" wrapText="1"/>
    </xf>
    <xf numFmtId="167" fontId="32" fillId="0" borderId="39" xfId="62" applyNumberFormat="1" applyFont="1" applyBorder="1" applyAlignment="1">
      <alignment horizontal="right" vertical="center" wrapText="1"/>
    </xf>
    <xf numFmtId="167" fontId="32" fillId="0" borderId="41" xfId="62" applyNumberFormat="1" applyFont="1" applyBorder="1" applyAlignment="1">
      <alignment horizontal="right" vertical="center" wrapText="1"/>
    </xf>
    <xf numFmtId="167" fontId="32" fillId="0" borderId="42" xfId="62" applyNumberFormat="1" applyFont="1" applyBorder="1" applyAlignment="1">
      <alignment horizontal="right" vertical="center" wrapText="1"/>
    </xf>
    <xf numFmtId="0" fontId="32" fillId="0" borderId="29" xfId="126" applyFont="1" applyBorder="1" applyAlignment="1">
      <alignment horizontal="center" vertical="center" wrapText="1"/>
    </xf>
    <xf numFmtId="0" fontId="35" fillId="0" borderId="16" xfId="79" applyFont="1" applyBorder="1" applyAlignment="1">
      <alignment horizontal="center" vertical="center"/>
    </xf>
    <xf numFmtId="0" fontId="35" fillId="0" borderId="26" xfId="79" applyFont="1" applyBorder="1" applyAlignment="1">
      <alignment horizontal="center" vertical="center"/>
    </xf>
    <xf numFmtId="0" fontId="35" fillId="24" borderId="14" xfId="0" applyFont="1" applyFill="1" applyBorder="1" applyAlignment="1">
      <alignment horizontal="left" vertical="top" wrapText="1"/>
    </xf>
    <xf numFmtId="0" fontId="35" fillId="24" borderId="24" xfId="0" applyFont="1" applyFill="1" applyBorder="1" applyAlignment="1">
      <alignment horizontal="left" vertical="top" wrapText="1"/>
    </xf>
    <xf numFmtId="0" fontId="35" fillId="24" borderId="18" xfId="130" applyFont="1" applyFill="1" applyBorder="1" applyAlignment="1">
      <alignment vertical="center" wrapText="1"/>
    </xf>
    <xf numFmtId="3" fontId="32" fillId="24" borderId="18" xfId="130" applyNumberFormat="1" applyFont="1" applyFill="1" applyBorder="1" applyAlignment="1">
      <alignment horizontal="center" vertical="center"/>
    </xf>
    <xf numFmtId="0" fontId="32" fillId="24" borderId="18" xfId="130" applyFont="1" applyFill="1" applyBorder="1" applyAlignment="1">
      <alignment horizontal="center" vertical="center" wrapText="1"/>
    </xf>
    <xf numFmtId="0" fontId="32" fillId="24" borderId="18" xfId="130" applyFont="1" applyFill="1" applyBorder="1" applyAlignment="1">
      <alignment horizontal="center" vertical="center"/>
    </xf>
    <xf numFmtId="3" fontId="32" fillId="24" borderId="18" xfId="130" applyNumberFormat="1" applyFont="1" applyFill="1" applyBorder="1" applyAlignment="1">
      <alignment horizontal="center" vertical="center" wrapText="1"/>
    </xf>
    <xf numFmtId="0" fontId="32" fillId="24" borderId="0" xfId="0" applyFont="1" applyFill="1" applyAlignment="1">
      <alignment horizontal="left" wrapText="1"/>
    </xf>
    <xf numFmtId="3" fontId="32" fillId="24" borderId="25" xfId="130" applyNumberFormat="1" applyFont="1" applyFill="1" applyBorder="1" applyAlignment="1">
      <alignment horizontal="center" vertical="center" wrapText="1"/>
    </xf>
    <xf numFmtId="0" fontId="35" fillId="0" borderId="36" xfId="89" applyFont="1" applyBorder="1" applyAlignment="1">
      <alignment horizontal="center"/>
    </xf>
    <xf numFmtId="0" fontId="35" fillId="0" borderId="0" xfId="89" applyFont="1" applyBorder="1" applyAlignment="1">
      <alignment horizontal="center"/>
    </xf>
    <xf numFmtId="0" fontId="35" fillId="0" borderId="37" xfId="89" applyFont="1" applyBorder="1" applyAlignment="1">
      <alignment horizontal="center"/>
    </xf>
    <xf numFmtId="0" fontId="79" fillId="0" borderId="0" xfId="0" applyFont="1" applyAlignment="1">
      <alignment horizontal="left"/>
    </xf>
    <xf numFmtId="0" fontId="80" fillId="0" borderId="0" xfId="89" applyFont="1"/>
    <xf numFmtId="0" fontId="80" fillId="0" borderId="0" xfId="0" applyFont="1"/>
  </cellXfs>
  <cellStyles count="27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0] 2" xfId="268" xr:uid="{73D836D6-1D86-48DD-82DA-33C09D844838}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14" xfId="269" xr:uid="{C6CBA32A-4B65-4533-9D74-4E9E71E40395}"/>
    <cellStyle name="Millares 2" xfId="39" xr:uid="{00000000-0005-0000-0000-00006D000000}"/>
    <cellStyle name="Millares 2 2" xfId="40" xr:uid="{00000000-0005-0000-0000-00006E000000}"/>
    <cellStyle name="Millares 2 2 2" xfId="263" xr:uid="{4192BC59-44BA-42F3-A6D8-6DCF2240EA77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71" xr:uid="{F74548B8-EAF0-4D72-AF44-5C1632550EC9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6 4 3" xfId="265" xr:uid="{D44C6BBD-975D-4C9E-8785-57A3C051365B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 2" xfId="274" xr:uid="{319525BF-1065-40A0-9525-1AA2281A1383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4 2" xfId="267" xr:uid="{E8EC1F31-C1F4-4511-BBD0-3E1AB571D785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3 3 2" xfId="259" xr:uid="{F53F0AA0-F178-4C82-8AE5-D03B5F7207D0}"/>
    <cellStyle name="Moneda 3 4" xfId="266" xr:uid="{D3DCFB61-492C-4094-9D06-CA6027B9C7F0}"/>
    <cellStyle name="Moneda 4" xfId="223" xr:uid="{00000000-0005-0000-0000-0000A1000000}"/>
    <cellStyle name="Moneda 5" xfId="275" xr:uid="{B68A329D-9030-4D75-9C65-79E780C27436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0" xfId="258" xr:uid="{812C3151-7656-4DA2-8EF0-FE2674FE3390}"/>
    <cellStyle name="Normal 11" xfId="270" xr:uid="{A1FEBB64-C414-4D44-891E-A1913B017D47}"/>
    <cellStyle name="Normal 12" xfId="272" xr:uid="{BCE91BC5-46BB-46B6-A8FC-C23F1B04962C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2 4" xfId="257" xr:uid="{5CC52491-A100-4BD3-A8A2-89E9935C9A5C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3 2" xfId="273" xr:uid="{E83EF0AC-6DB1-4D6A-BFD8-429F6A9A08BD}"/>
    <cellStyle name="Normal 29" xfId="88" xr:uid="{00000000-0005-0000-0000-0000BD000000}"/>
    <cellStyle name="Normal 3" xfId="89" xr:uid="{00000000-0005-0000-0000-0000BE000000}"/>
    <cellStyle name="Normal 3 10 2 2" xfId="262" xr:uid="{FEC2180D-6C08-468B-93BA-A7F93BE44A75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2 4 2" xfId="260" xr:uid="{33DEA3BF-976E-4857-9987-8391B598625E}"/>
    <cellStyle name="Normal 3 3" xfId="231" xr:uid="{00000000-0005-0000-0000-0000C2000000}"/>
    <cellStyle name="Normal 3 5 2" xfId="261" xr:uid="{84F12EFE-E36D-4EC3-B7AF-BADDA7BC0518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2 2" xfId="264" xr:uid="{D7F29910-0605-4094-B6A8-CA691CE94CDF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63" Type="http://schemas.openxmlformats.org/officeDocument/2006/relationships/externalLink" Target="externalLinks/externalLink59.xml"/><Relationship Id="rId159" Type="http://schemas.openxmlformats.org/officeDocument/2006/relationships/externalLink" Target="externalLinks/externalLink155.xml"/><Relationship Id="rId170" Type="http://schemas.openxmlformats.org/officeDocument/2006/relationships/externalLink" Target="externalLinks/externalLink166.xml"/><Relationship Id="rId226" Type="http://schemas.openxmlformats.org/officeDocument/2006/relationships/externalLink" Target="externalLinks/externalLink222.xml"/><Relationship Id="rId268" Type="http://schemas.openxmlformats.org/officeDocument/2006/relationships/customXml" Target="../customXml/item2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160" Type="http://schemas.openxmlformats.org/officeDocument/2006/relationships/externalLink" Target="externalLinks/externalLink156.xml"/><Relationship Id="rId181" Type="http://schemas.openxmlformats.org/officeDocument/2006/relationships/externalLink" Target="externalLinks/externalLink177.xml"/><Relationship Id="rId216" Type="http://schemas.openxmlformats.org/officeDocument/2006/relationships/externalLink" Target="externalLinks/externalLink212.xml"/><Relationship Id="rId237" Type="http://schemas.openxmlformats.org/officeDocument/2006/relationships/externalLink" Target="externalLinks/externalLink233.xml"/><Relationship Id="rId258" Type="http://schemas.openxmlformats.org/officeDocument/2006/relationships/externalLink" Target="externalLinks/externalLink254.xml"/><Relationship Id="rId22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60.xml"/><Relationship Id="rId118" Type="http://schemas.openxmlformats.org/officeDocument/2006/relationships/externalLink" Target="externalLinks/externalLink114.xml"/><Relationship Id="rId139" Type="http://schemas.openxmlformats.org/officeDocument/2006/relationships/externalLink" Target="externalLinks/externalLink135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71" Type="http://schemas.openxmlformats.org/officeDocument/2006/relationships/externalLink" Target="externalLinks/externalLink167.xml"/><Relationship Id="rId192" Type="http://schemas.openxmlformats.org/officeDocument/2006/relationships/externalLink" Target="externalLinks/externalLink188.xml"/><Relationship Id="rId206" Type="http://schemas.openxmlformats.org/officeDocument/2006/relationships/externalLink" Target="externalLinks/externalLink202.xml"/><Relationship Id="rId227" Type="http://schemas.openxmlformats.org/officeDocument/2006/relationships/externalLink" Target="externalLinks/externalLink223.xml"/><Relationship Id="rId248" Type="http://schemas.openxmlformats.org/officeDocument/2006/relationships/externalLink" Target="externalLinks/externalLink244.xml"/><Relationship Id="rId269" Type="http://schemas.openxmlformats.org/officeDocument/2006/relationships/customXml" Target="../customXml/item3.xml"/><Relationship Id="rId12" Type="http://schemas.openxmlformats.org/officeDocument/2006/relationships/externalLink" Target="externalLinks/externalLink8.xml"/><Relationship Id="rId33" Type="http://schemas.openxmlformats.org/officeDocument/2006/relationships/externalLink" Target="externalLinks/externalLink29.xml"/><Relationship Id="rId108" Type="http://schemas.openxmlformats.org/officeDocument/2006/relationships/externalLink" Target="externalLinks/externalLink104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5" Type="http://schemas.openxmlformats.org/officeDocument/2006/relationships/externalLink" Target="externalLinks/externalLink71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61" Type="http://schemas.openxmlformats.org/officeDocument/2006/relationships/externalLink" Target="externalLinks/externalLink157.xml"/><Relationship Id="rId182" Type="http://schemas.openxmlformats.org/officeDocument/2006/relationships/externalLink" Target="externalLinks/externalLink178.xml"/><Relationship Id="rId217" Type="http://schemas.openxmlformats.org/officeDocument/2006/relationships/externalLink" Target="externalLinks/externalLink213.xml"/><Relationship Id="rId6" Type="http://schemas.openxmlformats.org/officeDocument/2006/relationships/externalLink" Target="externalLinks/externalLink2.xml"/><Relationship Id="rId238" Type="http://schemas.openxmlformats.org/officeDocument/2006/relationships/externalLink" Target="externalLinks/externalLink234.xml"/><Relationship Id="rId259" Type="http://schemas.openxmlformats.org/officeDocument/2006/relationships/externalLink" Target="externalLinks/externalLink255.xml"/><Relationship Id="rId23" Type="http://schemas.openxmlformats.org/officeDocument/2006/relationships/externalLink" Target="externalLinks/externalLink19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5" Type="http://schemas.openxmlformats.org/officeDocument/2006/relationships/externalLink" Target="externalLinks/externalLink61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51" Type="http://schemas.openxmlformats.org/officeDocument/2006/relationships/externalLink" Target="externalLinks/externalLink147.xml"/><Relationship Id="rId172" Type="http://schemas.openxmlformats.org/officeDocument/2006/relationships/externalLink" Target="externalLinks/externalLink168.xml"/><Relationship Id="rId193" Type="http://schemas.openxmlformats.org/officeDocument/2006/relationships/externalLink" Target="externalLinks/externalLink189.xml"/><Relationship Id="rId207" Type="http://schemas.openxmlformats.org/officeDocument/2006/relationships/externalLink" Target="externalLinks/externalLink203.xml"/><Relationship Id="rId228" Type="http://schemas.openxmlformats.org/officeDocument/2006/relationships/externalLink" Target="externalLinks/externalLink224.xml"/><Relationship Id="rId249" Type="http://schemas.openxmlformats.org/officeDocument/2006/relationships/externalLink" Target="externalLinks/externalLink245.xml"/><Relationship Id="rId13" Type="http://schemas.openxmlformats.org/officeDocument/2006/relationships/externalLink" Target="externalLinks/externalLink9.xml"/><Relationship Id="rId109" Type="http://schemas.openxmlformats.org/officeDocument/2006/relationships/externalLink" Target="externalLinks/externalLink105.xml"/><Relationship Id="rId260" Type="http://schemas.openxmlformats.org/officeDocument/2006/relationships/externalLink" Target="externalLinks/externalLink256.xml"/><Relationship Id="rId34" Type="http://schemas.openxmlformats.org/officeDocument/2006/relationships/externalLink" Target="externalLinks/externalLink30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20" Type="http://schemas.openxmlformats.org/officeDocument/2006/relationships/externalLink" Target="externalLinks/externalLink116.xml"/><Relationship Id="rId141" Type="http://schemas.openxmlformats.org/officeDocument/2006/relationships/externalLink" Target="externalLinks/externalLink137.xml"/><Relationship Id="rId7" Type="http://schemas.openxmlformats.org/officeDocument/2006/relationships/externalLink" Target="externalLinks/externalLink3.xml"/><Relationship Id="rId162" Type="http://schemas.openxmlformats.org/officeDocument/2006/relationships/externalLink" Target="externalLinks/externalLink158.xml"/><Relationship Id="rId183" Type="http://schemas.openxmlformats.org/officeDocument/2006/relationships/externalLink" Target="externalLinks/externalLink179.xml"/><Relationship Id="rId218" Type="http://schemas.openxmlformats.org/officeDocument/2006/relationships/externalLink" Target="externalLinks/externalLink214.xml"/><Relationship Id="rId239" Type="http://schemas.openxmlformats.org/officeDocument/2006/relationships/externalLink" Target="externalLinks/externalLink235.xml"/><Relationship Id="rId250" Type="http://schemas.openxmlformats.org/officeDocument/2006/relationships/externalLink" Target="externalLinks/externalLink246.xml"/><Relationship Id="rId24" Type="http://schemas.openxmlformats.org/officeDocument/2006/relationships/externalLink" Target="externalLinks/externalLink20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31" Type="http://schemas.openxmlformats.org/officeDocument/2006/relationships/externalLink" Target="externalLinks/externalLink127.xml"/><Relationship Id="rId152" Type="http://schemas.openxmlformats.org/officeDocument/2006/relationships/externalLink" Target="externalLinks/externalLink148.xml"/><Relationship Id="rId173" Type="http://schemas.openxmlformats.org/officeDocument/2006/relationships/externalLink" Target="externalLinks/externalLink169.xml"/><Relationship Id="rId194" Type="http://schemas.openxmlformats.org/officeDocument/2006/relationships/externalLink" Target="externalLinks/externalLink190.xml"/><Relationship Id="rId208" Type="http://schemas.openxmlformats.org/officeDocument/2006/relationships/externalLink" Target="externalLinks/externalLink204.xml"/><Relationship Id="rId229" Type="http://schemas.openxmlformats.org/officeDocument/2006/relationships/externalLink" Target="externalLinks/externalLink225.xml"/><Relationship Id="rId240" Type="http://schemas.openxmlformats.org/officeDocument/2006/relationships/externalLink" Target="externalLinks/externalLink236.xml"/><Relationship Id="rId261" Type="http://schemas.openxmlformats.org/officeDocument/2006/relationships/externalLink" Target="externalLinks/externalLink257.xml"/><Relationship Id="rId14" Type="http://schemas.openxmlformats.org/officeDocument/2006/relationships/externalLink" Target="externalLinks/externalLink10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8" Type="http://schemas.openxmlformats.org/officeDocument/2006/relationships/externalLink" Target="externalLinks/externalLink4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163" Type="http://schemas.openxmlformats.org/officeDocument/2006/relationships/externalLink" Target="externalLinks/externalLink159.xml"/><Relationship Id="rId184" Type="http://schemas.openxmlformats.org/officeDocument/2006/relationships/externalLink" Target="externalLinks/externalLink180.xml"/><Relationship Id="rId219" Type="http://schemas.openxmlformats.org/officeDocument/2006/relationships/externalLink" Target="externalLinks/externalLink215.xml"/><Relationship Id="rId230" Type="http://schemas.openxmlformats.org/officeDocument/2006/relationships/externalLink" Target="externalLinks/externalLink226.xml"/><Relationship Id="rId251" Type="http://schemas.openxmlformats.org/officeDocument/2006/relationships/externalLink" Target="externalLinks/externalLink247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externalLink" Target="externalLinks/externalLink149.xml"/><Relationship Id="rId174" Type="http://schemas.openxmlformats.org/officeDocument/2006/relationships/externalLink" Target="externalLinks/externalLink170.xml"/><Relationship Id="rId195" Type="http://schemas.openxmlformats.org/officeDocument/2006/relationships/externalLink" Target="externalLinks/externalLink191.xml"/><Relationship Id="rId209" Type="http://schemas.openxmlformats.org/officeDocument/2006/relationships/externalLink" Target="externalLinks/externalLink205.xml"/><Relationship Id="rId220" Type="http://schemas.openxmlformats.org/officeDocument/2006/relationships/externalLink" Target="externalLinks/externalLink216.xml"/><Relationship Id="rId241" Type="http://schemas.openxmlformats.org/officeDocument/2006/relationships/externalLink" Target="externalLinks/externalLink237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262" Type="http://schemas.openxmlformats.org/officeDocument/2006/relationships/externalLink" Target="externalLinks/externalLink258.xml"/><Relationship Id="rId78" Type="http://schemas.openxmlformats.org/officeDocument/2006/relationships/externalLink" Target="externalLinks/externalLink74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64" Type="http://schemas.openxmlformats.org/officeDocument/2006/relationships/externalLink" Target="externalLinks/externalLink160.xml"/><Relationship Id="rId185" Type="http://schemas.openxmlformats.org/officeDocument/2006/relationships/externalLink" Target="externalLinks/externalLink181.xml"/><Relationship Id="rId9" Type="http://schemas.openxmlformats.org/officeDocument/2006/relationships/externalLink" Target="externalLinks/externalLink5.xml"/><Relationship Id="rId210" Type="http://schemas.openxmlformats.org/officeDocument/2006/relationships/externalLink" Target="externalLinks/externalLink206.xml"/><Relationship Id="rId26" Type="http://schemas.openxmlformats.org/officeDocument/2006/relationships/externalLink" Target="externalLinks/externalLink22.xml"/><Relationship Id="rId231" Type="http://schemas.openxmlformats.org/officeDocument/2006/relationships/externalLink" Target="externalLinks/externalLink227.xml"/><Relationship Id="rId252" Type="http://schemas.openxmlformats.org/officeDocument/2006/relationships/externalLink" Target="externalLinks/externalLink248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externalLink" Target="externalLinks/externalLink150.xml"/><Relationship Id="rId175" Type="http://schemas.openxmlformats.org/officeDocument/2006/relationships/externalLink" Target="externalLinks/externalLink171.xml"/><Relationship Id="rId196" Type="http://schemas.openxmlformats.org/officeDocument/2006/relationships/externalLink" Target="externalLinks/externalLink192.xml"/><Relationship Id="rId200" Type="http://schemas.openxmlformats.org/officeDocument/2006/relationships/externalLink" Target="externalLinks/externalLink196.xml"/><Relationship Id="rId16" Type="http://schemas.openxmlformats.org/officeDocument/2006/relationships/externalLink" Target="externalLinks/externalLink12.xml"/><Relationship Id="rId221" Type="http://schemas.openxmlformats.org/officeDocument/2006/relationships/externalLink" Target="externalLinks/externalLink217.xml"/><Relationship Id="rId242" Type="http://schemas.openxmlformats.org/officeDocument/2006/relationships/externalLink" Target="externalLinks/externalLink238.xml"/><Relationship Id="rId263" Type="http://schemas.openxmlformats.org/officeDocument/2006/relationships/theme" Target="theme/theme1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90" Type="http://schemas.openxmlformats.org/officeDocument/2006/relationships/externalLink" Target="externalLinks/externalLink86.xml"/><Relationship Id="rId165" Type="http://schemas.openxmlformats.org/officeDocument/2006/relationships/externalLink" Target="externalLinks/externalLink161.xml"/><Relationship Id="rId186" Type="http://schemas.openxmlformats.org/officeDocument/2006/relationships/externalLink" Target="externalLinks/externalLink182.xml"/><Relationship Id="rId211" Type="http://schemas.openxmlformats.org/officeDocument/2006/relationships/externalLink" Target="externalLinks/externalLink207.xml"/><Relationship Id="rId232" Type="http://schemas.openxmlformats.org/officeDocument/2006/relationships/externalLink" Target="externalLinks/externalLink228.xml"/><Relationship Id="rId253" Type="http://schemas.openxmlformats.org/officeDocument/2006/relationships/externalLink" Target="externalLinks/externalLink249.xml"/><Relationship Id="rId27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44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34" Type="http://schemas.openxmlformats.org/officeDocument/2006/relationships/externalLink" Target="externalLinks/externalLink130.xml"/><Relationship Id="rId80" Type="http://schemas.openxmlformats.org/officeDocument/2006/relationships/externalLink" Target="externalLinks/externalLink76.xml"/><Relationship Id="rId155" Type="http://schemas.openxmlformats.org/officeDocument/2006/relationships/externalLink" Target="externalLinks/externalLink151.xml"/><Relationship Id="rId176" Type="http://schemas.openxmlformats.org/officeDocument/2006/relationships/externalLink" Target="externalLinks/externalLink172.xml"/><Relationship Id="rId197" Type="http://schemas.openxmlformats.org/officeDocument/2006/relationships/externalLink" Target="externalLinks/externalLink193.xml"/><Relationship Id="rId201" Type="http://schemas.openxmlformats.org/officeDocument/2006/relationships/externalLink" Target="externalLinks/externalLink197.xml"/><Relationship Id="rId222" Type="http://schemas.openxmlformats.org/officeDocument/2006/relationships/externalLink" Target="externalLinks/externalLink218.xml"/><Relationship Id="rId243" Type="http://schemas.openxmlformats.org/officeDocument/2006/relationships/externalLink" Target="externalLinks/externalLink239.xml"/><Relationship Id="rId264" Type="http://schemas.openxmlformats.org/officeDocument/2006/relationships/styles" Target="styles.xml"/><Relationship Id="rId17" Type="http://schemas.openxmlformats.org/officeDocument/2006/relationships/externalLink" Target="externalLinks/externalLink13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24" Type="http://schemas.openxmlformats.org/officeDocument/2006/relationships/externalLink" Target="externalLinks/externalLink120.xml"/><Relationship Id="rId70" Type="http://schemas.openxmlformats.org/officeDocument/2006/relationships/externalLink" Target="externalLinks/externalLink66.xml"/><Relationship Id="rId91" Type="http://schemas.openxmlformats.org/officeDocument/2006/relationships/externalLink" Target="externalLinks/externalLink87.xml"/><Relationship Id="rId145" Type="http://schemas.openxmlformats.org/officeDocument/2006/relationships/externalLink" Target="externalLinks/externalLink141.xml"/><Relationship Id="rId166" Type="http://schemas.openxmlformats.org/officeDocument/2006/relationships/externalLink" Target="externalLinks/externalLink162.xml"/><Relationship Id="rId187" Type="http://schemas.openxmlformats.org/officeDocument/2006/relationships/externalLink" Target="externalLinks/externalLink183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8.xml"/><Relationship Id="rId233" Type="http://schemas.openxmlformats.org/officeDocument/2006/relationships/externalLink" Target="externalLinks/externalLink229.xml"/><Relationship Id="rId254" Type="http://schemas.openxmlformats.org/officeDocument/2006/relationships/externalLink" Target="externalLinks/externalLink250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60" Type="http://schemas.openxmlformats.org/officeDocument/2006/relationships/externalLink" Target="externalLinks/externalLink56.xml"/><Relationship Id="rId81" Type="http://schemas.openxmlformats.org/officeDocument/2006/relationships/externalLink" Target="externalLinks/externalLink77.xml"/><Relationship Id="rId135" Type="http://schemas.openxmlformats.org/officeDocument/2006/relationships/externalLink" Target="externalLinks/externalLink131.xml"/><Relationship Id="rId156" Type="http://schemas.openxmlformats.org/officeDocument/2006/relationships/externalLink" Target="externalLinks/externalLink152.xml"/><Relationship Id="rId177" Type="http://schemas.openxmlformats.org/officeDocument/2006/relationships/externalLink" Target="externalLinks/externalLink173.xml"/><Relationship Id="rId198" Type="http://schemas.openxmlformats.org/officeDocument/2006/relationships/externalLink" Target="externalLinks/externalLink194.xml"/><Relationship Id="rId202" Type="http://schemas.openxmlformats.org/officeDocument/2006/relationships/externalLink" Target="externalLinks/externalLink198.xml"/><Relationship Id="rId223" Type="http://schemas.openxmlformats.org/officeDocument/2006/relationships/externalLink" Target="externalLinks/externalLink219.xml"/><Relationship Id="rId244" Type="http://schemas.openxmlformats.org/officeDocument/2006/relationships/externalLink" Target="externalLinks/externalLink240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265" Type="http://schemas.openxmlformats.org/officeDocument/2006/relationships/sharedStrings" Target="sharedStrings.xml"/><Relationship Id="rId50" Type="http://schemas.openxmlformats.org/officeDocument/2006/relationships/externalLink" Target="externalLinks/externalLink46.xml"/><Relationship Id="rId104" Type="http://schemas.openxmlformats.org/officeDocument/2006/relationships/externalLink" Target="externalLinks/externalLink100.xml"/><Relationship Id="rId125" Type="http://schemas.openxmlformats.org/officeDocument/2006/relationships/externalLink" Target="externalLinks/externalLink121.xml"/><Relationship Id="rId146" Type="http://schemas.openxmlformats.org/officeDocument/2006/relationships/externalLink" Target="externalLinks/externalLink142.xml"/><Relationship Id="rId167" Type="http://schemas.openxmlformats.org/officeDocument/2006/relationships/externalLink" Target="externalLinks/externalLink163.xml"/><Relationship Id="rId188" Type="http://schemas.openxmlformats.org/officeDocument/2006/relationships/externalLink" Target="externalLinks/externalLink184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13" Type="http://schemas.openxmlformats.org/officeDocument/2006/relationships/externalLink" Target="externalLinks/externalLink209.xml"/><Relationship Id="rId234" Type="http://schemas.openxmlformats.org/officeDocument/2006/relationships/externalLink" Target="externalLinks/externalLink23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55" Type="http://schemas.openxmlformats.org/officeDocument/2006/relationships/externalLink" Target="externalLinks/externalLink251.xml"/><Relationship Id="rId40" Type="http://schemas.openxmlformats.org/officeDocument/2006/relationships/externalLink" Target="externalLinks/externalLink36.xml"/><Relationship Id="rId115" Type="http://schemas.openxmlformats.org/officeDocument/2006/relationships/externalLink" Target="externalLinks/externalLink111.xml"/><Relationship Id="rId136" Type="http://schemas.openxmlformats.org/officeDocument/2006/relationships/externalLink" Target="externalLinks/externalLink132.xml"/><Relationship Id="rId157" Type="http://schemas.openxmlformats.org/officeDocument/2006/relationships/externalLink" Target="externalLinks/externalLink153.xml"/><Relationship Id="rId178" Type="http://schemas.openxmlformats.org/officeDocument/2006/relationships/externalLink" Target="externalLinks/externalLink174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9" Type="http://schemas.openxmlformats.org/officeDocument/2006/relationships/externalLink" Target="externalLinks/externalLink195.xml"/><Relationship Id="rId203" Type="http://schemas.openxmlformats.org/officeDocument/2006/relationships/externalLink" Target="externalLinks/externalLink199.xml"/><Relationship Id="rId19" Type="http://schemas.openxmlformats.org/officeDocument/2006/relationships/externalLink" Target="externalLinks/externalLink15.xml"/><Relationship Id="rId224" Type="http://schemas.openxmlformats.org/officeDocument/2006/relationships/externalLink" Target="externalLinks/externalLink220.xml"/><Relationship Id="rId245" Type="http://schemas.openxmlformats.org/officeDocument/2006/relationships/externalLink" Target="externalLinks/externalLink241.xml"/><Relationship Id="rId266" Type="http://schemas.openxmlformats.org/officeDocument/2006/relationships/calcChain" Target="calcChain.xml"/><Relationship Id="rId30" Type="http://schemas.openxmlformats.org/officeDocument/2006/relationships/externalLink" Target="externalLinks/externalLink2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168" Type="http://schemas.openxmlformats.org/officeDocument/2006/relationships/externalLink" Target="externalLinks/externalLink16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189" Type="http://schemas.openxmlformats.org/officeDocument/2006/relationships/externalLink" Target="externalLinks/externalLink185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10.xml"/><Relationship Id="rId235" Type="http://schemas.openxmlformats.org/officeDocument/2006/relationships/externalLink" Target="externalLinks/externalLink231.xml"/><Relationship Id="rId256" Type="http://schemas.openxmlformats.org/officeDocument/2006/relationships/externalLink" Target="externalLinks/externalLink252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158" Type="http://schemas.openxmlformats.org/officeDocument/2006/relationships/externalLink" Target="externalLinks/externalLink154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179" Type="http://schemas.openxmlformats.org/officeDocument/2006/relationships/externalLink" Target="externalLinks/externalLink175.xml"/><Relationship Id="rId190" Type="http://schemas.openxmlformats.org/officeDocument/2006/relationships/externalLink" Target="externalLinks/externalLink186.xml"/><Relationship Id="rId204" Type="http://schemas.openxmlformats.org/officeDocument/2006/relationships/externalLink" Target="externalLinks/externalLink200.xml"/><Relationship Id="rId225" Type="http://schemas.openxmlformats.org/officeDocument/2006/relationships/externalLink" Target="externalLinks/externalLink221.xml"/><Relationship Id="rId246" Type="http://schemas.openxmlformats.org/officeDocument/2006/relationships/externalLink" Target="externalLinks/externalLink242.xml"/><Relationship Id="rId267" Type="http://schemas.openxmlformats.org/officeDocument/2006/relationships/customXml" Target="../customXml/item1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94" Type="http://schemas.openxmlformats.org/officeDocument/2006/relationships/externalLink" Target="externalLinks/externalLink90.xml"/><Relationship Id="rId148" Type="http://schemas.openxmlformats.org/officeDocument/2006/relationships/externalLink" Target="externalLinks/externalLink144.xml"/><Relationship Id="rId169" Type="http://schemas.openxmlformats.org/officeDocument/2006/relationships/externalLink" Target="externalLinks/externalLink165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76.xml"/><Relationship Id="rId215" Type="http://schemas.openxmlformats.org/officeDocument/2006/relationships/externalLink" Target="externalLinks/externalLink211.xml"/><Relationship Id="rId236" Type="http://schemas.openxmlformats.org/officeDocument/2006/relationships/externalLink" Target="externalLinks/externalLink232.xml"/><Relationship Id="rId257" Type="http://schemas.openxmlformats.org/officeDocument/2006/relationships/externalLink" Target="externalLinks/externalLink253.xml"/><Relationship Id="rId42" Type="http://schemas.openxmlformats.org/officeDocument/2006/relationships/externalLink" Target="externalLinks/externalLink38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91" Type="http://schemas.openxmlformats.org/officeDocument/2006/relationships/externalLink" Target="externalLinks/externalLink187.xml"/><Relationship Id="rId205" Type="http://schemas.openxmlformats.org/officeDocument/2006/relationships/externalLink" Target="externalLinks/externalLink201.xml"/><Relationship Id="rId247" Type="http://schemas.openxmlformats.org/officeDocument/2006/relationships/externalLink" Target="externalLinks/externalLink243.xml"/><Relationship Id="rId107" Type="http://schemas.openxmlformats.org/officeDocument/2006/relationships/externalLink" Target="externalLinks/externalLink10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299603</xdr:colOff>
      <xdr:row>4</xdr:row>
      <xdr:rowOff>38100</xdr:rowOff>
    </xdr:from>
    <xdr:to>
      <xdr:col>4</xdr:col>
      <xdr:colOff>533400</xdr:colOff>
      <xdr:row>7</xdr:row>
      <xdr:rowOff>752474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38C3BD-2297-4510-AA1C-A3EF346CE0E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403" y="857250"/>
          <a:ext cx="1929247" cy="1314449"/>
        </a:xfrm>
        <a:prstGeom prst="rect">
          <a:avLst/>
        </a:prstGeom>
      </xdr:spPr>
    </xdr:pic>
    <xdr:clientData/>
  </xdr:twoCellAnchor>
  <xdr:twoCellAnchor>
    <xdr:from>
      <xdr:col>7</xdr:col>
      <xdr:colOff>1537854</xdr:colOff>
      <xdr:row>1</xdr:row>
      <xdr:rowOff>69966</xdr:rowOff>
    </xdr:from>
    <xdr:to>
      <xdr:col>9</xdr:col>
      <xdr:colOff>242455</xdr:colOff>
      <xdr:row>7</xdr:row>
      <xdr:rowOff>706582</xdr:rowOff>
    </xdr:to>
    <xdr:pic>
      <xdr:nvPicPr>
        <xdr:cNvPr id="3" name="WordPictureWatermark241557861">
          <a:extLst>
            <a:ext uri="{FF2B5EF4-FFF2-40B4-BE49-F238E27FC236}">
              <a16:creationId xmlns:a16="http://schemas.microsoft.com/office/drawing/2014/main" id="{416B7562-5B36-411F-A445-9B43246AFE1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506" b="86639"/>
        <a:stretch/>
      </xdr:blipFill>
      <xdr:spPr bwMode="auto">
        <a:xfrm>
          <a:off x="13522036" y="277784"/>
          <a:ext cx="2403764" cy="1675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231197</xdr:colOff>
      <xdr:row>86</xdr:row>
      <xdr:rowOff>6061</xdr:rowOff>
    </xdr:from>
    <xdr:to>
      <xdr:col>10</xdr:col>
      <xdr:colOff>180975</xdr:colOff>
      <xdr:row>95</xdr:row>
      <xdr:rowOff>66675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7DE4EAE-F577-437F-8674-797495DFB43E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771"/>
        <a:stretch>
          <a:fillRect/>
        </a:stretch>
      </xdr:blipFill>
      <xdr:spPr bwMode="auto">
        <a:xfrm>
          <a:off x="231197" y="31162336"/>
          <a:ext cx="10789228" cy="1603664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17</xdr:row>
      <xdr:rowOff>38102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17</xdr:row>
      <xdr:rowOff>38102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161924</xdr:colOff>
      <xdr:row>6</xdr:row>
      <xdr:rowOff>57150</xdr:rowOff>
    </xdr:from>
    <xdr:to>
      <xdr:col>3</xdr:col>
      <xdr:colOff>876299</xdr:colOff>
      <xdr:row>12</xdr:row>
      <xdr:rowOff>95536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1DF047-47E0-4E52-8177-D0BFC9D69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714500"/>
          <a:ext cx="1724025" cy="1057561"/>
        </a:xfrm>
        <a:prstGeom prst="rect">
          <a:avLst/>
        </a:prstGeom>
      </xdr:spPr>
    </xdr:pic>
    <xdr:clientData/>
  </xdr:twoCellAnchor>
  <xdr:oneCellAnchor>
    <xdr:from>
      <xdr:col>6</xdr:col>
      <xdr:colOff>152400</xdr:colOff>
      <xdr:row>93</xdr:row>
      <xdr:rowOff>142875</xdr:rowOff>
    </xdr:from>
    <xdr:ext cx="295275" cy="238127"/>
    <xdr:sp macro="" textlink="">
      <xdr:nvSpPr>
        <xdr:cNvPr id="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EA3947F-CCA1-4108-93D8-BFE55B92B986}"/>
            </a:ext>
          </a:extLst>
        </xdr:cNvPr>
        <xdr:cNvSpPr/>
      </xdr:nvSpPr>
      <xdr:spPr bwMode="auto">
        <a:xfrm>
          <a:off x="4210050" y="3343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93</xdr:row>
      <xdr:rowOff>142875</xdr:rowOff>
    </xdr:from>
    <xdr:ext cx="295275" cy="238127"/>
    <xdr:sp macro="" textlink="">
      <xdr:nvSpPr>
        <xdr:cNvPr id="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FDEE4E9-E7C4-4AB2-A8F5-6C814E08A75D}"/>
            </a:ext>
          </a:extLst>
        </xdr:cNvPr>
        <xdr:cNvSpPr/>
      </xdr:nvSpPr>
      <xdr:spPr bwMode="auto">
        <a:xfrm>
          <a:off x="7496175" y="3343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84</xdr:row>
      <xdr:rowOff>57150</xdr:rowOff>
    </xdr:from>
    <xdr:ext cx="1724025" cy="1057561"/>
    <xdr:pic>
      <xdr:nvPicPr>
        <xdr:cNvPr id="7" name="Imagen 6">
          <a:extLst>
            <a:ext uri="{FF2B5EF4-FFF2-40B4-BE49-F238E27FC236}">
              <a16:creationId xmlns:a16="http://schemas.microsoft.com/office/drawing/2014/main" id="{A1412A12-AFE5-4CD4-95A1-7AFEC28D16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7145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174</xdr:row>
      <xdr:rowOff>142875</xdr:rowOff>
    </xdr:from>
    <xdr:ext cx="295275" cy="238127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61CE1C3-9FCE-4046-84FC-F176780C236A}"/>
            </a:ext>
          </a:extLst>
        </xdr:cNvPr>
        <xdr:cNvSpPr/>
      </xdr:nvSpPr>
      <xdr:spPr bwMode="auto">
        <a:xfrm>
          <a:off x="4210050" y="1774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174</xdr:row>
      <xdr:rowOff>142875</xdr:rowOff>
    </xdr:from>
    <xdr:ext cx="295275" cy="238127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956C31E-B35F-41E0-82B5-5A4F6AC8E2C5}"/>
            </a:ext>
          </a:extLst>
        </xdr:cNvPr>
        <xdr:cNvSpPr/>
      </xdr:nvSpPr>
      <xdr:spPr bwMode="auto">
        <a:xfrm>
          <a:off x="7496175" y="17745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165</xdr:row>
      <xdr:rowOff>57150</xdr:rowOff>
    </xdr:from>
    <xdr:ext cx="1724025" cy="1057561"/>
    <xdr:pic>
      <xdr:nvPicPr>
        <xdr:cNvPr id="10" name="Imagen 9">
          <a:extLst>
            <a:ext uri="{FF2B5EF4-FFF2-40B4-BE49-F238E27FC236}">
              <a16:creationId xmlns:a16="http://schemas.microsoft.com/office/drawing/2014/main" id="{552BDC3C-E0F2-4EE2-AC69-8233C6D4B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61067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254</xdr:row>
      <xdr:rowOff>142875</xdr:rowOff>
    </xdr:from>
    <xdr:ext cx="295275" cy="238127"/>
    <xdr:sp macro="" textlink="">
      <xdr:nvSpPr>
        <xdr:cNvPr id="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1188EEF-A55B-4014-BC3A-B3AA69CD2E46}"/>
            </a:ext>
          </a:extLst>
        </xdr:cNvPr>
        <xdr:cNvSpPr/>
      </xdr:nvSpPr>
      <xdr:spPr bwMode="auto">
        <a:xfrm>
          <a:off x="4210050" y="31718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254</xdr:row>
      <xdr:rowOff>142875</xdr:rowOff>
    </xdr:from>
    <xdr:ext cx="295275" cy="238127"/>
    <xdr:sp macro="" textlink="">
      <xdr:nvSpPr>
        <xdr:cNvPr id="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16D3CE5-ABCD-42A2-B361-15D015935949}"/>
            </a:ext>
          </a:extLst>
        </xdr:cNvPr>
        <xdr:cNvSpPr/>
      </xdr:nvSpPr>
      <xdr:spPr bwMode="auto">
        <a:xfrm>
          <a:off x="7496175" y="317182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245</xdr:row>
      <xdr:rowOff>57150</xdr:rowOff>
    </xdr:from>
    <xdr:ext cx="1724025" cy="1057561"/>
    <xdr:pic>
      <xdr:nvPicPr>
        <xdr:cNvPr id="13" name="Imagen 12">
          <a:extLst>
            <a:ext uri="{FF2B5EF4-FFF2-40B4-BE49-F238E27FC236}">
              <a16:creationId xmlns:a16="http://schemas.microsoft.com/office/drawing/2014/main" id="{D6548A01-0534-4555-B415-D229B2302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00799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335</xdr:row>
      <xdr:rowOff>142875</xdr:rowOff>
    </xdr:from>
    <xdr:ext cx="295275" cy="238127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FED92B5-7051-421D-930F-CABED4F0A18B}"/>
            </a:ext>
          </a:extLst>
        </xdr:cNvPr>
        <xdr:cNvSpPr/>
      </xdr:nvSpPr>
      <xdr:spPr bwMode="auto">
        <a:xfrm>
          <a:off x="4210050" y="45900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335</xdr:row>
      <xdr:rowOff>142875</xdr:rowOff>
    </xdr:from>
    <xdr:ext cx="295275" cy="238127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5CA1EF4-A562-462C-84DA-001F05D5CECF}"/>
            </a:ext>
          </a:extLst>
        </xdr:cNvPr>
        <xdr:cNvSpPr/>
      </xdr:nvSpPr>
      <xdr:spPr bwMode="auto">
        <a:xfrm>
          <a:off x="7496175" y="459009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326</xdr:row>
      <xdr:rowOff>57150</xdr:rowOff>
    </xdr:from>
    <xdr:ext cx="1724025" cy="1057561"/>
    <xdr:pic>
      <xdr:nvPicPr>
        <xdr:cNvPr id="16" name="Imagen 15">
          <a:extLst>
            <a:ext uri="{FF2B5EF4-FFF2-40B4-BE49-F238E27FC236}">
              <a16:creationId xmlns:a16="http://schemas.microsoft.com/office/drawing/2014/main" id="{A3E2AE5D-4223-4146-A496-415C75255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42626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415</xdr:row>
      <xdr:rowOff>142875</xdr:rowOff>
    </xdr:from>
    <xdr:ext cx="295275" cy="238127"/>
    <xdr:sp macro="" textlink="">
      <xdr:nvSpPr>
        <xdr:cNvPr id="1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347D792-C46A-4F22-B460-2A41EE97E27A}"/>
            </a:ext>
          </a:extLst>
        </xdr:cNvPr>
        <xdr:cNvSpPr/>
      </xdr:nvSpPr>
      <xdr:spPr bwMode="auto">
        <a:xfrm>
          <a:off x="4210050" y="17573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415</xdr:row>
      <xdr:rowOff>142875</xdr:rowOff>
    </xdr:from>
    <xdr:ext cx="295275" cy="238127"/>
    <xdr:sp macro="" textlink="">
      <xdr:nvSpPr>
        <xdr:cNvPr id="1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D894E29-D8C3-4C0F-9E7E-286A17849B89}"/>
            </a:ext>
          </a:extLst>
        </xdr:cNvPr>
        <xdr:cNvSpPr/>
      </xdr:nvSpPr>
      <xdr:spPr bwMode="auto">
        <a:xfrm>
          <a:off x="7496175" y="17573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406</xdr:row>
      <xdr:rowOff>57150</xdr:rowOff>
    </xdr:from>
    <xdr:ext cx="1724025" cy="1057561"/>
    <xdr:pic>
      <xdr:nvPicPr>
        <xdr:cNvPr id="19" name="Imagen 18">
          <a:extLst>
            <a:ext uri="{FF2B5EF4-FFF2-40B4-BE49-F238E27FC236}">
              <a16:creationId xmlns:a16="http://schemas.microsoft.com/office/drawing/2014/main" id="{166FE1D8-8353-4041-9BD3-598E4E9DF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59353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495</xdr:row>
      <xdr:rowOff>142875</xdr:rowOff>
    </xdr:from>
    <xdr:ext cx="295275" cy="238127"/>
    <xdr:sp macro="" textlink="">
      <xdr:nvSpPr>
        <xdr:cNvPr id="2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83DF788-A7D8-460A-8CC9-B23D29FB718C}"/>
            </a:ext>
          </a:extLst>
        </xdr:cNvPr>
        <xdr:cNvSpPr/>
      </xdr:nvSpPr>
      <xdr:spPr bwMode="auto">
        <a:xfrm>
          <a:off x="4210050" y="74342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495</xdr:row>
      <xdr:rowOff>142875</xdr:rowOff>
    </xdr:from>
    <xdr:ext cx="295275" cy="238127"/>
    <xdr:sp macro="" textlink="">
      <xdr:nvSpPr>
        <xdr:cNvPr id="2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BD8D7A5-5770-49D9-8AB7-42F854ECC2CE}"/>
            </a:ext>
          </a:extLst>
        </xdr:cNvPr>
        <xdr:cNvSpPr/>
      </xdr:nvSpPr>
      <xdr:spPr bwMode="auto">
        <a:xfrm>
          <a:off x="7496175" y="74342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486</xdr:row>
      <xdr:rowOff>57150</xdr:rowOff>
    </xdr:from>
    <xdr:ext cx="1724025" cy="1057561"/>
    <xdr:pic>
      <xdr:nvPicPr>
        <xdr:cNvPr id="22" name="Imagen 21">
          <a:extLst>
            <a:ext uri="{FF2B5EF4-FFF2-40B4-BE49-F238E27FC236}">
              <a16:creationId xmlns:a16="http://schemas.microsoft.com/office/drawing/2014/main" id="{CE9C2479-8617-459A-8657-D42AAF74C4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727043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558</xdr:row>
      <xdr:rowOff>0</xdr:rowOff>
    </xdr:from>
    <xdr:ext cx="295275" cy="238127"/>
    <xdr:sp macro="" textlink="">
      <xdr:nvSpPr>
        <xdr:cNvPr id="2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1CF4AB5-060B-4E10-AB0D-59DEBC0CB2EF}"/>
            </a:ext>
          </a:extLst>
        </xdr:cNvPr>
        <xdr:cNvSpPr/>
      </xdr:nvSpPr>
      <xdr:spPr bwMode="auto">
        <a:xfrm>
          <a:off x="4210050" y="88592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558</xdr:row>
      <xdr:rowOff>0</xdr:rowOff>
    </xdr:from>
    <xdr:ext cx="295275" cy="238127"/>
    <xdr:sp macro="" textlink="">
      <xdr:nvSpPr>
        <xdr:cNvPr id="2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81A73C-847A-4948-B872-C9A7D7ADB364}"/>
            </a:ext>
          </a:extLst>
        </xdr:cNvPr>
        <xdr:cNvSpPr/>
      </xdr:nvSpPr>
      <xdr:spPr bwMode="auto">
        <a:xfrm>
          <a:off x="7496175" y="885920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558</xdr:row>
      <xdr:rowOff>0</xdr:rowOff>
    </xdr:from>
    <xdr:ext cx="295275" cy="238127"/>
    <xdr:sp macro="" textlink="">
      <xdr:nvSpPr>
        <xdr:cNvPr id="2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BE5328C-3C1D-4B34-940B-1F9231F8353B}"/>
            </a:ext>
          </a:extLst>
        </xdr:cNvPr>
        <xdr:cNvSpPr/>
      </xdr:nvSpPr>
      <xdr:spPr bwMode="auto">
        <a:xfrm>
          <a:off x="4210050" y="1029747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558</xdr:row>
      <xdr:rowOff>0</xdr:rowOff>
    </xdr:from>
    <xdr:ext cx="295275" cy="238127"/>
    <xdr:sp macro="" textlink="">
      <xdr:nvSpPr>
        <xdr:cNvPr id="2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F6FDB5F-65A4-4E00-BD9B-C1EA040A8C53}"/>
            </a:ext>
          </a:extLst>
        </xdr:cNvPr>
        <xdr:cNvSpPr/>
      </xdr:nvSpPr>
      <xdr:spPr bwMode="auto">
        <a:xfrm>
          <a:off x="7496175" y="1029747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558</xdr:row>
      <xdr:rowOff>0</xdr:rowOff>
    </xdr:from>
    <xdr:ext cx="295275" cy="238127"/>
    <xdr:sp macro="" textlink="">
      <xdr:nvSpPr>
        <xdr:cNvPr id="2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EDEC9E3-359B-4DF8-8DA6-364D977D66B8}"/>
            </a:ext>
          </a:extLst>
        </xdr:cNvPr>
        <xdr:cNvSpPr/>
      </xdr:nvSpPr>
      <xdr:spPr bwMode="auto">
        <a:xfrm>
          <a:off x="4210050" y="117605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558</xdr:row>
      <xdr:rowOff>0</xdr:rowOff>
    </xdr:from>
    <xdr:ext cx="295275" cy="238127"/>
    <xdr:sp macro="" textlink="">
      <xdr:nvSpPr>
        <xdr:cNvPr id="3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D9148A4-E51B-412A-81D4-2015A6AEFFF9}"/>
            </a:ext>
          </a:extLst>
        </xdr:cNvPr>
        <xdr:cNvSpPr/>
      </xdr:nvSpPr>
      <xdr:spPr bwMode="auto">
        <a:xfrm>
          <a:off x="7496175" y="1176051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558</xdr:row>
      <xdr:rowOff>0</xdr:rowOff>
    </xdr:from>
    <xdr:ext cx="295275" cy="238127"/>
    <xdr:sp macro="" textlink="">
      <xdr:nvSpPr>
        <xdr:cNvPr id="3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162C0EB-BDEB-4697-9912-654E900B9009}"/>
            </a:ext>
          </a:extLst>
        </xdr:cNvPr>
        <xdr:cNvSpPr/>
      </xdr:nvSpPr>
      <xdr:spPr bwMode="auto">
        <a:xfrm>
          <a:off x="4210050" y="132159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558</xdr:row>
      <xdr:rowOff>0</xdr:rowOff>
    </xdr:from>
    <xdr:ext cx="295275" cy="238127"/>
    <xdr:sp macro="" textlink="">
      <xdr:nvSpPr>
        <xdr:cNvPr id="3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8CBA8B1-81AB-42B2-9709-D4C1E7E5E24F}"/>
            </a:ext>
          </a:extLst>
        </xdr:cNvPr>
        <xdr:cNvSpPr/>
      </xdr:nvSpPr>
      <xdr:spPr bwMode="auto">
        <a:xfrm>
          <a:off x="7496175" y="1321593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558</xdr:row>
      <xdr:rowOff>0</xdr:rowOff>
    </xdr:from>
    <xdr:ext cx="295275" cy="238127"/>
    <xdr:sp macro="" textlink="">
      <xdr:nvSpPr>
        <xdr:cNvPr id="3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B5AA9FD-9692-471E-93E7-7E3FA78DCFAB}"/>
            </a:ext>
          </a:extLst>
        </xdr:cNvPr>
        <xdr:cNvSpPr/>
      </xdr:nvSpPr>
      <xdr:spPr bwMode="auto">
        <a:xfrm>
          <a:off x="4210050" y="146932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558</xdr:row>
      <xdr:rowOff>0</xdr:rowOff>
    </xdr:from>
    <xdr:ext cx="295275" cy="238127"/>
    <xdr:sp macro="" textlink="">
      <xdr:nvSpPr>
        <xdr:cNvPr id="3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847CC8-9083-4B69-9EA8-06308B2D5BE8}"/>
            </a:ext>
          </a:extLst>
        </xdr:cNvPr>
        <xdr:cNvSpPr/>
      </xdr:nvSpPr>
      <xdr:spPr bwMode="auto">
        <a:xfrm>
          <a:off x="7496175" y="146932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152400</xdr:colOff>
      <xdr:row>575</xdr:row>
      <xdr:rowOff>142875</xdr:rowOff>
    </xdr:from>
    <xdr:ext cx="295275" cy="238127"/>
    <xdr:sp macro="" textlink="">
      <xdr:nvSpPr>
        <xdr:cNvPr id="3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1F6AAAC-A973-4DA7-BCF8-7252B6F121FE}"/>
            </a:ext>
          </a:extLst>
        </xdr:cNvPr>
        <xdr:cNvSpPr/>
      </xdr:nvSpPr>
      <xdr:spPr bwMode="auto">
        <a:xfrm>
          <a:off x="4221480" y="754056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575</xdr:row>
      <xdr:rowOff>142875</xdr:rowOff>
    </xdr:from>
    <xdr:ext cx="295275" cy="238127"/>
    <xdr:sp macro="" textlink="">
      <xdr:nvSpPr>
        <xdr:cNvPr id="3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D545118-E976-4626-A1DF-C3BAEC56730B}"/>
            </a:ext>
          </a:extLst>
        </xdr:cNvPr>
        <xdr:cNvSpPr/>
      </xdr:nvSpPr>
      <xdr:spPr bwMode="auto">
        <a:xfrm>
          <a:off x="7513320" y="7540561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566</xdr:row>
      <xdr:rowOff>57150</xdr:rowOff>
    </xdr:from>
    <xdr:ext cx="1724025" cy="1057561"/>
    <xdr:pic>
      <xdr:nvPicPr>
        <xdr:cNvPr id="38" name="Imagen 37">
          <a:extLst>
            <a:ext uri="{FF2B5EF4-FFF2-40B4-BE49-F238E27FC236}">
              <a16:creationId xmlns:a16="http://schemas.microsoft.com/office/drawing/2014/main" id="{580EAAB4-4A9A-4221-A2BF-0B69AB247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4" y="7373493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660</xdr:row>
      <xdr:rowOff>142875</xdr:rowOff>
    </xdr:from>
    <xdr:ext cx="295275" cy="238127"/>
    <xdr:sp macro="" textlink="">
      <xdr:nvSpPr>
        <xdr:cNvPr id="4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CE65775-050E-4B89-B80B-3C986502F3E3}"/>
            </a:ext>
          </a:extLst>
        </xdr:cNvPr>
        <xdr:cNvSpPr/>
      </xdr:nvSpPr>
      <xdr:spPr bwMode="auto">
        <a:xfrm>
          <a:off x="4210050" y="17573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660</xdr:row>
      <xdr:rowOff>142875</xdr:rowOff>
    </xdr:from>
    <xdr:ext cx="295275" cy="238127"/>
    <xdr:sp macro="" textlink="">
      <xdr:nvSpPr>
        <xdr:cNvPr id="4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1EAE193-7E9F-4DD7-AF9D-1BEC4C74AB81}"/>
            </a:ext>
          </a:extLst>
        </xdr:cNvPr>
        <xdr:cNvSpPr/>
      </xdr:nvSpPr>
      <xdr:spPr bwMode="auto">
        <a:xfrm>
          <a:off x="7486650" y="17573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651</xdr:row>
      <xdr:rowOff>57150</xdr:rowOff>
    </xdr:from>
    <xdr:ext cx="1724025" cy="1057561"/>
    <xdr:pic>
      <xdr:nvPicPr>
        <xdr:cNvPr id="44" name="Imagen 43">
          <a:extLst>
            <a:ext uri="{FF2B5EF4-FFF2-40B4-BE49-F238E27FC236}">
              <a16:creationId xmlns:a16="http://schemas.microsoft.com/office/drawing/2014/main" id="{40617E7A-69DF-4590-A534-C4730F07A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59353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741</xdr:row>
      <xdr:rowOff>142875</xdr:rowOff>
    </xdr:from>
    <xdr:ext cx="295275" cy="238127"/>
    <xdr:sp macro="" textlink="">
      <xdr:nvSpPr>
        <xdr:cNvPr id="4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8D2AE82-DB84-4BEE-986D-F9E3215862D5}"/>
            </a:ext>
          </a:extLst>
        </xdr:cNvPr>
        <xdr:cNvSpPr/>
      </xdr:nvSpPr>
      <xdr:spPr bwMode="auto">
        <a:xfrm>
          <a:off x="4210050" y="76161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741</xdr:row>
      <xdr:rowOff>142875</xdr:rowOff>
    </xdr:from>
    <xdr:ext cx="295275" cy="238127"/>
    <xdr:sp macro="" textlink="">
      <xdr:nvSpPr>
        <xdr:cNvPr id="4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63E06C2-7E88-4BBF-B2BB-04359C20FA66}"/>
            </a:ext>
          </a:extLst>
        </xdr:cNvPr>
        <xdr:cNvSpPr/>
      </xdr:nvSpPr>
      <xdr:spPr bwMode="auto">
        <a:xfrm>
          <a:off x="7486650" y="76161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732</xdr:row>
      <xdr:rowOff>57150</xdr:rowOff>
    </xdr:from>
    <xdr:ext cx="1724025" cy="1057561"/>
    <xdr:pic>
      <xdr:nvPicPr>
        <xdr:cNvPr id="47" name="Imagen 46">
          <a:extLst>
            <a:ext uri="{FF2B5EF4-FFF2-40B4-BE49-F238E27FC236}">
              <a16:creationId xmlns:a16="http://schemas.microsoft.com/office/drawing/2014/main" id="{BDF409B7-92CC-4548-99A7-571824CED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745236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821</xdr:row>
      <xdr:rowOff>142875</xdr:rowOff>
    </xdr:from>
    <xdr:ext cx="295275" cy="238127"/>
    <xdr:sp macro="" textlink="">
      <xdr:nvSpPr>
        <xdr:cNvPr id="4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779D963-FE33-4F5D-BAA5-EB4CC566AC9E}"/>
            </a:ext>
          </a:extLst>
        </xdr:cNvPr>
        <xdr:cNvSpPr/>
      </xdr:nvSpPr>
      <xdr:spPr bwMode="auto">
        <a:xfrm>
          <a:off x="4210050" y="1207198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821</xdr:row>
      <xdr:rowOff>142875</xdr:rowOff>
    </xdr:from>
    <xdr:ext cx="295275" cy="238127"/>
    <xdr:sp macro="" textlink="">
      <xdr:nvSpPr>
        <xdr:cNvPr id="4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13C41F5-BF4A-4860-A4EF-8D640E993F8E}"/>
            </a:ext>
          </a:extLst>
        </xdr:cNvPr>
        <xdr:cNvSpPr/>
      </xdr:nvSpPr>
      <xdr:spPr bwMode="auto">
        <a:xfrm>
          <a:off x="7486650" y="1207198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812</xdr:row>
      <xdr:rowOff>57150</xdr:rowOff>
    </xdr:from>
    <xdr:ext cx="1724025" cy="1057561"/>
    <xdr:pic>
      <xdr:nvPicPr>
        <xdr:cNvPr id="50" name="Imagen 49">
          <a:extLst>
            <a:ext uri="{FF2B5EF4-FFF2-40B4-BE49-F238E27FC236}">
              <a16:creationId xmlns:a16="http://schemas.microsoft.com/office/drawing/2014/main" id="{1CCFBCD8-0DE7-4188-8AC4-7688A72E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190815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902</xdr:row>
      <xdr:rowOff>142875</xdr:rowOff>
    </xdr:from>
    <xdr:ext cx="295275" cy="238127"/>
    <xdr:sp macro="" textlink="">
      <xdr:nvSpPr>
        <xdr:cNvPr id="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ACA1359-D3AD-4C4B-A4CE-6EC0318BB8C2}"/>
            </a:ext>
          </a:extLst>
        </xdr:cNvPr>
        <xdr:cNvSpPr/>
      </xdr:nvSpPr>
      <xdr:spPr bwMode="auto">
        <a:xfrm>
          <a:off x="4210050" y="105308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902</xdr:row>
      <xdr:rowOff>142875</xdr:rowOff>
    </xdr:from>
    <xdr:ext cx="295275" cy="238127"/>
    <xdr:sp macro="" textlink="">
      <xdr:nvSpPr>
        <xdr:cNvPr id="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A21A669-8B06-4A6E-AB46-EB0B53CE69F4}"/>
            </a:ext>
          </a:extLst>
        </xdr:cNvPr>
        <xdr:cNvSpPr/>
      </xdr:nvSpPr>
      <xdr:spPr bwMode="auto">
        <a:xfrm>
          <a:off x="7486650" y="1053084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893</xdr:row>
      <xdr:rowOff>57150</xdr:rowOff>
    </xdr:from>
    <xdr:ext cx="1724025" cy="1057561"/>
    <xdr:pic>
      <xdr:nvPicPr>
        <xdr:cNvPr id="53" name="Imagen 52">
          <a:extLst>
            <a:ext uri="{FF2B5EF4-FFF2-40B4-BE49-F238E27FC236}">
              <a16:creationId xmlns:a16="http://schemas.microsoft.com/office/drawing/2014/main" id="{ED527A3C-5C84-4CDD-9ED9-C4D2AE945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036701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986</xdr:row>
      <xdr:rowOff>142875</xdr:rowOff>
    </xdr:from>
    <xdr:ext cx="295275" cy="238127"/>
    <xdr:sp macro="" textlink="">
      <xdr:nvSpPr>
        <xdr:cNvPr id="5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2C2D7E9-D870-45D5-B05D-43307BB4958A}"/>
            </a:ext>
          </a:extLst>
        </xdr:cNvPr>
        <xdr:cNvSpPr/>
      </xdr:nvSpPr>
      <xdr:spPr bwMode="auto">
        <a:xfrm>
          <a:off x="4210050" y="1352645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986</xdr:row>
      <xdr:rowOff>142875</xdr:rowOff>
    </xdr:from>
    <xdr:ext cx="295275" cy="238127"/>
    <xdr:sp macro="" textlink="">
      <xdr:nvSpPr>
        <xdr:cNvPr id="5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BAD559B-A846-4410-9194-76CD1A487387}"/>
            </a:ext>
          </a:extLst>
        </xdr:cNvPr>
        <xdr:cNvSpPr/>
      </xdr:nvSpPr>
      <xdr:spPr bwMode="auto">
        <a:xfrm>
          <a:off x="7486650" y="1352645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977</xdr:row>
      <xdr:rowOff>57150</xdr:rowOff>
    </xdr:from>
    <xdr:ext cx="1724025" cy="1057561"/>
    <xdr:pic>
      <xdr:nvPicPr>
        <xdr:cNvPr id="56" name="Imagen 55">
          <a:extLst>
            <a:ext uri="{FF2B5EF4-FFF2-40B4-BE49-F238E27FC236}">
              <a16:creationId xmlns:a16="http://schemas.microsoft.com/office/drawing/2014/main" id="{6EC51755-3AA0-4375-A011-C19EAA58F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336262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1066</xdr:row>
      <xdr:rowOff>142875</xdr:rowOff>
    </xdr:from>
    <xdr:ext cx="295275" cy="238127"/>
    <xdr:sp macro="" textlink="">
      <xdr:nvSpPr>
        <xdr:cNvPr id="5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8DE4892-8234-469F-A160-7DCD0DC34D69}"/>
            </a:ext>
          </a:extLst>
        </xdr:cNvPr>
        <xdr:cNvSpPr/>
      </xdr:nvSpPr>
      <xdr:spPr bwMode="auto">
        <a:xfrm>
          <a:off x="4210050" y="179793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1066</xdr:row>
      <xdr:rowOff>142875</xdr:rowOff>
    </xdr:from>
    <xdr:ext cx="295275" cy="238127"/>
    <xdr:sp macro="" textlink="">
      <xdr:nvSpPr>
        <xdr:cNvPr id="5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342AE50-DCBA-4092-9D42-6A0510736C28}"/>
            </a:ext>
          </a:extLst>
        </xdr:cNvPr>
        <xdr:cNvSpPr/>
      </xdr:nvSpPr>
      <xdr:spPr bwMode="auto">
        <a:xfrm>
          <a:off x="7486650" y="1797939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1057</xdr:row>
      <xdr:rowOff>57150</xdr:rowOff>
    </xdr:from>
    <xdr:ext cx="1724025" cy="1057561"/>
    <xdr:pic>
      <xdr:nvPicPr>
        <xdr:cNvPr id="59" name="Imagen 58">
          <a:extLst>
            <a:ext uri="{FF2B5EF4-FFF2-40B4-BE49-F238E27FC236}">
              <a16:creationId xmlns:a16="http://schemas.microsoft.com/office/drawing/2014/main" id="{E8348CD5-9936-4188-9871-2250EE2BC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781556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1147</xdr:row>
      <xdr:rowOff>142875</xdr:rowOff>
    </xdr:from>
    <xdr:ext cx="295275" cy="238127"/>
    <xdr:sp macro="" textlink="">
      <xdr:nvSpPr>
        <xdr:cNvPr id="6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7D5F86E-BC28-45F6-8B74-CDDC758126DF}"/>
            </a:ext>
          </a:extLst>
        </xdr:cNvPr>
        <xdr:cNvSpPr/>
      </xdr:nvSpPr>
      <xdr:spPr bwMode="auto">
        <a:xfrm>
          <a:off x="4210050" y="1943195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1147</xdr:row>
      <xdr:rowOff>142875</xdr:rowOff>
    </xdr:from>
    <xdr:ext cx="295275" cy="238127"/>
    <xdr:sp macro="" textlink="">
      <xdr:nvSpPr>
        <xdr:cNvPr id="6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E755708-1FB0-4885-B564-FEA14E1EC9F3}"/>
            </a:ext>
          </a:extLst>
        </xdr:cNvPr>
        <xdr:cNvSpPr/>
      </xdr:nvSpPr>
      <xdr:spPr bwMode="auto">
        <a:xfrm>
          <a:off x="7486650" y="1943195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1138</xdr:row>
      <xdr:rowOff>57150</xdr:rowOff>
    </xdr:from>
    <xdr:ext cx="1724025" cy="1057561"/>
    <xdr:pic>
      <xdr:nvPicPr>
        <xdr:cNvPr id="62" name="Imagen 61">
          <a:extLst>
            <a:ext uri="{FF2B5EF4-FFF2-40B4-BE49-F238E27FC236}">
              <a16:creationId xmlns:a16="http://schemas.microsoft.com/office/drawing/2014/main" id="{94F4BFE0-A9A2-42B0-B113-479F93B6C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926812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1230</xdr:row>
      <xdr:rowOff>142875</xdr:rowOff>
    </xdr:from>
    <xdr:ext cx="295275" cy="238127"/>
    <xdr:sp macro="" textlink="">
      <xdr:nvSpPr>
        <xdr:cNvPr id="6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0191B8-5E0B-4B68-AFA8-ABAA7B28C405}"/>
            </a:ext>
          </a:extLst>
        </xdr:cNvPr>
        <xdr:cNvSpPr/>
      </xdr:nvSpPr>
      <xdr:spPr bwMode="auto">
        <a:xfrm>
          <a:off x="4210050" y="1943195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1230</xdr:row>
      <xdr:rowOff>142875</xdr:rowOff>
    </xdr:from>
    <xdr:ext cx="295275" cy="238127"/>
    <xdr:sp macro="" textlink="">
      <xdr:nvSpPr>
        <xdr:cNvPr id="6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8C53792-62D2-402C-87EF-730D99F8C0B0}"/>
            </a:ext>
          </a:extLst>
        </xdr:cNvPr>
        <xdr:cNvSpPr/>
      </xdr:nvSpPr>
      <xdr:spPr bwMode="auto">
        <a:xfrm>
          <a:off x="7486650" y="1943195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1221</xdr:row>
      <xdr:rowOff>57150</xdr:rowOff>
    </xdr:from>
    <xdr:ext cx="1724025" cy="1057561"/>
    <xdr:pic>
      <xdr:nvPicPr>
        <xdr:cNvPr id="65" name="Imagen 64">
          <a:extLst>
            <a:ext uri="{FF2B5EF4-FFF2-40B4-BE49-F238E27FC236}">
              <a16:creationId xmlns:a16="http://schemas.microsoft.com/office/drawing/2014/main" id="{4BE9D15B-4F60-4715-BCD7-B4EA0FFEC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1926812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1311</xdr:row>
      <xdr:rowOff>142875</xdr:rowOff>
    </xdr:from>
    <xdr:ext cx="295275" cy="238127"/>
    <xdr:sp macro="" textlink="">
      <xdr:nvSpPr>
        <xdr:cNvPr id="6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2182DEB-FEA9-471B-A48F-477700BD884E}"/>
            </a:ext>
          </a:extLst>
        </xdr:cNvPr>
        <xdr:cNvSpPr/>
      </xdr:nvSpPr>
      <xdr:spPr bwMode="auto">
        <a:xfrm>
          <a:off x="4210050" y="209007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1311</xdr:row>
      <xdr:rowOff>142875</xdr:rowOff>
    </xdr:from>
    <xdr:ext cx="295275" cy="238127"/>
    <xdr:sp macro="" textlink="">
      <xdr:nvSpPr>
        <xdr:cNvPr id="6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007C015-99BD-4616-B8DC-4A226B2DF38A}"/>
            </a:ext>
          </a:extLst>
        </xdr:cNvPr>
        <xdr:cNvSpPr/>
      </xdr:nvSpPr>
      <xdr:spPr bwMode="auto">
        <a:xfrm>
          <a:off x="7486650" y="2090070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1302</xdr:row>
      <xdr:rowOff>57150</xdr:rowOff>
    </xdr:from>
    <xdr:ext cx="1724025" cy="1057561"/>
    <xdr:pic>
      <xdr:nvPicPr>
        <xdr:cNvPr id="68" name="Imagen 67">
          <a:extLst>
            <a:ext uri="{FF2B5EF4-FFF2-40B4-BE49-F238E27FC236}">
              <a16:creationId xmlns:a16="http://schemas.microsoft.com/office/drawing/2014/main" id="{53592DC6-0489-4603-A8D9-04194C037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2073687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1394</xdr:row>
      <xdr:rowOff>142875</xdr:rowOff>
    </xdr:from>
    <xdr:ext cx="295275" cy="238127"/>
    <xdr:sp macro="" textlink="">
      <xdr:nvSpPr>
        <xdr:cNvPr id="6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EE32116-1356-4319-A664-8120BECCD360}"/>
            </a:ext>
          </a:extLst>
        </xdr:cNvPr>
        <xdr:cNvSpPr/>
      </xdr:nvSpPr>
      <xdr:spPr bwMode="auto">
        <a:xfrm>
          <a:off x="4210050" y="224075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1394</xdr:row>
      <xdr:rowOff>142875</xdr:rowOff>
    </xdr:from>
    <xdr:ext cx="295275" cy="238127"/>
    <xdr:sp macro="" textlink="">
      <xdr:nvSpPr>
        <xdr:cNvPr id="7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899408B-7BDC-4797-9796-F51A2C008140}"/>
            </a:ext>
          </a:extLst>
        </xdr:cNvPr>
        <xdr:cNvSpPr/>
      </xdr:nvSpPr>
      <xdr:spPr bwMode="auto">
        <a:xfrm>
          <a:off x="7486650" y="224075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1385</xdr:row>
      <xdr:rowOff>57150</xdr:rowOff>
    </xdr:from>
    <xdr:ext cx="1724025" cy="1057561"/>
    <xdr:pic>
      <xdr:nvPicPr>
        <xdr:cNvPr id="71" name="Imagen 70">
          <a:extLst>
            <a:ext uri="{FF2B5EF4-FFF2-40B4-BE49-F238E27FC236}">
              <a16:creationId xmlns:a16="http://schemas.microsoft.com/office/drawing/2014/main" id="{6DAC9112-C120-4A47-B48F-5CB05774E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2224373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1475</xdr:row>
      <xdr:rowOff>142875</xdr:rowOff>
    </xdr:from>
    <xdr:ext cx="295275" cy="238127"/>
    <xdr:sp macro="" textlink="">
      <xdr:nvSpPr>
        <xdr:cNvPr id="7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DC93A24-90FC-4F58-8F4A-DA7BCCDE620F}"/>
            </a:ext>
          </a:extLst>
        </xdr:cNvPr>
        <xdr:cNvSpPr/>
      </xdr:nvSpPr>
      <xdr:spPr bwMode="auto">
        <a:xfrm>
          <a:off x="4210050" y="2386203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1475</xdr:row>
      <xdr:rowOff>142875</xdr:rowOff>
    </xdr:from>
    <xdr:ext cx="295275" cy="238127"/>
    <xdr:sp macro="" textlink="">
      <xdr:nvSpPr>
        <xdr:cNvPr id="7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07895BA-FDBC-493F-9B7F-C5820F816A91}"/>
            </a:ext>
          </a:extLst>
        </xdr:cNvPr>
        <xdr:cNvSpPr/>
      </xdr:nvSpPr>
      <xdr:spPr bwMode="auto">
        <a:xfrm>
          <a:off x="7486650" y="2386203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1466</xdr:row>
      <xdr:rowOff>57150</xdr:rowOff>
    </xdr:from>
    <xdr:ext cx="1724025" cy="1057561"/>
    <xdr:pic>
      <xdr:nvPicPr>
        <xdr:cNvPr id="74" name="Imagen 73">
          <a:extLst>
            <a:ext uri="{FF2B5EF4-FFF2-40B4-BE49-F238E27FC236}">
              <a16:creationId xmlns:a16="http://schemas.microsoft.com/office/drawing/2014/main" id="{93A71C85-492F-42F5-AE39-CA09E1AD3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2369820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1556</xdr:row>
      <xdr:rowOff>142875</xdr:rowOff>
    </xdr:from>
    <xdr:ext cx="295275" cy="238127"/>
    <xdr:sp macro="" textlink="">
      <xdr:nvSpPr>
        <xdr:cNvPr id="7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4C6ABB-0956-4473-AC01-DF3A3CBAAD14}"/>
            </a:ext>
          </a:extLst>
        </xdr:cNvPr>
        <xdr:cNvSpPr/>
      </xdr:nvSpPr>
      <xdr:spPr bwMode="auto">
        <a:xfrm>
          <a:off x="4210050" y="2682144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1556</xdr:row>
      <xdr:rowOff>142875</xdr:rowOff>
    </xdr:from>
    <xdr:ext cx="295275" cy="238127"/>
    <xdr:sp macro="" textlink="">
      <xdr:nvSpPr>
        <xdr:cNvPr id="7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2A501C5-1B22-47A8-8053-920AEA54C411}"/>
            </a:ext>
          </a:extLst>
        </xdr:cNvPr>
        <xdr:cNvSpPr/>
      </xdr:nvSpPr>
      <xdr:spPr bwMode="auto">
        <a:xfrm>
          <a:off x="7486650" y="2682144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1547</xdr:row>
      <xdr:rowOff>57150</xdr:rowOff>
    </xdr:from>
    <xdr:ext cx="1724025" cy="1057561"/>
    <xdr:pic>
      <xdr:nvPicPr>
        <xdr:cNvPr id="77" name="Imagen 76">
          <a:extLst>
            <a:ext uri="{FF2B5EF4-FFF2-40B4-BE49-F238E27FC236}">
              <a16:creationId xmlns:a16="http://schemas.microsoft.com/office/drawing/2014/main" id="{0491C7AF-1F6D-453D-A519-5AFD099AF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2665761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1638</xdr:row>
      <xdr:rowOff>142875</xdr:rowOff>
    </xdr:from>
    <xdr:ext cx="295275" cy="238127"/>
    <xdr:sp macro="" textlink="">
      <xdr:nvSpPr>
        <xdr:cNvPr id="7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8C1CD60-9BA5-4F3A-ABD7-F38DDBE490F6}"/>
            </a:ext>
          </a:extLst>
        </xdr:cNvPr>
        <xdr:cNvSpPr/>
      </xdr:nvSpPr>
      <xdr:spPr bwMode="auto">
        <a:xfrm>
          <a:off x="4210050" y="282940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1638</xdr:row>
      <xdr:rowOff>142875</xdr:rowOff>
    </xdr:from>
    <xdr:ext cx="295275" cy="238127"/>
    <xdr:sp macro="" textlink="">
      <xdr:nvSpPr>
        <xdr:cNvPr id="7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5DD0975-E302-4CF7-AA26-28E6D4407CD7}"/>
            </a:ext>
          </a:extLst>
        </xdr:cNvPr>
        <xdr:cNvSpPr/>
      </xdr:nvSpPr>
      <xdr:spPr bwMode="auto">
        <a:xfrm>
          <a:off x="7486650" y="282940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1629</xdr:row>
      <xdr:rowOff>57150</xdr:rowOff>
    </xdr:from>
    <xdr:ext cx="1724025" cy="1057561"/>
    <xdr:pic>
      <xdr:nvPicPr>
        <xdr:cNvPr id="80" name="Imagen 79">
          <a:extLst>
            <a:ext uri="{FF2B5EF4-FFF2-40B4-BE49-F238E27FC236}">
              <a16:creationId xmlns:a16="http://schemas.microsoft.com/office/drawing/2014/main" id="{5DC2CA0F-ECC9-4418-9BF3-4F194F195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2813018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1716</xdr:row>
      <xdr:rowOff>142875</xdr:rowOff>
    </xdr:from>
    <xdr:ext cx="295275" cy="238127"/>
    <xdr:sp macro="" textlink="">
      <xdr:nvSpPr>
        <xdr:cNvPr id="8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DABE7E5-A2D3-4E35-B9F8-1661A6836B58}"/>
            </a:ext>
          </a:extLst>
        </xdr:cNvPr>
        <xdr:cNvSpPr/>
      </xdr:nvSpPr>
      <xdr:spPr bwMode="auto">
        <a:xfrm>
          <a:off x="4210050" y="297808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1716</xdr:row>
      <xdr:rowOff>142875</xdr:rowOff>
    </xdr:from>
    <xdr:ext cx="295275" cy="238127"/>
    <xdr:sp macro="" textlink="">
      <xdr:nvSpPr>
        <xdr:cNvPr id="8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8FF2EB7-82B7-43FA-90E3-F52AE098DC7F}"/>
            </a:ext>
          </a:extLst>
        </xdr:cNvPr>
        <xdr:cNvSpPr/>
      </xdr:nvSpPr>
      <xdr:spPr bwMode="auto">
        <a:xfrm>
          <a:off x="7486650" y="2978086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1707</xdr:row>
      <xdr:rowOff>57150</xdr:rowOff>
    </xdr:from>
    <xdr:ext cx="1724025" cy="1057561"/>
    <xdr:pic>
      <xdr:nvPicPr>
        <xdr:cNvPr id="83" name="Imagen 82">
          <a:extLst>
            <a:ext uri="{FF2B5EF4-FFF2-40B4-BE49-F238E27FC236}">
              <a16:creationId xmlns:a16="http://schemas.microsoft.com/office/drawing/2014/main" id="{7933F450-5B1F-463D-A6C2-4DDF8ED62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2961703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1794</xdr:row>
      <xdr:rowOff>142875</xdr:rowOff>
    </xdr:from>
    <xdr:ext cx="295275" cy="238127"/>
    <xdr:sp macro="" textlink="">
      <xdr:nvSpPr>
        <xdr:cNvPr id="8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A57CD7E-8579-4E77-8024-013565224A71}"/>
            </a:ext>
          </a:extLst>
        </xdr:cNvPr>
        <xdr:cNvSpPr/>
      </xdr:nvSpPr>
      <xdr:spPr bwMode="auto">
        <a:xfrm>
          <a:off x="4210050" y="3120961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1794</xdr:row>
      <xdr:rowOff>142875</xdr:rowOff>
    </xdr:from>
    <xdr:ext cx="295275" cy="238127"/>
    <xdr:sp macro="" textlink="">
      <xdr:nvSpPr>
        <xdr:cNvPr id="8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1F6D90D-8436-4356-9213-38DFCB51F066}"/>
            </a:ext>
          </a:extLst>
        </xdr:cNvPr>
        <xdr:cNvSpPr/>
      </xdr:nvSpPr>
      <xdr:spPr bwMode="auto">
        <a:xfrm>
          <a:off x="7486650" y="3120961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1785</xdr:row>
      <xdr:rowOff>57150</xdr:rowOff>
    </xdr:from>
    <xdr:ext cx="1724025" cy="1057561"/>
    <xdr:pic>
      <xdr:nvPicPr>
        <xdr:cNvPr id="86" name="Imagen 85">
          <a:extLst>
            <a:ext uri="{FF2B5EF4-FFF2-40B4-BE49-F238E27FC236}">
              <a16:creationId xmlns:a16="http://schemas.microsoft.com/office/drawing/2014/main" id="{5381851F-B6B5-4387-832E-8DDD0EC67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1045785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1872</xdr:row>
      <xdr:rowOff>142875</xdr:rowOff>
    </xdr:from>
    <xdr:ext cx="295275" cy="238127"/>
    <xdr:sp macro="" textlink="">
      <xdr:nvSpPr>
        <xdr:cNvPr id="87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D6D1310-A571-42AA-9C21-71334A6F97F3}"/>
            </a:ext>
          </a:extLst>
        </xdr:cNvPr>
        <xdr:cNvSpPr/>
      </xdr:nvSpPr>
      <xdr:spPr bwMode="auto">
        <a:xfrm>
          <a:off x="4210050" y="3262503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1872</xdr:row>
      <xdr:rowOff>142875</xdr:rowOff>
    </xdr:from>
    <xdr:ext cx="295275" cy="238127"/>
    <xdr:sp macro="" textlink="">
      <xdr:nvSpPr>
        <xdr:cNvPr id="88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D661506-58BA-4888-BA60-4ADD566724F7}"/>
            </a:ext>
          </a:extLst>
        </xdr:cNvPr>
        <xdr:cNvSpPr/>
      </xdr:nvSpPr>
      <xdr:spPr bwMode="auto">
        <a:xfrm>
          <a:off x="7486650" y="3262503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1863</xdr:row>
      <xdr:rowOff>57150</xdr:rowOff>
    </xdr:from>
    <xdr:ext cx="1724025" cy="1057561"/>
    <xdr:pic>
      <xdr:nvPicPr>
        <xdr:cNvPr id="89" name="Imagen 88">
          <a:extLst>
            <a:ext uri="{FF2B5EF4-FFF2-40B4-BE49-F238E27FC236}">
              <a16:creationId xmlns:a16="http://schemas.microsoft.com/office/drawing/2014/main" id="{98F533B1-BD9E-4567-96AA-632BDFDFB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246120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1950</xdr:row>
      <xdr:rowOff>142875</xdr:rowOff>
    </xdr:from>
    <xdr:ext cx="295275" cy="238127"/>
    <xdr:sp macro="" textlink="">
      <xdr:nvSpPr>
        <xdr:cNvPr id="9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3336209-88F0-4A6A-88F3-DC37C2C5ACAF}"/>
            </a:ext>
          </a:extLst>
        </xdr:cNvPr>
        <xdr:cNvSpPr/>
      </xdr:nvSpPr>
      <xdr:spPr bwMode="auto">
        <a:xfrm>
          <a:off x="4210050" y="340471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1950</xdr:row>
      <xdr:rowOff>142875</xdr:rowOff>
    </xdr:from>
    <xdr:ext cx="295275" cy="238127"/>
    <xdr:sp macro="" textlink="">
      <xdr:nvSpPr>
        <xdr:cNvPr id="9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E402B78-8DB5-442A-9498-CD6220AD3F63}"/>
            </a:ext>
          </a:extLst>
        </xdr:cNvPr>
        <xdr:cNvSpPr/>
      </xdr:nvSpPr>
      <xdr:spPr bwMode="auto">
        <a:xfrm>
          <a:off x="7486650" y="3404711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1941</xdr:row>
      <xdr:rowOff>57150</xdr:rowOff>
    </xdr:from>
    <xdr:ext cx="1724025" cy="1057561"/>
    <xdr:pic>
      <xdr:nvPicPr>
        <xdr:cNvPr id="92" name="Imagen 91">
          <a:extLst>
            <a:ext uri="{FF2B5EF4-FFF2-40B4-BE49-F238E27FC236}">
              <a16:creationId xmlns:a16="http://schemas.microsoft.com/office/drawing/2014/main" id="{526B2137-D457-43F8-9DB4-C7F8C4A356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388328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2028</xdr:row>
      <xdr:rowOff>142875</xdr:rowOff>
    </xdr:from>
    <xdr:ext cx="295275" cy="238127"/>
    <xdr:sp macro="" textlink="">
      <xdr:nvSpPr>
        <xdr:cNvPr id="93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04938F1-8A64-4D17-BA12-D3B4ECE0915E}"/>
            </a:ext>
          </a:extLst>
        </xdr:cNvPr>
        <xdr:cNvSpPr/>
      </xdr:nvSpPr>
      <xdr:spPr bwMode="auto">
        <a:xfrm>
          <a:off x="4210050" y="354682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2028</xdr:row>
      <xdr:rowOff>142875</xdr:rowOff>
    </xdr:from>
    <xdr:ext cx="295275" cy="238127"/>
    <xdr:sp macro="" textlink="">
      <xdr:nvSpPr>
        <xdr:cNvPr id="94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8F53434-422B-4824-A2A9-5762260E0DFA}"/>
            </a:ext>
          </a:extLst>
        </xdr:cNvPr>
        <xdr:cNvSpPr/>
      </xdr:nvSpPr>
      <xdr:spPr bwMode="auto">
        <a:xfrm>
          <a:off x="7486650" y="354682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2019</xdr:row>
      <xdr:rowOff>57150</xdr:rowOff>
    </xdr:from>
    <xdr:ext cx="1724025" cy="1057561"/>
    <xdr:pic>
      <xdr:nvPicPr>
        <xdr:cNvPr id="95" name="Imagen 94">
          <a:extLst>
            <a:ext uri="{FF2B5EF4-FFF2-40B4-BE49-F238E27FC236}">
              <a16:creationId xmlns:a16="http://schemas.microsoft.com/office/drawing/2014/main" id="{BBB26D80-3278-4DE1-8394-F124FC31A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530441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2114</xdr:row>
      <xdr:rowOff>142875</xdr:rowOff>
    </xdr:from>
    <xdr:ext cx="295275" cy="238127"/>
    <xdr:sp macro="" textlink="">
      <xdr:nvSpPr>
        <xdr:cNvPr id="9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39C27B8-769B-483E-9AE3-F59748164663}"/>
            </a:ext>
          </a:extLst>
        </xdr:cNvPr>
        <xdr:cNvSpPr/>
      </xdr:nvSpPr>
      <xdr:spPr bwMode="auto">
        <a:xfrm>
          <a:off x="4210050" y="368855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2114</xdr:row>
      <xdr:rowOff>142875</xdr:rowOff>
    </xdr:from>
    <xdr:ext cx="295275" cy="238127"/>
    <xdr:sp macro="" textlink="">
      <xdr:nvSpPr>
        <xdr:cNvPr id="9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2445736-CA44-43C2-BFA3-9934C1B54A8B}"/>
            </a:ext>
          </a:extLst>
        </xdr:cNvPr>
        <xdr:cNvSpPr/>
      </xdr:nvSpPr>
      <xdr:spPr bwMode="auto">
        <a:xfrm>
          <a:off x="7486650" y="3688556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2105</xdr:row>
      <xdr:rowOff>57150</xdr:rowOff>
    </xdr:from>
    <xdr:ext cx="1724025" cy="1057561"/>
    <xdr:pic>
      <xdr:nvPicPr>
        <xdr:cNvPr id="98" name="Imagen 97">
          <a:extLst>
            <a:ext uri="{FF2B5EF4-FFF2-40B4-BE49-F238E27FC236}">
              <a16:creationId xmlns:a16="http://schemas.microsoft.com/office/drawing/2014/main" id="{8D533714-D46F-4108-95AD-FBAF29E40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672173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2197</xdr:row>
      <xdr:rowOff>142875</xdr:rowOff>
    </xdr:from>
    <xdr:ext cx="295275" cy="238127"/>
    <xdr:sp macro="" textlink="">
      <xdr:nvSpPr>
        <xdr:cNvPr id="99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146929B-2E1E-416C-8660-01390C6D3D15}"/>
            </a:ext>
          </a:extLst>
        </xdr:cNvPr>
        <xdr:cNvSpPr/>
      </xdr:nvSpPr>
      <xdr:spPr bwMode="auto">
        <a:xfrm>
          <a:off x="4210050" y="3844385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2197</xdr:row>
      <xdr:rowOff>142875</xdr:rowOff>
    </xdr:from>
    <xdr:ext cx="295275" cy="238127"/>
    <xdr:sp macro="" textlink="">
      <xdr:nvSpPr>
        <xdr:cNvPr id="100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3615526-2636-48B5-B835-EC5651084FE3}"/>
            </a:ext>
          </a:extLst>
        </xdr:cNvPr>
        <xdr:cNvSpPr/>
      </xdr:nvSpPr>
      <xdr:spPr bwMode="auto">
        <a:xfrm>
          <a:off x="7486650" y="3844385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2188</xdr:row>
      <xdr:rowOff>57150</xdr:rowOff>
    </xdr:from>
    <xdr:ext cx="1724025" cy="1057561"/>
    <xdr:pic>
      <xdr:nvPicPr>
        <xdr:cNvPr id="101" name="Imagen 100">
          <a:extLst>
            <a:ext uri="{FF2B5EF4-FFF2-40B4-BE49-F238E27FC236}">
              <a16:creationId xmlns:a16="http://schemas.microsoft.com/office/drawing/2014/main" id="{E8E3AF9D-CD37-4108-B4E2-83027C6BE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828002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2275</xdr:row>
      <xdr:rowOff>142875</xdr:rowOff>
    </xdr:from>
    <xdr:ext cx="295275" cy="238127"/>
    <xdr:sp macro="" textlink="">
      <xdr:nvSpPr>
        <xdr:cNvPr id="10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67B70D1-EE2F-41F2-83E1-F592024D4C9B}"/>
            </a:ext>
          </a:extLst>
        </xdr:cNvPr>
        <xdr:cNvSpPr/>
      </xdr:nvSpPr>
      <xdr:spPr bwMode="auto">
        <a:xfrm>
          <a:off x="4210050" y="354682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2275</xdr:row>
      <xdr:rowOff>142875</xdr:rowOff>
    </xdr:from>
    <xdr:ext cx="295275" cy="238127"/>
    <xdr:sp macro="" textlink="">
      <xdr:nvSpPr>
        <xdr:cNvPr id="10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D6A2072-A5C6-424B-8E73-B710C9C4FCC4}"/>
            </a:ext>
          </a:extLst>
        </xdr:cNvPr>
        <xdr:cNvSpPr/>
      </xdr:nvSpPr>
      <xdr:spPr bwMode="auto">
        <a:xfrm>
          <a:off x="7486650" y="35468242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2266</xdr:row>
      <xdr:rowOff>57150</xdr:rowOff>
    </xdr:from>
    <xdr:ext cx="1724025" cy="1057561"/>
    <xdr:pic>
      <xdr:nvPicPr>
        <xdr:cNvPr id="104" name="Imagen 103">
          <a:extLst>
            <a:ext uri="{FF2B5EF4-FFF2-40B4-BE49-F238E27FC236}">
              <a16:creationId xmlns:a16="http://schemas.microsoft.com/office/drawing/2014/main" id="{972FCB37-06D6-4DAE-BED3-014BDB150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35304412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2358</xdr:row>
      <xdr:rowOff>142875</xdr:rowOff>
    </xdr:from>
    <xdr:ext cx="295275" cy="238127"/>
    <xdr:sp macro="" textlink="">
      <xdr:nvSpPr>
        <xdr:cNvPr id="105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A818210-75E9-44AB-877F-E00DBFD88C58}"/>
            </a:ext>
          </a:extLst>
        </xdr:cNvPr>
        <xdr:cNvSpPr/>
      </xdr:nvSpPr>
      <xdr:spPr bwMode="auto">
        <a:xfrm>
          <a:off x="4210050" y="4134993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2358</xdr:row>
      <xdr:rowOff>142875</xdr:rowOff>
    </xdr:from>
    <xdr:ext cx="295275" cy="238127"/>
    <xdr:sp macro="" textlink="">
      <xdr:nvSpPr>
        <xdr:cNvPr id="106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3B182BD-33AC-49BE-A18E-B97D18130F9F}"/>
            </a:ext>
          </a:extLst>
        </xdr:cNvPr>
        <xdr:cNvSpPr/>
      </xdr:nvSpPr>
      <xdr:spPr bwMode="auto">
        <a:xfrm>
          <a:off x="7486650" y="41349930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2349</xdr:row>
      <xdr:rowOff>57150</xdr:rowOff>
    </xdr:from>
    <xdr:ext cx="1724025" cy="1057561"/>
    <xdr:pic>
      <xdr:nvPicPr>
        <xdr:cNvPr id="107" name="Imagen 106">
          <a:extLst>
            <a:ext uri="{FF2B5EF4-FFF2-40B4-BE49-F238E27FC236}">
              <a16:creationId xmlns:a16="http://schemas.microsoft.com/office/drawing/2014/main" id="{13298928-FFB5-4A26-BFE6-4C1342B120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11861000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2445</xdr:row>
      <xdr:rowOff>142875</xdr:rowOff>
    </xdr:from>
    <xdr:ext cx="295275" cy="238127"/>
    <xdr:sp macro="" textlink="">
      <xdr:nvSpPr>
        <xdr:cNvPr id="10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EAD9539-4CFF-49A1-B3EE-3C8ED1FD9613}"/>
            </a:ext>
          </a:extLst>
        </xdr:cNvPr>
        <xdr:cNvSpPr/>
      </xdr:nvSpPr>
      <xdr:spPr bwMode="auto">
        <a:xfrm>
          <a:off x="4210050" y="428539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2445</xdr:row>
      <xdr:rowOff>142875</xdr:rowOff>
    </xdr:from>
    <xdr:ext cx="295275" cy="238127"/>
    <xdr:sp macro="" textlink="">
      <xdr:nvSpPr>
        <xdr:cNvPr id="10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8D8ADD7-E90D-4F78-BB92-E833EAAF47A2}"/>
            </a:ext>
          </a:extLst>
        </xdr:cNvPr>
        <xdr:cNvSpPr/>
      </xdr:nvSpPr>
      <xdr:spPr bwMode="auto">
        <a:xfrm>
          <a:off x="7486650" y="4285392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2436</xdr:row>
      <xdr:rowOff>57150</xdr:rowOff>
    </xdr:from>
    <xdr:ext cx="1724025" cy="1057561"/>
    <xdr:pic>
      <xdr:nvPicPr>
        <xdr:cNvPr id="110" name="Imagen 109">
          <a:extLst>
            <a:ext uri="{FF2B5EF4-FFF2-40B4-BE49-F238E27FC236}">
              <a16:creationId xmlns:a16="http://schemas.microsoft.com/office/drawing/2014/main" id="{A7C4A158-2F3C-4AC8-A5DA-D59DDE35B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269009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2530</xdr:row>
      <xdr:rowOff>142875</xdr:rowOff>
    </xdr:from>
    <xdr:ext cx="295275" cy="238127"/>
    <xdr:sp macro="" textlink="">
      <xdr:nvSpPr>
        <xdr:cNvPr id="11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7587C4D-5CFD-414E-847A-CA5FE7EFADB2}"/>
            </a:ext>
          </a:extLst>
        </xdr:cNvPr>
        <xdr:cNvSpPr/>
      </xdr:nvSpPr>
      <xdr:spPr bwMode="auto">
        <a:xfrm>
          <a:off x="4210050" y="4442745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2530</xdr:row>
      <xdr:rowOff>142875</xdr:rowOff>
    </xdr:from>
    <xdr:ext cx="295275" cy="238127"/>
    <xdr:sp macro="" textlink="">
      <xdr:nvSpPr>
        <xdr:cNvPr id="11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B83D10F-5C00-4E2A-96E4-ED9A1F2F8F42}"/>
            </a:ext>
          </a:extLst>
        </xdr:cNvPr>
        <xdr:cNvSpPr/>
      </xdr:nvSpPr>
      <xdr:spPr bwMode="auto">
        <a:xfrm>
          <a:off x="7486650" y="444274575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2521</xdr:row>
      <xdr:rowOff>57150</xdr:rowOff>
    </xdr:from>
    <xdr:ext cx="1724025" cy="1057561"/>
    <xdr:pic>
      <xdr:nvPicPr>
        <xdr:cNvPr id="113" name="Imagen 112">
          <a:extLst>
            <a:ext uri="{FF2B5EF4-FFF2-40B4-BE49-F238E27FC236}">
              <a16:creationId xmlns:a16="http://schemas.microsoft.com/office/drawing/2014/main" id="{91E3ABBC-EBDF-407E-BAC4-A7ACD7139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42636275"/>
          <a:ext cx="1724025" cy="1057561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2609</xdr:row>
      <xdr:rowOff>142875</xdr:rowOff>
    </xdr:from>
    <xdr:ext cx="295275" cy="238127"/>
    <xdr:sp macro="" textlink="">
      <xdr:nvSpPr>
        <xdr:cNvPr id="1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82463E2-1BCD-4201-880C-093538166B85}"/>
            </a:ext>
          </a:extLst>
        </xdr:cNvPr>
        <xdr:cNvSpPr/>
      </xdr:nvSpPr>
      <xdr:spPr bwMode="auto">
        <a:xfrm>
          <a:off x="4210050" y="4595050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152400</xdr:colOff>
      <xdr:row>2609</xdr:row>
      <xdr:rowOff>142875</xdr:rowOff>
    </xdr:from>
    <xdr:ext cx="295275" cy="238127"/>
    <xdr:sp macro="" textlink="">
      <xdr:nvSpPr>
        <xdr:cNvPr id="1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98E6F8F-EF48-438B-90BA-9BEB2EAFB4F2}"/>
            </a:ext>
          </a:extLst>
        </xdr:cNvPr>
        <xdr:cNvSpPr/>
      </xdr:nvSpPr>
      <xdr:spPr bwMode="auto">
        <a:xfrm>
          <a:off x="7486650" y="459505050"/>
          <a:ext cx="295275" cy="238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161924</xdr:colOff>
      <xdr:row>2600</xdr:row>
      <xdr:rowOff>57150</xdr:rowOff>
    </xdr:from>
    <xdr:ext cx="1724025" cy="1057561"/>
    <xdr:pic>
      <xdr:nvPicPr>
        <xdr:cNvPr id="116" name="Imagen 115">
          <a:extLst>
            <a:ext uri="{FF2B5EF4-FFF2-40B4-BE49-F238E27FC236}">
              <a16:creationId xmlns:a16="http://schemas.microsoft.com/office/drawing/2014/main" id="{49C876C0-7E4C-4601-808F-0314F76FD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4" y="457866750"/>
          <a:ext cx="1724025" cy="105756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SOFFICE/Excel/SIACE/EXCEL/PPTO98/JAGUA/JAGUA1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-ACUEDUCTOXI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SANMARCOS-V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BARRA%20DE%20OJ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Users\usuario\Desktop\PROYECTO%20COLASFALTOS\Proyecto%20Palermo-Sitio%20Nuevo\Lincon\c\WINDOWS\Escritorio\Mis%20documentos\GermanUribe\Personal\German\AldeaVerde\ControlGerencial\FactibilidadSabanetaEtapa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AFEDatabase%20v5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Gian%20Carlos/Documents/Puente%20el%20Embrujo/Documents%20and%20Settings/Gerencia%20Financiera/Mis%20documentos/Cuadros%20Sr.%20Oscar/Flujo-07-11%20(Operacion%20Calenturitas)-VALORACION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C%20VIEJO\D\Richi\Negocios\Cesar%20Villegas\An&#225;lisisAPU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Memoria%20de%20Conexiones\14-01Placa%20de%20base%20mala.xls" TargetMode="External"/></Relationships>
</file>

<file path=xl/externalLinks/_rels/externalLink2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RAUL%20ENDARA/My%20Documents/HLISA/LICITACI/1999/L-003-99/NEGOCIA/UNIT003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AFEDatabase%20v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OYECTO%20COLASFALTOS\Proyecto%20Palermo-Sitio%20Nuevo\C:\Documents%20and%20Settings\crendon.HMV\Local%20Settings\Temporary%20Internet%20Files\OLK3\859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Carlos%20(C)\00-VALENCIA\Matadero\Definitivo\Lagunas%20Matad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a\Documents%20and%20Settings\Ingenieria3\Escritorio\copia%20equipo%20pavilion\Mis%20documentos\MONICA\CVS\canal%20La%20granja\PROPUESTA%20ECOGESTAR%20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Kacero/Configuraci&#243;n%20local/Archivos%20temporales%20de%20Internet/OLK61/Capex%20Cash%20Flow%20v3%2013Nov0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Propuestas%201112\LP-004-2012-Barcazas\Propuestas\2011\Puerto%20E\Prop-Nando-LP-13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LANTA%20PUERT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3\d\Documents%20and%20Settings\ENERCOL\Configuraci&#243;n%20local\Temp\QUARK%20UP\101-OFR\Cospique\formularios\ECOPETROL%20FORMULARIO%20DE%20OBRAS%20CIVI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WINDOWS/TEMP/TD_0025.DIR/NOV-%20DIC-2002/INF%20NOV-DIC_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Users\carolina\Desktop\CONTRATOS%20ESCOOBY%202009\LICITACION\LP%20002%202009%20CONSTRUCCION%20DE%20CUATRO%20AULAS%20QUEBRADA%20DE%20YUCA\PRESUPUESTO%20AULA%20CONSTRUCCION%20DE%20CUATRO%20AULAS%20QUEBRADA%20DE%20YUCA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INFORMES%20TRIMESTRAL/INFORME%20FINAL/DIC-05-FEB-0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invmeta/INFORMES/infabr98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La%20Jagua%202009%20Budget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unetas%20en%20el%20barrio%20la%20Granja\DNP\LETRINA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Propuestas%201112\LP-004-2012-Barcazas\Documents%20and%20Settings\123\Mis%20documentos\MEMORIA\Memoria%201\Cerete-02\Pliegos\Mis%20documentos\Licitaciones\BOCCID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6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3\d\Mis%20documentos\CASA%20DE%20LA%20MUJER%202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\Documentos\MSOFFICE\Excel\SIACE\EXCEL\PPTO98\JAGUA\JAGUA19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lfuentes/AppData/Local/Temp/Rar$DI00.215/Calenturitas%202009%20budget-Meeting%2011-28-08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3-00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microsoft.com/office/2019/04/relationships/externalLinkLongPath" Target="https://planeacionnacional-my.sharepoint.com/Documents%20and%20Settings/jcampo/Local%20Settings/Temporary%20Internet%20Files/Content.Outlook/VPM0S3T2/Calenturitas/recvd/2007-10-30%20Recvd%20from%20CIP%20as%20the%20latest%20version/2153_Cal_Model%202_ecmod_11_ver21%2023-July-07.xls?F9A66DA0" TargetMode="External"/><Relationship Id="rId1" Type="http://schemas.openxmlformats.org/officeDocument/2006/relationships/externalLinkPath" Target="file:///\\F9A66DA0\2153_Cal_Model%202_ecmod_11_ver21%2023-July-07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LANMIN\PLANES\PLANSEM\2001\Trimes02\Sem17-0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5-0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Administrador/Configuraci&#243;n%20local/Archivos%20temporales%20de%20Internet/Content.IE5/EVZQXGNY/SISTEMA%20VIAL%20URBANO%20DEL%20RIO/ENTREGA/MEMORIAS/C&#225;lculorede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Alfonso%20Lopez/Mis%20documentos/LA%20JAGUA/TEMPO/Alfonso/BUGJET_2005%20LJ%20REV%20ABRI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gespitia/Configuraci&#243;n%20local/Archivos%20temporales%20de%20Internet/OLK1E/PSM%20AFE%20Cost%20Control%2007-31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Mis%20documentos/Advial-Jul-01-jul-03/formatos/FORMATOS%20UTILES/APU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Administrator/Desktop/2180_CAl%20&amp;%20CDJ%20Equipment/XL/EcMod/Option%2040_EX3600_789_LaJag/2153_Model%20100_LJ%20LOM_Ecmod_ver0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~1/jcampo/LOCALS~1/Temp/Temporary%20Directory%201%20for%202153_Cal_Model%202_ecmod_11_ver20%2023-July-07.zip/2153_Cal_Model%202_ecmod_11_ver20%2023-July-07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rschmidt.CDJPRO/Local%20Settings/Temporary%20Internet%20Files/OLK1B4/CDJ%20Prodeco%20rail%20access%20Feb06%20ver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Documents%20and%20Settings\123\Mis%20documentos\MEMORIA\Cerete\Documents%20and%20Settings\123\Escritorio\ING.%20ELIONETH%20VARGAS\gradas%20san%20bernardo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lchait/My%20Documents/LC_CDrive/columbianupdate/Pincer18062004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BWKF/Budget%20and%20Finance/2008%20Budget/Models/20070930%20Prodeco%20Calenturitas%20Valuation%20Model%20v6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CPhillips/Cerrejon/Models/Financial%20Model/Draft%208/Financial%20Model%20No%205%20-%2022MTPA-%20Rev%2008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robles/Etapa%208B/Presup%20Robles%208B%20(sandoval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fuentes/Mis%20documentos/OBRAS%20CIVILES%20PRODECO%202004/mejoramiento%20y%20mantenimiento%20de%20vias/MANTENIMIENTO%20FUERZA%20TOTAL/Arreglo%20via%20LL-LJ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Documents%20and%20Settings\JAIRO%20MARTINEZ\MIS%20DOCUMENTOS%20JAIRO%20M\JAIRO%20MARTINEZ1\JOSO\EDIFICIO%20KALAIRA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Informacion%20Comercial_Sucre/Sincelejo/Cortijo%20-%20Sincelejo.xls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TEMP/BUDGET%20FORM%202002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castro/Mis%20documentos/PRESUPUESTO%20CAL%20A&#209;O%202006/enrique/My%20Documents/geologia/costs%20and%20controls/Exploration%20Program%20Costs%20and%20meter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Mis%20documentos\CONSULTORIA\EN%20EJECUCION\CARS\CORANTIOQUIA\PMAA%20PUEBLORRICO%202005\DISE&#209;O\Memorias\Alcantarillado\GUIA%20DISE&#209;O\ALCANTARILLADO%20LIBORINA\HOJA%20ALCANTARILLADO%20LIBORINA%20CON%20ALIVIADERO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AVSA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etrina%20Unitarios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Gian%20Carlos/AppData/Local/Microsoft/Windows/Temporary%20Internet%20Files/Content.Outlook/KD237581/Estructura_APU_201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ii700\C\1581\Excel\Misc\equip%20database%20assumptions%20comparison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jcampo/Configuraci&#243;n%20local/Archivos%20temporales%20de%20Internet/OLK43/Capital%20Costs%20-%20154016B%20Mine%20Study%20Option%203A%20-%20DRAFT%20REVISED%20(2)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Mis%20documentos\PM%20EB&#201;JICO\alternativas\alcantarillado\1B\combinado\alternativa%201B%20alcantarillado1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CLAUDIA\DISE&#209;O%20ALCANTARILLADO%20LIBORINA%202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ata/Work/Excel/Coal/Anglo%20View/MS%20Base%20Case%20intercor%2012270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Kacero/Configuraci&#243;n%20local/Archivos%20temporales%20de%20Internet/OLK61/2008%20Capital%20Budget%20v1%208-14-07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Informacion%20Comercial_Sucre/Sincelejo/Las%20Delicias%20-%20Sincelejo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jcampo/Mis%20documentos/FINANCE/Models/Glencore%20Rail/Rail%20Model%20ver11%2024Mar06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castro/Mis%20documentos/PRESUPUESTO%20CAL%20A&#209;O%202006/PRESUPUESTO%202006%20VERSION_0.xls" TargetMode="External"/></Relationships>
</file>

<file path=xl/externalLinks/_rels/externalLink13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138.xml.rels><?xml version="1.0" encoding="UTF-8" standalone="yes"?>
<Relationships xmlns="http://schemas.openxmlformats.org/package/2006/relationships"><Relationship Id="rId2" Type="http://schemas.microsoft.com/office/2019/04/relationships/externalLinkLongPath" Target="file:///G:\Informacion\Downloads\0%20-%20Contratos\Canales\2%20-%20Precontractual\Alkaldia\00-Drenaje%20Los%20Colores\Estudios%20y%20Dise&#241;os\CVS%20Montelibano\copia%20equipo%20pavilion\Mis%20documentos\MONICA\CVS\canal%20La%20granja\PROPUESTA%20ECOGESTAR%202.xls?697655D5" TargetMode="External"/><Relationship Id="rId1" Type="http://schemas.openxmlformats.org/officeDocument/2006/relationships/externalLinkPath" Target="file:///\\697655D5\PROPUESTA%20ECOGESTAR%202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Gian%20Carlos/Documents/Puente%20el%20Embrujo/Apus/Estructura_APU_201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herrera\Desktop\GUIAS%20METODOLOGICAS%20EN%20AJUSTE\UNIDADES%20SANITARIAS\PROYECTO%20TIPO%20UNIDADES%20SANITARIAS\20%20unidades%20sanitarias\ANEXOS\ANEXO%2003%20-%20PRESUPUESTO\VILLA%20TAKOA\Presupuesto\APUS%20VILLA%20TAKOA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apus%20febrero%202012%20BOYACA%20(1)\apus%20febrero%20de%202012%20-%20GRUPO%201.xlsx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/2006/L-193-06%20DISE&#209;O%20Y%20FABRICACI&#211;N%20%20AMPLIACI&#211;N%20DE%20PLANTA%20-%20BUENAVENTURA%20INGS/Presupuesto/Rev0/Presupuesto%20L-193-06%20revC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Usuario/AppData/Local/Temp/Rar$DI05.444/APU%20-%20Inv..GRUPO%20I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Dise&#241;os%20y%20Construcciones\An&#225;lisis%20de%20precios%20unitarios%20de%20Bajo%20Grande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6\Documents%20and%20Settings\edgarg.SM&amp;A\Escritorio\SALARIOS%202008\MATRIZ%20PARA%20EL%20CALCULO%20DEL%20AIU%202008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jcampo/My%20Documents/FINANCE/Models/Equipment%20Selection/Newco%20scenario%20for%20mining%20equipment%20purchases%20v7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atreesvr\mineconsult\ActiveJobs\2180_CAl%20&amp;%20CDJ%20Equipment\XL\EcMod\Option%2030_EX3600_789\Option%2030_Mixed_EcMod_EX3600_5500_ver01.xls" TargetMode="External"/></Relationships>
</file>

<file path=xl/externalLinks/_rels/externalLink1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dell/AppData/Local/Temp/Rar$DIa0.128/AMVB%2009/Inf.%20Accidentalidad/ADMON/GRUPO5/PRESUP~1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/enrique/My%20Documents/geologia/costs%20and%20controls/Exploration%20Program%20Costs%20and%20meters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60.xml.rels><?xml version="1.0" encoding="UTF-8" standalone="yes"?>
<Relationships xmlns="http://schemas.openxmlformats.org/package/2006/relationships"><Relationship Id="rId2" Type="http://schemas.microsoft.com/office/2019/04/relationships/externalLinkLongPath" Target="https://planeacionnacional-my.sharepoint.com/Documents%20and%20Settings/jcampo/Local%20Settings/Temporary%20Internet%20Files/OLK34/Macintosh%20HDUsers/darrenbowden/Data/Work%20OTML/2005_Budget/Model/Planning%20Model%20OTML%20Month%20CY05%20V2.xls?4DF4E1CD" TargetMode="External"/><Relationship Id="rId1" Type="http://schemas.openxmlformats.org/officeDocument/2006/relationships/externalLinkPath" Target="file:///\\4DF4E1CD\Planning%20Model%20OTML%20Month%20CY05%20V2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jcampo/Local%20Settings/Temporary%20Internet%20Files/OLK34/2297_Opt46_La%20Jag_MARC_Evaluation%20ver01-ADJUSTED%20SCHED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jcampo/Configuraci&#243;n%20local/Archivos%20temporales%20de%20Internet/OLK43/AFE-MOER%20Register%20(27).xls" TargetMode="External"/></Relationships>
</file>

<file path=xl/externalLinks/_rels/externalLink16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/BASE/PRESUPUESTO-BASE-2006%20(Guatemala)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/BASE/PRESUPUESTO-BASE-2005%20(peru)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B%20MARCOS\DOCUMENTOS%20EXCEL\My%20Documents\CONTRATOS%20VIGENTES\Malla%20Vial%20Distrital\CALLE%2080B\Mis%20documentos\INF.BIMENSUAL\INFORME%20BIMENSUAL%20JUL-AGO-2001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Mining/Admin/Template%20Models/Blank%20270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beiro\unidad%20d\Documents%20and%20Settings\SANEAMBIENTE\GENERALES\MVMT\Dise&#241;o_ALL_AR_030328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Kacero/Configuraci&#243;n%20local/Archivos%20temporales%20de%20Internet/OLK61/MIGUE/Flujo%20de%20Caja%20-%20Compras/FLUJO%2022222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peco\mapeco_vol1.mapeco_ltda\USUARIOS\Licita\SUBTEC\CARMEN\TARIFA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0-ACTUAL\0-Carrizal%202003\Presupuesto%20y%20A.P.U.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orlando/PROPUESTA%20PUENTE%20BOLIVAR%20MURO%20EN%20CONCRETO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afigueroa.CYT/Configuraci&#243;n%20local/Archivos%20temporales%20de%20Internet/Content.IE5/KD8PUB8J/ModPptoOperaEquiposVerEyC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peco\mapeco_vol1.mapeco_ltda\USUARIOS\Licita\SUBTEC\Licitaciones\INVIAS\2002\SCV%2001%20a%2060\Informaci&#243;n%20contrato\16\SCV-037-200203142002101159\SCV-037-Base-Girardot-Bogot&#225;-PR52-PR111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PROCESOS%20DE%20CONTRATACION%202008\ACTAS%202008\ACTA%20PARCIAL%20CRISTIAN%20LONDO&#209;O\PARCIAL_N..V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SECRETARIA%20DE%20PLANEACION%202014/PAVIMENTOS%20DPS/PAVIMENTO%20SAN%20LUIS%20JULIO2013/PRESUPUESTO%20VIA%20SAN%20LUIS%20JULIO%20-%20modificado.xlsx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jcampo/Local%20Settings/Temporary%20Internet%20Files/OLK34/portada%20nueva.xls" TargetMode="External"/></Relationships>
</file>

<file path=xl/externalLinks/_rels/externalLink188.xml.rels><?xml version="1.0" encoding="UTF-8" standalone="yes"?>
<Relationships xmlns="http://schemas.openxmlformats.org/package/2006/relationships"><Relationship Id="rId2" Type="http://schemas.microsoft.com/office/2019/04/relationships/externalLinkLongPath" Target="https://planeacionnacional-my.sharepoint.com/Users/Harold/Documents/DEVIMED/DEVIMED%202008/REVISION%20NUEVOS%20PRECIOS/Users/Subtecnica.PROCOPAL/Documents/MVM/DEVIMED%20S.A/San%20Vicente/HLOPEZA/GERONA/CANTIDADES%20REPOSICION/SUBCIRCUITO%207/REDES7.xls?FD3E996F" TargetMode="External"/><Relationship Id="rId1" Type="http://schemas.openxmlformats.org/officeDocument/2006/relationships/externalLinkPath" Target="file:///\\FD3E996F\REDES7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MSOFFICE\EXCEL\DEPORTE.XLS" TargetMode="External"/></Relationships>
</file>

<file path=xl/externalLinks/_rels/externalLink19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as\natalia\PC%20VIEJO\D\Richi\Negocios\Cesar%20Villegas\An&#225;lisisAPU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jgerard/Local%20Settings/Temporary%20Internet%20Files/OLK139/Truck%20&amp;%20Rail%205mtpa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Mis%20Documentos/AMV-02-BOL/EST.V&#205;A%20CRITERIO%20TECNICO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2004\San%20Pedro\Lagunas\Linea%20de%20Impulsion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aescorcia/Desktop/APU/APU%202011/APU%20CON%20PARTICULARES%20OPA.xlsx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jmeneses/Configuraci&#243;n%20local/Archivos%20temporales%20de%20Internet/OLK27/Fuel%20Cupo%20LJP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Corporate/Finance&amp;Admin/Botica/Annual%20Accounts/June%2000/Sponsors%20TB%20(BS)%20June%202000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Corporate/Annual%20Reports/Annual%20Report%202000/MMH%20Consolidated%20TB.xls" TargetMode="External"/></Relationships>
</file>

<file path=xl/externalLinks/_rels/externalLink20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20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uarios\Ingeniero\emartinez\medidores%20SANTA%20CECILIA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EXCEL\CONTRATO\ALCASAN1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nts%20and%20Settings/jcampo/Configuraci&#243;n%20local/Archivos%20temporales%20de%20Internet/OLK43/Flujo%20de%20caja2%20(3)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Nueva%20carpeta/LOM%20Calagua/FORECAST/Marzo03--06/Documents%20and%20Settings/Alfonso%20Lopez/Mis%20documentos/LA%20JAGUA/TEMPO/Alfonso/BUGJET_2005%20LJ%20REV%20ABRIL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%20Dise&#241;o%20Acero/19-01Conexion%20corte%20excentrica%20y%20tensi&#243;n%20(I-I)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PROP%20PARAISO%20orig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dbowden/My%20Documents/Prodeco%20Wk%20File/Budget%20and%20Finance/2008%20Budget/Models/20070920%20Prodeco%20La%20Jagua%20Valuation%20Model%20v4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/PRODECO/CF%20sep17-06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OCUME~1/LDIEPPA/LOCALS~1/Temp/notes5D4CD5/FOrmato%20nec%20entto%202007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Kacero/Configuraci&#243;n%20local/Archivos%20temporales%20de%20Internet/OLK61/MIGUE/Flujo%20de%20Caja%20-%20Compras/FLUJO%2022222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unzipped/ULANVA~6/ULAN%20valuation%20(3%20Nov%2000)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Corporate%20Finance/Projects/MINARA/Models/2007/MM%20LOM%20v2.56%20(180907)_GIAG%20Aug07%20forecast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Data/capital/ARRIENDO%20PRODECO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22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Budgets/Budget%202006/Returned%20Spreadsheets/CapitalBudget6MthsToDec05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MONO/Documentos/Consultorias/Presupuestos%20Basicos/Presupuesto%20Amparo%20-%20Portal/Electricas/APUS%20Y%20PRESUPUESTO%20REDES%20ELECTRICAS%20AMPARO%20GALLO.xlk" TargetMode="External"/></Relationships>
</file>

<file path=xl/externalLinks/_rels/externalLink23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Corporate/Finance&amp;Admin/Botica/Ex%20Robo/Steve%20Robinson/A%20backup%20disk/Management%20tools/Business%20frameworks/A%20framework%20for%20business%20analysis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ES%20IGLESIA%20JAIRO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Documents%20and%20Settings/ptilston/Local%20Settings/Temporary%20Internet%20Files/OLKE6/johnny/2297_Opt46_LaJagFleet_ver01-%20ADJUSTED%20SCHED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Harold/Documents/DEVIMED/DEVIMED%202008/REVISION%20NUEVOS%20PRECIOS/Users/Subtecnica.PROCOPAL/Documents/MVM/DEVIMED%20S.A/PAVICOL/MSOFFICE/LICITAR/analisis%20del%20AIU/AIU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AFE/WINNT/Temporary%20Internet%20Files/OLK3/ANO%20TB-BS%20Dec%202000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D\ALO\Palos%20Verdes\CERRO%20MATOSO\Presupuesto\Presupuesto%20Definitivo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16768160492\Jairo%20Q\CERRO%20MATOSO%20SACRIFICIO\Copia%20de%20presupuesto%20final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lfuentes/Documents/OBRAS%20CIVILES%20PRODECO%202004/TREN/VIA%20MULAS%20PLJ/Version%20140109%20-%20Copy/Resumen%20costos%20acceso%20mulas%20y%20bascula%20para%20mulas%20provenientes%20de%20CDJ%20150109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247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Users\carherrera\Desktop\GUIAS%20METODOLOGICAS%20EN%20AJUSTE\UNIDADES%20SANITARIAS\PROYECTO%20TIPO%20UNIDADES%20SANITARIAS\20%20unidades%20sanitarias\ANEXOS\ANEXO%2003%20-%20PRESUPUESTO\Users\ING~1.OSC\AppData\Local\Temp\Rar$DI01.853\Cantidades_750%20_Alta_Suelo%20AB.xlsx?5164E6FB" TargetMode="External"/><Relationship Id="rId1" Type="http://schemas.openxmlformats.org/officeDocument/2006/relationships/externalLinkPath" Target="file:///\\5164E6FB\Cantidades_750%20_Alta_Suelo%20AB.xlsx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0%20-%20Contratos\Canales\2%20-%20Precontractual\0-Valencia\Terminal\TERMINAL%20VALENCIA\ASPECTOS%20TECNICOS\AN.PREC.TERM.FICHAS.xls" TargetMode="External"/></Relationships>
</file>

<file path=xl/externalLinks/_rels/externalLink251.xml.rels><?xml version="1.0" encoding="UTF-8" standalone="yes"?>
<Relationships xmlns="http://schemas.openxmlformats.org/package/2006/relationships"><Relationship Id="rId2" Type="http://schemas.microsoft.com/office/2019/04/relationships/externalLinkLongPath" Target="https://planeacionnacional-my.sharepoint.com/Users/Gian%20Carlos/Documents/Puente%20el%20Embrujo/Documents%20and%20Settings/dbowden/Local%20Settings/Temporary%20Internet%20Files/OLKA0/Flujo-07-11%20(Operacion%20Calenturitas)-VALORACION(2).xls?8509D113" TargetMode="External"/><Relationship Id="rId1" Type="http://schemas.openxmlformats.org/officeDocument/2006/relationships/externalLinkPath" Target="file:///\\8509D113\Flujo-07-11%20(Operacion%20Calenturitas)-VALORACION(2)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WINDOWS/TEMP/TD_0025.DIR/NOV-%20DIC-2002/oficina/accidentes%20le%20NOV-02-1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gia%20Esther\Aula%20Multiple%20Ayapel\ACTAS\COPIA%201\LIGIA\ALCANT.%20TUCHIN\PROP%20OSWALDO\unitarios%20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AppData\Local\Temp\fa8eac61-17f9-4847-b5c3-d7bbca199269_Anexos_Tecnicos_20210713.zip.269\Anexos%20T&#233;cnicos\Anexo%209.%20SSBVRDUS%20Presupuesto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Base de Datos"/>
      <sheetName val="Hoja2"/>
      <sheetName val="Hoja3"/>
      <sheetName val="BASE DE DATOS DE PRECIOS"/>
      <sheetName val="Causa Posible"/>
      <sheetName val="Accidentalidad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SNP7 Anclajes pasivos6j_x0000_"/>
      <sheetName val="Paral. 1"/>
      <sheetName val="Paral. 2"/>
      <sheetName val="Paral. 3"/>
      <sheetName val="Paral.4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Transportes"/>
      <sheetName val="Indicadores Y Listas"/>
      <sheetName val="Grafico Avance"/>
      <sheetName val="ó&gt;?_x0001_???j0$?#???j.$?#???L_x0012_Óu????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AMOBLAMINETO"/>
      <sheetName val="Lista ICCU"/>
      <sheetName val="Skid Lifting Lug"/>
      <sheetName val="Datos_CO"/>
      <sheetName val="CABLE CONTROL"/>
      <sheetName val="CCONC"/>
      <sheetName val="ACTA PROVEEDORES"/>
      <sheetName val="ACTA INICIO"/>
      <sheetName val="ACTA PARCIAL"/>
      <sheetName val="ACTA TERMINACION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EMPRESAS"/>
      <sheetName val="PSM Monthly"/>
      <sheetName val="BQMPALOC"/>
      <sheetName val="ó&gt;????j0$?#???j_$?#???LÓu????"/>
      <sheetName val="ACTA No.5"/>
      <sheetName val="IV. MANO DE OBRA AIU"/>
      <sheetName val="MATERIALES Y RECURSOS"/>
      <sheetName val="CORTE DE OBRA N° 1"/>
      <sheetName val="memoria"/>
      <sheetName val="memoria 1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TRANS"/>
      <sheetName val="Mensilizzato"/>
      <sheetName val="RELACION DE PRECIOS"/>
      <sheetName val="ACTA 5"/>
      <sheetName val="MODIF. 2"/>
      <sheetName val="MODIF. 3"/>
      <sheetName val="cant"/>
      <sheetName val="par mar19"/>
      <sheetName val="par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REAJUSTESACTA1PROVI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&quot;PAGA&quot;"/>
      <sheetName val="BCE-ENERO-2004"/>
      <sheetName val="Programacion"/>
      <sheetName val="API9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 refreshError="1"/>
      <sheetData sheetId="759" refreshError="1"/>
      <sheetData sheetId="760" refreshError="1"/>
      <sheetData sheetId="761" refreshError="1"/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B2" t="str">
            <v>Patrimonio
neto
personal</v>
          </cell>
        </row>
      </sheetData>
      <sheetData sheetId="1066">
        <row r="2">
          <cell r="A2">
            <v>0</v>
          </cell>
        </row>
      </sheetData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 refreshError="1"/>
      <sheetData sheetId="1691" refreshError="1"/>
      <sheetData sheetId="1692" refreshError="1"/>
      <sheetData sheetId="1693"/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 refreshError="1"/>
      <sheetData sheetId="1706" refreshError="1"/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 refreshError="1"/>
      <sheetData sheetId="1711" refreshError="1"/>
      <sheetData sheetId="1712" refreshError="1"/>
      <sheetData sheetId="1713">
        <row r="2">
          <cell r="A2" t="str">
            <v>Locación</v>
          </cell>
        </row>
      </sheetData>
      <sheetData sheetId="1714" refreshError="1"/>
      <sheetData sheetId="1715">
        <row r="2">
          <cell r="A2">
            <v>0</v>
          </cell>
        </row>
      </sheetData>
      <sheetData sheetId="1716" refreshError="1"/>
      <sheetData sheetId="1717" refreshError="1"/>
      <sheetData sheetId="1718" refreshError="1"/>
      <sheetData sheetId="1719" refreshError="1"/>
      <sheetData sheetId="1720"/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/>
      <sheetData sheetId="1739" refreshError="1"/>
      <sheetData sheetId="1740" refreshError="1"/>
      <sheetData sheetId="1741" refreshError="1"/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/>
      <sheetData sheetId="2499" refreshError="1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>
        <row r="2">
          <cell r="A2">
            <v>0</v>
          </cell>
        </row>
      </sheetData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>
        <row r="2">
          <cell r="A2">
            <v>0</v>
          </cell>
        </row>
      </sheetData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>
        <row r="2">
          <cell r="A2">
            <v>0</v>
          </cell>
        </row>
      </sheetData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>
        <row r="2">
          <cell r="A2">
            <v>0</v>
          </cell>
        </row>
      </sheetData>
      <sheetData sheetId="2553"/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/>
      <sheetData sheetId="2693">
        <row r="2">
          <cell r="A2">
            <v>0</v>
          </cell>
        </row>
      </sheetData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>
        <row r="2">
          <cell r="A2">
            <v>0</v>
          </cell>
        </row>
      </sheetData>
      <sheetData sheetId="2713"/>
      <sheetData sheetId="2714"/>
      <sheetData sheetId="2715"/>
      <sheetData sheetId="2716"/>
      <sheetData sheetId="2717"/>
      <sheetData sheetId="2718"/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/>
      <sheetData sheetId="2919"/>
      <sheetData sheetId="2920"/>
      <sheetData sheetId="2921">
        <row r="2">
          <cell r="A2">
            <v>0</v>
          </cell>
        </row>
      </sheetData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>
        <row r="2">
          <cell r="A2">
            <v>0</v>
          </cell>
        </row>
      </sheetData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>
        <row r="2">
          <cell r="A2">
            <v>0</v>
          </cell>
        </row>
      </sheetData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>
        <row r="2">
          <cell r="A2">
            <v>0</v>
          </cell>
        </row>
      </sheetData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>
        <row r="2">
          <cell r="A2">
            <v>0</v>
          </cell>
        </row>
      </sheetData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>
        <row r="2">
          <cell r="A2">
            <v>0</v>
          </cell>
        </row>
      </sheetData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/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/>
      <sheetData sheetId="3289"/>
      <sheetData sheetId="3290"/>
      <sheetData sheetId="3291">
        <row r="2">
          <cell r="A2">
            <v>0</v>
          </cell>
        </row>
      </sheetData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>
        <row r="2">
          <cell r="A2">
            <v>0</v>
          </cell>
        </row>
      </sheetData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>
        <row r="2">
          <cell r="A2">
            <v>0</v>
          </cell>
        </row>
      </sheetData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>
        <row r="2">
          <cell r="A2">
            <v>0</v>
          </cell>
        </row>
      </sheetData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>
        <row r="2">
          <cell r="A2">
            <v>0</v>
          </cell>
        </row>
      </sheetData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>
        <row r="2">
          <cell r="A2">
            <v>0</v>
          </cell>
        </row>
      </sheetData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/>
      <sheetData sheetId="3399"/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/>
      <sheetData sheetId="3659"/>
      <sheetData sheetId="3660"/>
      <sheetData sheetId="3661">
        <row r="2">
          <cell r="A2">
            <v>0</v>
          </cell>
        </row>
      </sheetData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>
        <row r="2">
          <cell r="A2">
            <v>0</v>
          </cell>
        </row>
      </sheetData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>
        <row r="2">
          <cell r="A2">
            <v>0</v>
          </cell>
        </row>
      </sheetData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>
        <row r="2">
          <cell r="A2">
            <v>0</v>
          </cell>
        </row>
      </sheetData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>
        <row r="2">
          <cell r="A2">
            <v>0</v>
          </cell>
        </row>
      </sheetData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2">
          <cell r="A2">
            <v>0</v>
          </cell>
        </row>
      </sheetData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/>
      <sheetData sheetId="3769"/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/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/>
      <sheetData sheetId="4029"/>
      <sheetData sheetId="4030"/>
      <sheetData sheetId="4031">
        <row r="2">
          <cell r="A2">
            <v>0</v>
          </cell>
        </row>
      </sheetData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>
        <row r="2">
          <cell r="A2">
            <v>0</v>
          </cell>
        </row>
      </sheetData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>
        <row r="2">
          <cell r="A2">
            <v>0</v>
          </cell>
        </row>
      </sheetData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>
        <row r="2">
          <cell r="A2">
            <v>0</v>
          </cell>
        </row>
      </sheetData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>
        <row r="2">
          <cell r="A2">
            <v>0</v>
          </cell>
        </row>
      </sheetData>
      <sheetData sheetId="4328"/>
      <sheetData sheetId="4329"/>
      <sheetData sheetId="4330"/>
      <sheetData sheetId="4331"/>
      <sheetData sheetId="4332"/>
      <sheetData sheetId="4333"/>
      <sheetData sheetId="4334"/>
      <sheetData sheetId="4335">
        <row r="2">
          <cell r="A2">
            <v>0</v>
          </cell>
        </row>
      </sheetData>
      <sheetData sheetId="4336"/>
      <sheetData sheetId="4337">
        <row r="2">
          <cell r="A2">
            <v>0</v>
          </cell>
        </row>
      </sheetData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>
        <row r="2">
          <cell r="A2">
            <v>0</v>
          </cell>
        </row>
      </sheetData>
      <sheetData sheetId="4348"/>
      <sheetData sheetId="4349"/>
      <sheetData sheetId="4350"/>
      <sheetData sheetId="4351"/>
      <sheetData sheetId="4352"/>
      <sheetData sheetId="4353"/>
      <sheetData sheetId="4354">
        <row r="2">
          <cell r="A2">
            <v>0</v>
          </cell>
        </row>
      </sheetData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>
        <row r="2">
          <cell r="A2">
            <v>0</v>
          </cell>
        </row>
      </sheetData>
      <sheetData sheetId="4382"/>
      <sheetData sheetId="4383">
        <row r="2">
          <cell r="A2">
            <v>0</v>
          </cell>
        </row>
      </sheetData>
      <sheetData sheetId="4384"/>
      <sheetData sheetId="4385"/>
      <sheetData sheetId="4386"/>
      <sheetData sheetId="4387">
        <row r="2">
          <cell r="A2">
            <v>0</v>
          </cell>
        </row>
      </sheetData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>
        <row r="2">
          <cell r="A2">
            <v>0</v>
          </cell>
        </row>
      </sheetData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>
        <row r="2">
          <cell r="A2">
            <v>0</v>
          </cell>
        </row>
      </sheetData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>
        <row r="2">
          <cell r="A2">
            <v>0</v>
          </cell>
        </row>
      </sheetData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>
        <row r="2">
          <cell r="A2">
            <v>0</v>
          </cell>
        </row>
      </sheetData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>
        <row r="2">
          <cell r="A2">
            <v>0</v>
          </cell>
        </row>
      </sheetData>
      <sheetData sheetId="4513"/>
      <sheetData sheetId="4514"/>
      <sheetData sheetId="4515"/>
      <sheetData sheetId="4516"/>
      <sheetData sheetId="4517"/>
      <sheetData sheetId="4518"/>
      <sheetData sheetId="4519"/>
      <sheetData sheetId="4520">
        <row r="2">
          <cell r="A2">
            <v>0</v>
          </cell>
        </row>
      </sheetData>
      <sheetData sheetId="4521"/>
      <sheetData sheetId="4522">
        <row r="2">
          <cell r="A2">
            <v>0</v>
          </cell>
        </row>
      </sheetData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>
        <row r="2">
          <cell r="A2">
            <v>0</v>
          </cell>
        </row>
      </sheetData>
      <sheetData sheetId="4533"/>
      <sheetData sheetId="4534"/>
      <sheetData sheetId="4535"/>
      <sheetData sheetId="4536"/>
      <sheetData sheetId="4537"/>
      <sheetData sheetId="4538"/>
      <sheetData sheetId="4539">
        <row r="2">
          <cell r="A2">
            <v>0</v>
          </cell>
        </row>
      </sheetData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>
        <row r="2">
          <cell r="A2">
            <v>0</v>
          </cell>
        </row>
      </sheetData>
      <sheetData sheetId="4567"/>
      <sheetData sheetId="4568">
        <row r="2">
          <cell r="A2">
            <v>0</v>
          </cell>
        </row>
      </sheetData>
      <sheetData sheetId="4569"/>
      <sheetData sheetId="4570"/>
      <sheetData sheetId="4571"/>
      <sheetData sheetId="4572">
        <row r="2">
          <cell r="A2">
            <v>0</v>
          </cell>
        </row>
      </sheetData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>
        <row r="2">
          <cell r="A2">
            <v>0</v>
          </cell>
        </row>
      </sheetData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>
        <row r="2">
          <cell r="A2">
            <v>0</v>
          </cell>
        </row>
      </sheetData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>
        <row r="2">
          <cell r="A2">
            <v>0</v>
          </cell>
        </row>
      </sheetData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/>
      <sheetData sheetId="4694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/>
      <sheetData sheetId="4954"/>
      <sheetData sheetId="4955"/>
      <sheetData sheetId="4956">
        <row r="2">
          <cell r="A2">
            <v>0</v>
          </cell>
        </row>
      </sheetData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>
        <row r="2">
          <cell r="A2">
            <v>0</v>
          </cell>
        </row>
      </sheetData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>
        <row r="2">
          <cell r="A2">
            <v>0</v>
          </cell>
        </row>
      </sheetData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>
        <row r="2">
          <cell r="A2">
            <v>0</v>
          </cell>
        </row>
      </sheetData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>
        <row r="2">
          <cell r="A2">
            <v>0</v>
          </cell>
        </row>
      </sheetData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>
        <row r="2">
          <cell r="A2">
            <v>0</v>
          </cell>
        </row>
      </sheetData>
      <sheetData sheetId="5068"/>
      <sheetData sheetId="5069"/>
      <sheetData sheetId="5070"/>
      <sheetData sheetId="5071"/>
      <sheetData sheetId="5072"/>
      <sheetData sheetId="5073"/>
      <sheetData sheetId="5074"/>
      <sheetData sheetId="5075">
        <row r="2">
          <cell r="A2">
            <v>0</v>
          </cell>
        </row>
      </sheetData>
      <sheetData sheetId="5076"/>
      <sheetData sheetId="5077">
        <row r="2">
          <cell r="A2">
            <v>0</v>
          </cell>
        </row>
      </sheetData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>
        <row r="2">
          <cell r="A2">
            <v>0</v>
          </cell>
        </row>
      </sheetData>
      <sheetData sheetId="5088"/>
      <sheetData sheetId="5089"/>
      <sheetData sheetId="5090"/>
      <sheetData sheetId="5091"/>
      <sheetData sheetId="5092"/>
      <sheetData sheetId="5093"/>
      <sheetData sheetId="5094">
        <row r="2">
          <cell r="A2">
            <v>0</v>
          </cell>
        </row>
      </sheetData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>
        <row r="2">
          <cell r="A2">
            <v>0</v>
          </cell>
        </row>
      </sheetData>
      <sheetData sheetId="5124"/>
      <sheetData sheetId="5125"/>
      <sheetData sheetId="5126"/>
      <sheetData sheetId="5127">
        <row r="2">
          <cell r="A2">
            <v>0</v>
          </cell>
        </row>
      </sheetData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>
        <row r="2">
          <cell r="A2">
            <v>0</v>
          </cell>
        </row>
      </sheetData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>
        <row r="2">
          <cell r="A2">
            <v>0</v>
          </cell>
        </row>
      </sheetData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>
        <row r="2">
          <cell r="A2">
            <v>0</v>
          </cell>
        </row>
      </sheetData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/>
      <sheetData sheetId="5249"/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/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/>
      <sheetData sheetId="5486"/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>
        <row r="2">
          <cell r="A2" t="str">
            <v>FORMULARIO N° 4</v>
          </cell>
        </row>
      </sheetData>
      <sheetData sheetId="5519">
        <row r="2">
          <cell r="A2">
            <v>0</v>
          </cell>
        </row>
      </sheetData>
      <sheetData sheetId="5520">
        <row r="2">
          <cell r="B2">
            <v>0</v>
          </cell>
        </row>
      </sheetData>
      <sheetData sheetId="5521">
        <row r="5">
          <cell r="A5" t="str">
            <v>OFERTA ECONÓMICA DETALLADA</v>
          </cell>
        </row>
      </sheetData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 refreshError="1"/>
      <sheetData sheetId="5538" refreshError="1"/>
      <sheetData sheetId="5539" refreshError="1"/>
      <sheetData sheetId="5540"/>
      <sheetData sheetId="5541"/>
      <sheetData sheetId="5542"/>
      <sheetData sheetId="5543"/>
      <sheetData sheetId="5544"/>
      <sheetData sheetId="5545"/>
      <sheetData sheetId="5546"/>
      <sheetData sheetId="5547" refreshError="1"/>
      <sheetData sheetId="5548" refreshError="1"/>
      <sheetData sheetId="5549" refreshError="1"/>
      <sheetData sheetId="5550" refreshError="1"/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 refreshError="1"/>
      <sheetData sheetId="5554" refreshError="1"/>
      <sheetData sheetId="5555">
        <row r="2">
          <cell r="A2">
            <v>0</v>
          </cell>
        </row>
      </sheetData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 refreshError="1"/>
      <sheetData sheetId="5577" refreshError="1"/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 refreshError="1"/>
      <sheetData sheetId="5581" refreshError="1"/>
      <sheetData sheetId="5582">
        <row r="2">
          <cell r="A2">
            <v>0</v>
          </cell>
        </row>
      </sheetData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>
        <row r="2">
          <cell r="A2">
            <v>0</v>
          </cell>
        </row>
      </sheetData>
      <sheetData sheetId="5606"/>
      <sheetData sheetId="5607"/>
      <sheetData sheetId="5608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RAS"/>
      <sheetName val="ALCANTARILLADO AEN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4">
          <cell r="A4" t="str">
            <v>MAJAGUAL</v>
          </cell>
          <cell r="B4">
            <v>3.5058032021544082E-2</v>
          </cell>
        </row>
        <row r="5">
          <cell r="A5" t="str">
            <v>SAN BENITO ABAD</v>
          </cell>
          <cell r="B5">
            <v>1.3187175809739052E-2</v>
          </cell>
        </row>
        <row r="6">
          <cell r="A6" t="str">
            <v>SAN MARCOS</v>
          </cell>
          <cell r="B6">
            <v>2.3191582792298097E-2</v>
          </cell>
        </row>
        <row r="7">
          <cell r="A7" t="str">
            <v>SAN ONOFRE</v>
          </cell>
          <cell r="B7">
            <v>7.9585017057331765E-3</v>
          </cell>
        </row>
        <row r="8">
          <cell r="A8" t="str">
            <v>SAN PEDRO</v>
          </cell>
          <cell r="B8">
            <v>6.0766924441318874E-3</v>
          </cell>
        </row>
        <row r="9">
          <cell r="A9" t="str">
            <v>TOLU</v>
          </cell>
          <cell r="B9">
            <v>2.5717199808861356E-2</v>
          </cell>
        </row>
        <row r="10">
          <cell r="A10" t="str">
            <v>CERRO SAN ANTONIO</v>
          </cell>
          <cell r="B10">
            <v>2.3383323838540897E-2</v>
          </cell>
        </row>
        <row r="11">
          <cell r="A11" t="str">
            <v>EL PIÑON</v>
          </cell>
          <cell r="B11">
            <v>3.5104272156593383E-2</v>
          </cell>
        </row>
        <row r="12">
          <cell r="A12" t="str">
            <v>PEDRAZA</v>
          </cell>
          <cell r="B12">
            <v>2.9999238814196659E-2</v>
          </cell>
        </row>
        <row r="13">
          <cell r="A13" t="str">
            <v>PIVIJAY</v>
          </cell>
          <cell r="B13">
            <v>2.1895232085903864E-2</v>
          </cell>
        </row>
        <row r="14">
          <cell r="A14" t="str">
            <v>SALAMINA</v>
          </cell>
          <cell r="B14">
            <v>1.952264280880333E-2</v>
          </cell>
        </row>
      </sheetData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>
        <row r="20">
          <cell r="D20">
            <v>0.3</v>
          </cell>
        </row>
      </sheetData>
      <sheetData sheetId="1">
        <row r="5">
          <cell r="D5" t="str">
            <v>Majagual</v>
          </cell>
          <cell r="E5" t="str">
            <v>San Benito Abad</v>
          </cell>
          <cell r="F5" t="str">
            <v>San Marcos</v>
          </cell>
          <cell r="G5" t="str">
            <v>San Onofre</v>
          </cell>
          <cell r="H5" t="str">
            <v>San Pedro</v>
          </cell>
          <cell r="I5" t="str">
            <v>Santiago de Tolú</v>
          </cell>
          <cell r="J5" t="str">
            <v>Cerro de San Antonio</v>
          </cell>
          <cell r="K5" t="str">
            <v>El Piñón</v>
          </cell>
          <cell r="L5" t="str">
            <v>Pedraza</v>
          </cell>
          <cell r="M5" t="str">
            <v>Pivijay</v>
          </cell>
          <cell r="N5" t="str">
            <v>Salamina</v>
          </cell>
          <cell r="S5" t="str">
            <v>Demanda (m3/usuario/mes)</v>
          </cell>
          <cell r="AC5" t="str">
            <v>Demanda (m3/usuario/mes)</v>
          </cell>
        </row>
        <row r="6">
          <cell r="B6" t="str">
            <v>Población</v>
          </cell>
          <cell r="C6" t="str">
            <v>Población Total  (Hab)</v>
          </cell>
          <cell r="D6">
            <v>36401</v>
          </cell>
          <cell r="E6">
            <v>25161</v>
          </cell>
          <cell r="F6">
            <v>50426</v>
          </cell>
          <cell r="G6">
            <v>49331</v>
          </cell>
          <cell r="H6">
            <v>16346</v>
          </cell>
          <cell r="I6">
            <v>38805</v>
          </cell>
          <cell r="J6">
            <v>24279</v>
          </cell>
          <cell r="K6">
            <v>23231</v>
          </cell>
          <cell r="L6">
            <v>17816</v>
          </cell>
          <cell r="M6">
            <v>73213</v>
          </cell>
          <cell r="N6">
            <v>10854</v>
          </cell>
          <cell r="S6">
            <v>19</v>
          </cell>
          <cell r="T6">
            <v>24</v>
          </cell>
          <cell r="U6">
            <v>29</v>
          </cell>
          <cell r="V6">
            <v>34</v>
          </cell>
          <cell r="W6">
            <v>39</v>
          </cell>
          <cell r="X6">
            <v>40</v>
          </cell>
          <cell r="AC6">
            <v>19</v>
          </cell>
          <cell r="AD6">
            <v>24</v>
          </cell>
          <cell r="AE6">
            <v>29</v>
          </cell>
          <cell r="AF6">
            <v>34</v>
          </cell>
          <cell r="AG6">
            <v>39</v>
          </cell>
          <cell r="AH6">
            <v>40</v>
          </cell>
        </row>
        <row r="7">
          <cell r="C7" t="str">
            <v>Población Urbana (Hab)</v>
          </cell>
          <cell r="D7">
            <v>9435</v>
          </cell>
          <cell r="E7">
            <v>11831</v>
          </cell>
          <cell r="F7">
            <v>32749</v>
          </cell>
          <cell r="G7">
            <v>14918.075146410478</v>
          </cell>
          <cell r="H7">
            <v>11208</v>
          </cell>
          <cell r="I7">
            <v>24243</v>
          </cell>
          <cell r="J7">
            <v>6342</v>
          </cell>
          <cell r="K7">
            <v>6349</v>
          </cell>
          <cell r="L7">
            <v>2282</v>
          </cell>
          <cell r="M7">
            <v>18614</v>
          </cell>
          <cell r="N7">
            <v>5639</v>
          </cell>
          <cell r="Q7" t="str">
            <v>Tasa de Crecimeinto Población</v>
          </cell>
          <cell r="R7">
            <v>0.01</v>
          </cell>
          <cell r="S7">
            <v>739.46075405266993</v>
          </cell>
          <cell r="T7">
            <v>554.59556553950233</v>
          </cell>
          <cell r="U7">
            <v>443.67293219569763</v>
          </cell>
          <cell r="V7">
            <v>369.73037702633496</v>
          </cell>
          <cell r="W7">
            <v>316.90923728264119</v>
          </cell>
          <cell r="X7">
            <v>277.30658335951193</v>
          </cell>
          <cell r="AA7" t="str">
            <v>Tasa de Crecimeinto Población</v>
          </cell>
          <cell r="AB7">
            <v>0.01</v>
          </cell>
          <cell r="AC7">
            <v>400.83583206146557</v>
          </cell>
          <cell r="AD7">
            <v>300.63046821266477</v>
          </cell>
          <cell r="AE7">
            <v>240.50724990338429</v>
          </cell>
          <cell r="AF7">
            <v>200.42510436386397</v>
          </cell>
          <cell r="AG7">
            <v>171.78678516919953</v>
          </cell>
          <cell r="AH7">
            <v>150.3080457732012</v>
          </cell>
        </row>
        <row r="8">
          <cell r="C8" t="str">
            <v>% Población Urbana</v>
          </cell>
          <cell r="D8">
            <v>0.25919617592923272</v>
          </cell>
          <cell r="E8">
            <v>0.47021183577759229</v>
          </cell>
          <cell r="F8">
            <v>0.64944671399674769</v>
          </cell>
          <cell r="G8">
            <v>0.30240771819769469</v>
          </cell>
          <cell r="H8">
            <v>0.68567233573963049</v>
          </cell>
          <cell r="I8">
            <v>0.62473908001546197</v>
          </cell>
          <cell r="J8">
            <v>0.26121339429136292</v>
          </cell>
          <cell r="K8">
            <v>0.27329860961646074</v>
          </cell>
          <cell r="L8">
            <v>0.1280871127076785</v>
          </cell>
          <cell r="M8">
            <v>0.25424446478084495</v>
          </cell>
          <cell r="N8">
            <v>0.51953196978072602</v>
          </cell>
          <cell r="R8">
            <v>0.02</v>
          </cell>
          <cell r="S8">
            <v>685.17871640870067</v>
          </cell>
          <cell r="T8">
            <v>513.88403730652544</v>
          </cell>
          <cell r="U8">
            <v>411.11075008112471</v>
          </cell>
          <cell r="V8">
            <v>342.58935820435033</v>
          </cell>
          <cell r="W8">
            <v>293.65807913488396</v>
          </cell>
          <cell r="X8">
            <v>256.94201865326272</v>
          </cell>
          <cell r="AB8">
            <v>0.02</v>
          </cell>
          <cell r="AC8">
            <v>383.67009254418178</v>
          </cell>
          <cell r="AD8">
            <v>287.74897524157075</v>
          </cell>
          <cell r="AE8">
            <v>230.19918019325658</v>
          </cell>
          <cell r="AF8">
            <v>191.84223460522207</v>
          </cell>
          <cell r="AG8">
            <v>164.42593204286007</v>
          </cell>
          <cell r="AH8">
            <v>143.88167595391656</v>
          </cell>
        </row>
        <row r="9">
          <cell r="C9" t="str">
            <v>% Población Rural</v>
          </cell>
          <cell r="D9">
            <v>0.74080382407076728</v>
          </cell>
          <cell r="E9">
            <v>0.52978816422240771</v>
          </cell>
          <cell r="F9">
            <v>0.35055328600325231</v>
          </cell>
          <cell r="G9">
            <v>0.69759228180230526</v>
          </cell>
          <cell r="H9">
            <v>0.31432766426036951</v>
          </cell>
          <cell r="I9">
            <v>0.37526091998453803</v>
          </cell>
          <cell r="J9">
            <v>0.73878660570863708</v>
          </cell>
          <cell r="K9">
            <v>0.72670139038353931</v>
          </cell>
          <cell r="L9">
            <v>0.87191288729232153</v>
          </cell>
          <cell r="M9">
            <v>0.74575553521915505</v>
          </cell>
          <cell r="N9">
            <v>0.48046803021927398</v>
          </cell>
          <cell r="R9">
            <v>0.03</v>
          </cell>
          <cell r="S9">
            <v>631.86474363840796</v>
          </cell>
          <cell r="T9">
            <v>473.89415743392567</v>
          </cell>
          <cell r="U9">
            <v>379.11180571123623</v>
          </cell>
          <cell r="V9">
            <v>315.94117240896469</v>
          </cell>
          <cell r="W9">
            <v>270.79414693659731</v>
          </cell>
          <cell r="X9">
            <v>236.94707871696284</v>
          </cell>
          <cell r="AB9">
            <v>0.03</v>
          </cell>
          <cell r="AC9">
            <v>364.60663308026358</v>
          </cell>
          <cell r="AD9">
            <v>273.45856897676327</v>
          </cell>
          <cell r="AE9">
            <v>218.75535384840069</v>
          </cell>
          <cell r="AF9">
            <v>182.29612820700058</v>
          </cell>
          <cell r="AG9">
            <v>156.25998560582724</v>
          </cell>
          <cell r="AH9">
            <v>136.72209615525043</v>
          </cell>
        </row>
        <row r="10">
          <cell r="C10" t="str">
            <v>Densidad Habitacional (Hab/Vivienda)</v>
          </cell>
          <cell r="D10">
            <v>5.3</v>
          </cell>
          <cell r="E10">
            <v>9.42</v>
          </cell>
          <cell r="F10">
            <v>5.5</v>
          </cell>
          <cell r="G10">
            <v>5.53</v>
          </cell>
          <cell r="H10">
            <v>5.23</v>
          </cell>
          <cell r="I10">
            <v>5.38</v>
          </cell>
          <cell r="J10">
            <v>4.2678331090174968</v>
          </cell>
          <cell r="K10">
            <v>7.7144592952612392</v>
          </cell>
          <cell r="L10">
            <v>5.2946635730858471</v>
          </cell>
          <cell r="M10">
            <v>5.12</v>
          </cell>
          <cell r="N10">
            <v>5.4273339749759382</v>
          </cell>
          <cell r="R10">
            <v>0.04</v>
          </cell>
          <cell r="S10">
            <v>579.78285343461255</v>
          </cell>
          <cell r="T10">
            <v>434.8371400759595</v>
          </cell>
          <cell r="U10">
            <v>347.86971206076754</v>
          </cell>
          <cell r="V10">
            <v>289.89142671730627</v>
          </cell>
          <cell r="W10">
            <v>248.47585130347377</v>
          </cell>
          <cell r="X10">
            <v>217.42737062774043</v>
          </cell>
          <cell r="AB10">
            <v>0.04</v>
          </cell>
          <cell r="AC10">
            <v>343.91861032869622</v>
          </cell>
          <cell r="AD10">
            <v>257.94614607965332</v>
          </cell>
          <cell r="AE10">
            <v>206.34829086396525</v>
          </cell>
          <cell r="AF10">
            <v>171.95930516434811</v>
          </cell>
          <cell r="AG10">
            <v>147.38958252193768</v>
          </cell>
          <cell r="AH10">
            <v>128.97307303982666</v>
          </cell>
        </row>
        <row r="11">
          <cell r="C11" t="str">
            <v>% Crecimeinto Anual de la Población</v>
          </cell>
          <cell r="D11">
            <v>3.5058032021544082E-2</v>
          </cell>
          <cell r="E11">
            <v>1.3187175809739052E-2</v>
          </cell>
          <cell r="F11">
            <v>2.3191582792298097E-2</v>
          </cell>
          <cell r="G11">
            <v>7.9585017057331765E-3</v>
          </cell>
          <cell r="H11">
            <v>6.0766924441318874E-3</v>
          </cell>
          <cell r="I11">
            <v>2.5717199808861356E-2</v>
          </cell>
          <cell r="J11">
            <v>2.3383323838540897E-2</v>
          </cell>
          <cell r="K11">
            <v>3.5104272156593383E-2</v>
          </cell>
          <cell r="L11">
            <v>2.9999238814196659E-2</v>
          </cell>
          <cell r="M11">
            <v>2.1895232085903864E-2</v>
          </cell>
          <cell r="N11">
            <v>1.952264280880333E-2</v>
          </cell>
          <cell r="R11">
            <v>0.05</v>
          </cell>
          <cell r="S11">
            <v>529.23226584917836</v>
          </cell>
          <cell r="T11">
            <v>396.92419938688369</v>
          </cell>
          <cell r="U11">
            <v>317.54287974541126</v>
          </cell>
          <cell r="V11">
            <v>264.61613292458918</v>
          </cell>
          <cell r="W11">
            <v>226.80879931264175</v>
          </cell>
          <cell r="X11">
            <v>198.47090028320255</v>
          </cell>
          <cell r="AB11">
            <v>0.05</v>
          </cell>
          <cell r="AC11">
            <v>321.95106427977692</v>
          </cell>
          <cell r="AD11">
            <v>241.47048654296387</v>
          </cell>
          <cell r="AE11">
            <v>193.17926456762359</v>
          </cell>
          <cell r="AF11">
            <v>160.97553213988846</v>
          </cell>
          <cell r="AG11">
            <v>137.98724278634003</v>
          </cell>
          <cell r="AH11">
            <v>120.73524327148193</v>
          </cell>
        </row>
        <row r="12">
          <cell r="C12" t="str">
            <v>No. Hectareas de la Cabecera Municiapal</v>
          </cell>
          <cell r="D12">
            <v>70.468199999999996</v>
          </cell>
          <cell r="E12">
            <v>225</v>
          </cell>
          <cell r="F12">
            <v>526</v>
          </cell>
          <cell r="G12">
            <v>178</v>
          </cell>
          <cell r="H12">
            <v>127.03319999999999</v>
          </cell>
          <cell r="I12">
            <v>234.27850000000001</v>
          </cell>
          <cell r="J12">
            <v>35.854999999999997</v>
          </cell>
          <cell r="K12">
            <v>71.010000000000005</v>
          </cell>
          <cell r="L12">
            <v>32.606699999999996</v>
          </cell>
          <cell r="M12">
            <v>259</v>
          </cell>
          <cell r="N12">
            <v>80</v>
          </cell>
          <cell r="R12">
            <v>0.06</v>
          </cell>
          <cell r="S12">
            <v>480.49459975444722</v>
          </cell>
          <cell r="T12">
            <v>360.38415070047643</v>
          </cell>
          <cell r="U12">
            <v>288.30732056038119</v>
          </cell>
          <cell r="V12">
            <v>240.25610046698429</v>
          </cell>
          <cell r="W12">
            <v>205.93380040027225</v>
          </cell>
          <cell r="X12">
            <v>180.18327476047753</v>
          </cell>
          <cell r="AB12">
            <v>0.06</v>
          </cell>
          <cell r="AC12">
            <v>299.60972490803567</v>
          </cell>
          <cell r="AD12">
            <v>224.31912369194245</v>
          </cell>
          <cell r="AE12">
            <v>179.449548287049</v>
          </cell>
          <cell r="AF12">
            <v>149.54608246129496</v>
          </cell>
          <cell r="AG12">
            <v>128.18235639539569</v>
          </cell>
          <cell r="AH12">
            <v>112.15237351284004</v>
          </cell>
        </row>
        <row r="13">
          <cell r="B13" t="str">
            <v>Acueducto</v>
          </cell>
          <cell r="C13" t="str">
            <v>No. Usuarios Actuales Acueducto Res</v>
          </cell>
          <cell r="D13">
            <v>1240</v>
          </cell>
          <cell r="E13">
            <v>803</v>
          </cell>
          <cell r="F13">
            <v>3645</v>
          </cell>
          <cell r="G13">
            <v>2374</v>
          </cell>
          <cell r="H13">
            <v>1998</v>
          </cell>
          <cell r="I13">
            <v>2950</v>
          </cell>
          <cell r="J13">
            <v>624</v>
          </cell>
          <cell r="K13">
            <v>823</v>
          </cell>
          <cell r="L13">
            <v>397</v>
          </cell>
          <cell r="M13">
            <v>2730</v>
          </cell>
          <cell r="N13">
            <v>1009</v>
          </cell>
          <cell r="R13">
            <v>7.0000000000000007E-2</v>
          </cell>
          <cell r="S13">
            <v>433.869075202283</v>
          </cell>
          <cell r="T13">
            <v>325.39300581195158</v>
          </cell>
          <cell r="U13">
            <v>260.32144512136978</v>
          </cell>
          <cell r="V13">
            <v>217.37456708917625</v>
          </cell>
          <cell r="W13">
            <v>185.9388604639723</v>
          </cell>
          <cell r="X13">
            <v>162.70530349573647</v>
          </cell>
          <cell r="AB13">
            <v>7.0000000000000007E-2</v>
          </cell>
          <cell r="AC13">
            <v>275.71570557995722</v>
          </cell>
          <cell r="AD13">
            <v>206.79396751809909</v>
          </cell>
          <cell r="AE13">
            <v>165.4322986812268</v>
          </cell>
          <cell r="AF13">
            <v>137.85785278997861</v>
          </cell>
          <cell r="AG13">
            <v>118.1618200105156</v>
          </cell>
          <cell r="AH13">
            <v>103.39698375904955</v>
          </cell>
        </row>
        <row r="14">
          <cell r="C14" t="str">
            <v>No. Usuarios Actuales Acued. Ind y Comer</v>
          </cell>
          <cell r="D14">
            <v>10</v>
          </cell>
          <cell r="E14">
            <v>0</v>
          </cell>
          <cell r="F14">
            <v>55</v>
          </cell>
          <cell r="G14">
            <v>1</v>
          </cell>
          <cell r="H14">
            <v>2</v>
          </cell>
          <cell r="I14">
            <v>61</v>
          </cell>
          <cell r="J14">
            <v>0</v>
          </cell>
          <cell r="K14">
            <v>0</v>
          </cell>
          <cell r="L14">
            <v>0</v>
          </cell>
          <cell r="M14">
            <v>26</v>
          </cell>
          <cell r="N14">
            <v>12</v>
          </cell>
          <cell r="R14">
            <v>0.08</v>
          </cell>
          <cell r="S14">
            <v>389.5669063469424</v>
          </cell>
          <cell r="T14">
            <v>292.17958005508711</v>
          </cell>
          <cell r="U14">
            <v>233.74366404406973</v>
          </cell>
          <cell r="V14">
            <v>194.79225376323188</v>
          </cell>
          <cell r="W14">
            <v>166.96478893991303</v>
          </cell>
          <cell r="X14">
            <v>146.08979002754356</v>
          </cell>
          <cell r="AB14">
            <v>0.08</v>
          </cell>
          <cell r="AC14">
            <v>252.22423290722543</v>
          </cell>
          <cell r="AD14">
            <v>189.16817468041907</v>
          </cell>
          <cell r="AE14">
            <v>151.34316574409269</v>
          </cell>
          <cell r="AF14">
            <v>126.11211645361271</v>
          </cell>
          <cell r="AG14">
            <v>108.09815362684837</v>
          </cell>
          <cell r="AH14">
            <v>94.584087340209535</v>
          </cell>
        </row>
        <row r="15">
          <cell r="C15" t="str">
            <v>No. Usuarios Actuales Acued. Oficiales</v>
          </cell>
          <cell r="D15">
            <v>0</v>
          </cell>
          <cell r="E15">
            <v>0</v>
          </cell>
          <cell r="F15">
            <v>0</v>
          </cell>
          <cell r="G15">
            <v>37</v>
          </cell>
          <cell r="H15">
            <v>0</v>
          </cell>
          <cell r="I15">
            <v>5</v>
          </cell>
          <cell r="J15">
            <v>0</v>
          </cell>
          <cell r="K15">
            <v>0</v>
          </cell>
          <cell r="L15">
            <v>16</v>
          </cell>
          <cell r="M15">
            <v>7</v>
          </cell>
          <cell r="N15">
            <v>28</v>
          </cell>
          <cell r="R15">
            <v>0.09</v>
          </cell>
          <cell r="S15">
            <v>347.83450970172481</v>
          </cell>
          <cell r="T15">
            <v>260.88468286605428</v>
          </cell>
          <cell r="U15">
            <v>208.6971855851306</v>
          </cell>
          <cell r="V15">
            <v>173.91725485086241</v>
          </cell>
          <cell r="W15">
            <v>149.08199054618001</v>
          </cell>
          <cell r="X15">
            <v>130.44234143302714</v>
          </cell>
          <cell r="AB15">
            <v>0.09</v>
          </cell>
          <cell r="AC15">
            <v>229.00591689347888</v>
          </cell>
          <cell r="AD15">
            <v>171.75803183667477</v>
          </cell>
          <cell r="AE15">
            <v>137.41217613584476</v>
          </cell>
          <cell r="AF15">
            <v>114.51014677987065</v>
          </cell>
          <cell r="AG15">
            <v>98.149500573280207</v>
          </cell>
          <cell r="AH15">
            <v>85.871827585206191</v>
          </cell>
        </row>
        <row r="16">
          <cell r="B16" t="str">
            <v>Alcantarillado</v>
          </cell>
          <cell r="C16" t="str">
            <v>No. Usuarios Actuales Alcantarillado Res</v>
          </cell>
          <cell r="D16">
            <v>0</v>
          </cell>
          <cell r="E16">
            <v>0</v>
          </cell>
          <cell r="F16">
            <v>0</v>
          </cell>
          <cell r="G16">
            <v>883</v>
          </cell>
          <cell r="H16">
            <v>1798</v>
          </cell>
          <cell r="I16">
            <v>1364</v>
          </cell>
          <cell r="J16">
            <v>0</v>
          </cell>
          <cell r="K16">
            <v>82</v>
          </cell>
          <cell r="L16">
            <v>123</v>
          </cell>
          <cell r="M16">
            <v>678</v>
          </cell>
          <cell r="N16">
            <v>0</v>
          </cell>
          <cell r="R16">
            <v>0.1</v>
          </cell>
          <cell r="S16">
            <v>308.84789706184421</v>
          </cell>
          <cell r="T16">
            <v>231.63152250150279</v>
          </cell>
          <cell r="U16">
            <v>185.30521800120223</v>
          </cell>
          <cell r="V16">
            <v>154.41514794116142</v>
          </cell>
          <cell r="W16">
            <v>132.36087000085874</v>
          </cell>
          <cell r="X16">
            <v>115.81576125075139</v>
          </cell>
          <cell r="AB16">
            <v>0.1</v>
          </cell>
          <cell r="AC16">
            <v>206.40579752901476</v>
          </cell>
          <cell r="AD16">
            <v>154.7935656470643</v>
          </cell>
          <cell r="AE16">
            <v>123.84060318415639</v>
          </cell>
          <cell r="AF16">
            <v>103.1957104313762</v>
          </cell>
          <cell r="AG16">
            <v>88.459627512434906</v>
          </cell>
          <cell r="AH16">
            <v>77.403971156663346</v>
          </cell>
        </row>
        <row r="17">
          <cell r="C17" t="str">
            <v>No. Usuarios Actuales Alcanta. Ind y Comer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2</v>
          </cell>
          <cell r="I17">
            <v>65</v>
          </cell>
          <cell r="J17">
            <v>0</v>
          </cell>
          <cell r="K17">
            <v>0</v>
          </cell>
          <cell r="L17">
            <v>0</v>
          </cell>
          <cell r="M17">
            <v>25</v>
          </cell>
          <cell r="N17">
            <v>0</v>
          </cell>
          <cell r="R17">
            <v>0.1</v>
          </cell>
          <cell r="S17">
            <v>272.71267550442889</v>
          </cell>
          <cell r="T17">
            <v>204.525706038561</v>
          </cell>
          <cell r="U17">
            <v>163.62056483084879</v>
          </cell>
          <cell r="V17">
            <v>136.35633775221444</v>
          </cell>
          <cell r="W17">
            <v>116.87183202203487</v>
          </cell>
          <cell r="X17">
            <v>102.2628530192805</v>
          </cell>
          <cell r="AB17">
            <v>0.1</v>
          </cell>
          <cell r="AC17">
            <v>184.69703147281834</v>
          </cell>
          <cell r="AD17">
            <v>138.51917943804816</v>
          </cell>
          <cell r="AE17">
            <v>110.81534355043853</v>
          </cell>
          <cell r="AF17">
            <v>92.341327403277987</v>
          </cell>
          <cell r="AG17">
            <v>79.157924440673924</v>
          </cell>
          <cell r="AH17">
            <v>69.266778052155274</v>
          </cell>
        </row>
        <row r="18">
          <cell r="C18" t="str">
            <v>No. Usuarios Actuales Alcanta. Oficiales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0</v>
          </cell>
          <cell r="K18">
            <v>0</v>
          </cell>
          <cell r="L18">
            <v>0</v>
          </cell>
          <cell r="M18">
            <v>15</v>
          </cell>
          <cell r="N18">
            <v>0</v>
          </cell>
        </row>
        <row r="19">
          <cell r="C19" t="str">
            <v>% Cobertura Alcantarillado sin Utilizar</v>
          </cell>
          <cell r="D19">
            <v>0.4</v>
          </cell>
          <cell r="E19">
            <v>0</v>
          </cell>
          <cell r="F19">
            <v>0.28000000000000003</v>
          </cell>
          <cell r="G19">
            <v>0.10373394656083706</v>
          </cell>
          <cell r="H19">
            <v>0</v>
          </cell>
          <cell r="I19">
            <v>0.36730148908963417</v>
          </cell>
          <cell r="J19">
            <v>0.04</v>
          </cell>
          <cell r="K19">
            <v>0.90036452004860268</v>
          </cell>
          <cell r="L19">
            <v>0</v>
          </cell>
          <cell r="M19">
            <v>0</v>
          </cell>
          <cell r="N19">
            <v>0.2</v>
          </cell>
        </row>
        <row r="20">
          <cell r="C20" t="str">
            <v>% Cobertura Alcantarillado Utilizado</v>
          </cell>
          <cell r="D20">
            <v>0</v>
          </cell>
          <cell r="E20">
            <v>0</v>
          </cell>
          <cell r="F20">
            <v>0</v>
          </cell>
          <cell r="G20">
            <v>0.32732037827111526</v>
          </cell>
          <cell r="H20">
            <v>0.83900249821556028</v>
          </cell>
          <cell r="I20">
            <v>0.30269851091036587</v>
          </cell>
          <cell r="J20">
            <v>0</v>
          </cell>
          <cell r="K20">
            <v>9.9635479951397321E-2</v>
          </cell>
          <cell r="L20">
            <v>0.28538283062645009</v>
          </cell>
          <cell r="M20">
            <v>0.18649188782636725</v>
          </cell>
          <cell r="N20">
            <v>0</v>
          </cell>
        </row>
        <row r="21">
          <cell r="B21" t="str">
            <v>Estratificación Acueducto</v>
          </cell>
          <cell r="C21" t="str">
            <v>% Usuarios Residenciales Estrato 1</v>
          </cell>
          <cell r="D21">
            <v>0.70564516129032262</v>
          </cell>
          <cell r="E21">
            <v>1</v>
          </cell>
          <cell r="F21">
            <v>0.16543209876543211</v>
          </cell>
          <cell r="G21">
            <v>0.31994261119081779</v>
          </cell>
          <cell r="H21">
            <v>0.13054830287206268</v>
          </cell>
          <cell r="I21">
            <v>0.4965</v>
          </cell>
          <cell r="J21">
            <v>0.72275641025641024</v>
          </cell>
          <cell r="K21">
            <v>0.77035236938031593</v>
          </cell>
          <cell r="L21">
            <v>0.8488664987405542</v>
          </cell>
          <cell r="M21">
            <v>0.4249084249084249</v>
          </cell>
          <cell r="N21">
            <v>0.6382556987115956</v>
          </cell>
        </row>
        <row r="22">
          <cell r="C22" t="str">
            <v>% Usuarios Residenciales Estrato 2</v>
          </cell>
          <cell r="D22">
            <v>0.27338709677419354</v>
          </cell>
          <cell r="E22">
            <v>0</v>
          </cell>
          <cell r="F22">
            <v>0.55308641975308637</v>
          </cell>
          <cell r="G22">
            <v>0.43280726924916307</v>
          </cell>
          <cell r="H22">
            <v>0.26109660574412535</v>
          </cell>
          <cell r="I22">
            <v>0.40089999999999998</v>
          </cell>
          <cell r="J22">
            <v>0.13461538461538461</v>
          </cell>
          <cell r="K22">
            <v>0.22964763061968407</v>
          </cell>
          <cell r="L22">
            <v>0.15113350125944586</v>
          </cell>
          <cell r="M22">
            <v>0.37875457875457874</v>
          </cell>
          <cell r="N22">
            <v>0.21704658077304262</v>
          </cell>
        </row>
        <row r="23">
          <cell r="C23" t="str">
            <v>% Usuarios Residenciales Estrato 3</v>
          </cell>
          <cell r="D23">
            <v>2.0967741935483872E-2</v>
          </cell>
          <cell r="E23">
            <v>0</v>
          </cell>
          <cell r="F23">
            <v>0.27818930041152262</v>
          </cell>
          <cell r="G23">
            <v>0.24055475848876134</v>
          </cell>
          <cell r="H23">
            <v>0.47867711053089645</v>
          </cell>
          <cell r="I23">
            <v>0.1026</v>
          </cell>
          <cell r="J23">
            <v>0.14262820512820512</v>
          </cell>
          <cell r="K23">
            <v>0</v>
          </cell>
          <cell r="L23">
            <v>0</v>
          </cell>
          <cell r="M23">
            <v>8.9010989010989014E-2</v>
          </cell>
          <cell r="N23">
            <v>0.14469772051536176</v>
          </cell>
        </row>
        <row r="24">
          <cell r="C24" t="str">
            <v>% Usuarios Residenciales Estrato 4</v>
          </cell>
          <cell r="D24">
            <v>0</v>
          </cell>
          <cell r="E24">
            <v>0</v>
          </cell>
          <cell r="F24">
            <v>3.2921810699588477E-3</v>
          </cell>
          <cell r="G24">
            <v>6.6953610712577718E-3</v>
          </cell>
          <cell r="H24">
            <v>0.10008703220191471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4.3223443223443223E-2</v>
          </cell>
          <cell r="N24">
            <v>0</v>
          </cell>
        </row>
        <row r="25">
          <cell r="C25" t="str">
            <v>% Usuarios Residenciales Estrato 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2.1758050478677109E-2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4.2490842490842493E-2</v>
          </cell>
          <cell r="N25">
            <v>0</v>
          </cell>
        </row>
        <row r="26">
          <cell r="C26" t="str">
            <v>% Usuarios Residenciales Estrato 6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7.832898172323759E-3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2.1611721611721611E-2</v>
          </cell>
          <cell r="N26">
            <v>0</v>
          </cell>
        </row>
        <row r="27">
          <cell r="C27" t="str">
            <v>% Usuarios Comercial</v>
          </cell>
          <cell r="D27">
            <v>1</v>
          </cell>
          <cell r="E27">
            <v>0</v>
          </cell>
          <cell r="F27">
            <v>1</v>
          </cell>
          <cell r="G27">
            <v>0.9928057553956835</v>
          </cell>
          <cell r="H27">
            <v>0</v>
          </cell>
          <cell r="I27">
            <v>0.96721311475409832</v>
          </cell>
          <cell r="J27">
            <v>0</v>
          </cell>
          <cell r="K27">
            <v>0</v>
          </cell>
          <cell r="L27">
            <v>0</v>
          </cell>
          <cell r="M27">
            <v>0.96153846153846156</v>
          </cell>
          <cell r="N27">
            <v>1</v>
          </cell>
        </row>
        <row r="28">
          <cell r="C28" t="str">
            <v>% Usuarios Industrial</v>
          </cell>
          <cell r="D28">
            <v>0</v>
          </cell>
          <cell r="E28">
            <v>0</v>
          </cell>
          <cell r="F28">
            <v>0</v>
          </cell>
          <cell r="G28">
            <v>7.1942446043165471E-3</v>
          </cell>
          <cell r="H28">
            <v>1</v>
          </cell>
          <cell r="I28">
            <v>3.2786885245901641E-2</v>
          </cell>
          <cell r="J28">
            <v>0</v>
          </cell>
          <cell r="K28">
            <v>0</v>
          </cell>
          <cell r="L28">
            <v>0</v>
          </cell>
          <cell r="M28">
            <v>3.8461538461538464E-2</v>
          </cell>
          <cell r="N28">
            <v>0</v>
          </cell>
        </row>
        <row r="29">
          <cell r="C29" t="str">
            <v>% Usuarios Oficial</v>
          </cell>
          <cell r="D29">
            <v>1</v>
          </cell>
          <cell r="E29">
            <v>1</v>
          </cell>
          <cell r="F29">
            <v>1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1</v>
          </cell>
          <cell r="N29">
            <v>1</v>
          </cell>
        </row>
        <row r="30">
          <cell r="C30" t="str">
            <v>Aportes de Ley 60 2001</v>
          </cell>
          <cell r="D30">
            <v>64075926.073080555</v>
          </cell>
          <cell r="E30">
            <v>618565134.63223171</v>
          </cell>
          <cell r="F30">
            <v>693088426.99943268</v>
          </cell>
          <cell r="G30">
            <v>551668143.00469208</v>
          </cell>
          <cell r="I30">
            <v>445773257.25818819</v>
          </cell>
          <cell r="J30">
            <v>135615990.78165489</v>
          </cell>
          <cell r="K30">
            <v>61597522.911755398</v>
          </cell>
          <cell r="L30">
            <v>-51472750.112334497</v>
          </cell>
          <cell r="M30">
            <v>282218458.44130492</v>
          </cell>
          <cell r="N30">
            <v>211096242.22037861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66">
          <cell r="C566">
            <v>57.749365320726945</v>
          </cell>
        </row>
        <row r="567">
          <cell r="C567">
            <v>29.860134874485667</v>
          </cell>
        </row>
        <row r="569">
          <cell r="C569">
            <v>70773035.963527918</v>
          </cell>
        </row>
        <row r="570">
          <cell r="C570">
            <v>21.951999999999998</v>
          </cell>
        </row>
        <row r="579">
          <cell r="C579">
            <v>72.496967251908004</v>
          </cell>
        </row>
        <row r="580">
          <cell r="C580">
            <v>73.094977715127456</v>
          </cell>
        </row>
        <row r="582">
          <cell r="C582">
            <v>70773035.963527918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A6" t="str">
            <v>AÑO</v>
          </cell>
          <cell r="B6" t="str">
            <v>CAPTACIÓN</v>
          </cell>
          <cell r="C6" t="str">
            <v>SISTEMA DE BOMBEO</v>
          </cell>
          <cell r="D6" t="str">
            <v>CONDUCCIÓN</v>
          </cell>
          <cell r="E6" t="str">
            <v>PLANTAS DE TRATAMIENTO</v>
          </cell>
          <cell r="F6" t="str">
            <v>TANQUES DE ALMACENAMIENTO</v>
          </cell>
          <cell r="G6" t="str">
            <v>REDES DE DISTRIBUCIÓN</v>
          </cell>
          <cell r="H6" t="str">
            <v>MACROMEDIDORES</v>
          </cell>
          <cell r="I6" t="str">
            <v>REBOMBEO</v>
          </cell>
          <cell r="J6" t="str">
            <v>MICROMEDIDORES</v>
          </cell>
          <cell r="K6" t="str">
            <v>CONEXIONES DOMICILIARIAS</v>
          </cell>
          <cell r="L6" t="str">
            <v>TOTAL INVERSIONES</v>
          </cell>
          <cell r="M6" t="str">
            <v>PLAN MAESTRO</v>
          </cell>
        </row>
        <row r="7">
          <cell r="A7">
            <v>2002</v>
          </cell>
          <cell r="B7">
            <v>0</v>
          </cell>
          <cell r="C7">
            <v>0</v>
          </cell>
          <cell r="D7">
            <v>0</v>
          </cell>
          <cell r="E7">
            <v>579793319.41592968</v>
          </cell>
          <cell r="F7">
            <v>544652770.77265608</v>
          </cell>
          <cell r="G7">
            <v>194739589.4258838</v>
          </cell>
          <cell r="H7">
            <v>2862451.5218726629</v>
          </cell>
          <cell r="I7">
            <v>0</v>
          </cell>
          <cell r="J7">
            <v>52683248.494305864</v>
          </cell>
          <cell r="K7">
            <v>9744559.7377987653</v>
          </cell>
          <cell r="L7">
            <v>1374731379.6306481</v>
          </cell>
          <cell r="M7">
            <v>34285616.323411927</v>
          </cell>
        </row>
        <row r="8">
          <cell r="A8">
            <v>2003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253764860.01139691</v>
          </cell>
          <cell r="H8">
            <v>0</v>
          </cell>
          <cell r="I8">
            <v>0</v>
          </cell>
          <cell r="J8">
            <v>99289508.813348457</v>
          </cell>
          <cell r="K8">
            <v>12698120.834214531</v>
          </cell>
          <cell r="L8">
            <v>353054368.82474536</v>
          </cell>
          <cell r="M8">
            <v>0</v>
          </cell>
        </row>
        <row r="9">
          <cell r="A9">
            <v>2004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263640891.30757424</v>
          </cell>
          <cell r="H9">
            <v>0</v>
          </cell>
          <cell r="I9">
            <v>0</v>
          </cell>
          <cell r="J9">
            <v>112508784.24384534</v>
          </cell>
          <cell r="K9">
            <v>13192306.824960893</v>
          </cell>
          <cell r="L9">
            <v>376149675.55141962</v>
          </cell>
          <cell r="M9">
            <v>0</v>
          </cell>
        </row>
        <row r="10">
          <cell r="A10">
            <v>2005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273838516.89245498</v>
          </cell>
          <cell r="H10">
            <v>0</v>
          </cell>
          <cell r="I10">
            <v>0</v>
          </cell>
          <cell r="J10">
            <v>20375986.83457889</v>
          </cell>
          <cell r="K10">
            <v>13702585.048246328</v>
          </cell>
          <cell r="L10">
            <v>294214503.72703385</v>
          </cell>
          <cell r="M10">
            <v>0</v>
          </cell>
        </row>
        <row r="11">
          <cell r="A11">
            <v>2006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284367341.50856912</v>
          </cell>
          <cell r="H11">
            <v>0</v>
          </cell>
          <cell r="I11">
            <v>0</v>
          </cell>
          <cell r="J11">
            <v>21158121.125403978</v>
          </cell>
          <cell r="K11">
            <v>14229436.115063323</v>
          </cell>
          <cell r="L11">
            <v>305525462.63397312</v>
          </cell>
          <cell r="M11">
            <v>0</v>
          </cell>
        </row>
        <row r="12">
          <cell r="A12">
            <v>2007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295237242.42747223</v>
          </cell>
          <cell r="H12">
            <v>0</v>
          </cell>
          <cell r="I12">
            <v>0</v>
          </cell>
          <cell r="J12">
            <v>21965582.033647735</v>
          </cell>
          <cell r="K12">
            <v>14773354.273463869</v>
          </cell>
          <cell r="L12">
            <v>317202824.46111995</v>
          </cell>
          <cell r="M12">
            <v>0</v>
          </cell>
        </row>
        <row r="13">
          <cell r="A13">
            <v>2008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306458376.92460847</v>
          </cell>
          <cell r="H13">
            <v>0</v>
          </cell>
          <cell r="I13">
            <v>0</v>
          </cell>
          <cell r="J13">
            <v>22799123.697129454</v>
          </cell>
          <cell r="K13">
            <v>15334847.782593578</v>
          </cell>
          <cell r="L13">
            <v>329257500.6217379</v>
          </cell>
          <cell r="M13">
            <v>0</v>
          </cell>
        </row>
        <row r="14">
          <cell r="A14">
            <v>2009</v>
          </cell>
          <cell r="B14">
            <v>0</v>
          </cell>
          <cell r="C14">
            <v>37448446.473629147</v>
          </cell>
          <cell r="D14">
            <v>89929989.244894713</v>
          </cell>
          <cell r="E14">
            <v>0</v>
          </cell>
          <cell r="F14">
            <v>0</v>
          </cell>
          <cell r="G14">
            <v>318041189.95428866</v>
          </cell>
          <cell r="H14">
            <v>0</v>
          </cell>
          <cell r="I14">
            <v>0</v>
          </cell>
          <cell r="J14">
            <v>23659521.611855961</v>
          </cell>
          <cell r="K14">
            <v>15914439.296739342</v>
          </cell>
          <cell r="L14">
            <v>469079147.28466851</v>
          </cell>
          <cell r="M14">
            <v>0</v>
          </cell>
        </row>
        <row r="15">
          <cell r="A15">
            <v>2010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329996422.03005475</v>
          </cell>
          <cell r="H15">
            <v>0</v>
          </cell>
          <cell r="I15">
            <v>0</v>
          </cell>
          <cell r="J15">
            <v>24547573.217076443</v>
          </cell>
          <cell r="K15">
            <v>16512666.259654293</v>
          </cell>
          <cell r="L15">
            <v>354543995.24713117</v>
          </cell>
          <cell r="M15">
            <v>0</v>
          </cell>
        </row>
        <row r="16">
          <cell r="A16">
            <v>2011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342335117.31584942</v>
          </cell>
          <cell r="H16">
            <v>0</v>
          </cell>
          <cell r="I16">
            <v>0</v>
          </cell>
          <cell r="J16">
            <v>25464098.495988328</v>
          </cell>
          <cell r="K16">
            <v>17130081.309431229</v>
          </cell>
          <cell r="L16">
            <v>367799215.81183773</v>
          </cell>
          <cell r="M16">
            <v>0</v>
          </cell>
        </row>
        <row r="17">
          <cell r="A17">
            <v>2012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639706556.95857036</v>
          </cell>
          <cell r="G17">
            <v>155671752.17141658</v>
          </cell>
          <cell r="H17">
            <v>0</v>
          </cell>
          <cell r="I17">
            <v>0</v>
          </cell>
          <cell r="J17">
            <v>11606404.032292649</v>
          </cell>
          <cell r="K17">
            <v>7789647.1538958075</v>
          </cell>
          <cell r="L17">
            <v>806984713.16227961</v>
          </cell>
          <cell r="M17">
            <v>0</v>
          </cell>
        </row>
        <row r="18">
          <cell r="A18">
            <v>2013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147162209.52804664</v>
          </cell>
          <cell r="H18">
            <v>0</v>
          </cell>
          <cell r="I18">
            <v>0</v>
          </cell>
          <cell r="J18">
            <v>10975133.156661978</v>
          </cell>
          <cell r="K18">
            <v>7363838.7865570029</v>
          </cell>
          <cell r="L18">
            <v>158137342.68470863</v>
          </cell>
          <cell r="M18">
            <v>0</v>
          </cell>
        </row>
        <row r="19">
          <cell r="A19">
            <v>2014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150575134.09421355</v>
          </cell>
          <cell r="H19">
            <v>0</v>
          </cell>
          <cell r="I19">
            <v>0</v>
          </cell>
          <cell r="J19">
            <v>11229009.823271371</v>
          </cell>
          <cell r="K19">
            <v>7534617.8634445593</v>
          </cell>
          <cell r="L19">
            <v>161804143.91748491</v>
          </cell>
          <cell r="M19">
            <v>0</v>
          </cell>
        </row>
        <row r="20">
          <cell r="A20">
            <v>2015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154067209.78302148</v>
          </cell>
          <cell r="H20">
            <v>0</v>
          </cell>
          <cell r="I20">
            <v>0</v>
          </cell>
          <cell r="J20">
            <v>11488767.751186971</v>
          </cell>
          <cell r="K20">
            <v>7709357.5774329929</v>
          </cell>
          <cell r="L20">
            <v>165555977.53420845</v>
          </cell>
          <cell r="M20">
            <v>0</v>
          </cell>
        </row>
        <row r="21">
          <cell r="A21">
            <v>2016</v>
          </cell>
          <cell r="B21">
            <v>0</v>
          </cell>
          <cell r="C21">
            <v>37448446.473629147</v>
          </cell>
          <cell r="D21">
            <v>89929989.244894713</v>
          </cell>
          <cell r="E21">
            <v>0</v>
          </cell>
          <cell r="F21">
            <v>0</v>
          </cell>
          <cell r="G21">
            <v>157640272.23428363</v>
          </cell>
          <cell r="H21">
            <v>0</v>
          </cell>
          <cell r="I21">
            <v>0</v>
          </cell>
          <cell r="J21">
            <v>11754543.27076317</v>
          </cell>
          <cell r="K21">
            <v>7888149.7819655035</v>
          </cell>
          <cell r="L21">
            <v>296773251.22357064</v>
          </cell>
          <cell r="M21">
            <v>0</v>
          </cell>
        </row>
        <row r="22">
          <cell r="A22">
            <v>2017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161296199.65920395</v>
          </cell>
          <cell r="H22">
            <v>0</v>
          </cell>
          <cell r="I22">
            <v>0</v>
          </cell>
          <cell r="J22">
            <v>12026475.873416493</v>
          </cell>
          <cell r="K22">
            <v>8071088.4607119309</v>
          </cell>
          <cell r="L22">
            <v>173322675.53262043</v>
          </cell>
          <cell r="M22">
            <v>0</v>
          </cell>
        </row>
        <row r="23">
          <cell r="A23">
            <v>2018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165036913.82768443</v>
          </cell>
          <cell r="H23">
            <v>0</v>
          </cell>
          <cell r="I23">
            <v>0</v>
          </cell>
          <cell r="J23">
            <v>12304708.284930276</v>
          </cell>
          <cell r="K23">
            <v>8258269.7769725425</v>
          </cell>
          <cell r="L23">
            <v>177341622.11261472</v>
          </cell>
          <cell r="M23">
            <v>0</v>
          </cell>
        </row>
        <row r="24">
          <cell r="A24">
            <v>2019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168864381.07850495</v>
          </cell>
          <cell r="H24">
            <v>0</v>
          </cell>
          <cell r="I24">
            <v>0</v>
          </cell>
          <cell r="J24">
            <v>12589386.540457308</v>
          </cell>
          <cell r="K24">
            <v>8449792.1242263559</v>
          </cell>
          <cell r="L24">
            <v>181453767.61896226</v>
          </cell>
          <cell r="M24">
            <v>0</v>
          </cell>
        </row>
        <row r="25">
          <cell r="A25">
            <v>2020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172780613.35295445</v>
          </cell>
          <cell r="H25">
            <v>0</v>
          </cell>
          <cell r="I25">
            <v>0</v>
          </cell>
          <cell r="J25">
            <v>12880660.061262133</v>
          </cell>
          <cell r="K25">
            <v>8645756.1778529175</v>
          </cell>
          <cell r="L25">
            <v>185661273.41421658</v>
          </cell>
          <cell r="M25">
            <v>0</v>
          </cell>
        </row>
        <row r="26">
          <cell r="A26">
            <v>2021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176787669.25243634</v>
          </cell>
          <cell r="H26">
            <v>0</v>
          </cell>
          <cell r="I26">
            <v>0</v>
          </cell>
          <cell r="J26">
            <v>13178681.733245976</v>
          </cell>
          <cell r="K26">
            <v>8846264.9480537586</v>
          </cell>
          <cell r="L26">
            <v>189966350.98568231</v>
          </cell>
          <cell r="M26">
            <v>0</v>
          </cell>
        </row>
        <row r="27">
          <cell r="A27">
            <v>2022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180887655.12055999</v>
          </cell>
          <cell r="H27">
            <v>0</v>
          </cell>
          <cell r="I27">
            <v>0</v>
          </cell>
          <cell r="J27">
            <v>13483607.987286668</v>
          </cell>
          <cell r="K27">
            <v>9051423.8339990694</v>
          </cell>
          <cell r="L27">
            <v>194371263.10784665</v>
          </cell>
          <cell r="M27">
            <v>0</v>
          </cell>
        </row>
        <row r="28">
          <cell r="A28">
            <v>2023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185082726.1503956</v>
          </cell>
          <cell r="H28">
            <v>0</v>
          </cell>
          <cell r="I28">
            <v>0</v>
          </cell>
          <cell r="J28">
            <v>13795598.881449115</v>
          </cell>
          <cell r="K28">
            <v>9261340.6792335622</v>
          </cell>
          <cell r="L28">
            <v>198878325.03184471</v>
          </cell>
          <cell r="M28">
            <v>0</v>
          </cell>
        </row>
        <row r="29">
          <cell r="A29">
            <v>2024</v>
          </cell>
          <cell r="B29">
            <v>0</v>
          </cell>
          <cell r="C29">
            <v>37448446.473629147</v>
          </cell>
          <cell r="D29">
            <v>89929989.244894713</v>
          </cell>
          <cell r="E29">
            <v>0</v>
          </cell>
          <cell r="F29">
            <v>0</v>
          </cell>
          <cell r="G29">
            <v>189375087.51733559</v>
          </cell>
          <cell r="H29">
            <v>0</v>
          </cell>
          <cell r="I29">
            <v>0</v>
          </cell>
          <cell r="J29">
            <v>14114818.1850955</v>
          </cell>
          <cell r="K29">
            <v>9476125.8283636291</v>
          </cell>
          <cell r="L29">
            <v>330868341.42095494</v>
          </cell>
          <cell r="M29">
            <v>0</v>
          </cell>
        </row>
        <row r="30">
          <cell r="A30">
            <v>2025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193766995.53829184</v>
          </cell>
          <cell r="H30">
            <v>0</v>
          </cell>
          <cell r="I30">
            <v>0</v>
          </cell>
          <cell r="J30">
            <v>14441433.464951623</v>
          </cell>
          <cell r="K30">
            <v>9695892.1850623209</v>
          </cell>
          <cell r="L30">
            <v>208208429.00324348</v>
          </cell>
          <cell r="M30">
            <v>0</v>
          </cell>
        </row>
        <row r="31">
          <cell r="A31">
            <v>2026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198260758.85773322</v>
          </cell>
          <cell r="H31">
            <v>0</v>
          </cell>
          <cell r="I31">
            <v>0</v>
          </cell>
          <cell r="J31">
            <v>14775616.173164962</v>
          </cell>
          <cell r="K31">
            <v>9920755.2714174017</v>
          </cell>
          <cell r="L31">
            <v>213036375.03089818</v>
          </cell>
          <cell r="M31">
            <v>0</v>
          </cell>
        </row>
        <row r="32">
          <cell r="A32">
            <v>2027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202858739.66124597</v>
          </cell>
          <cell r="H32">
            <v>0</v>
          </cell>
          <cell r="I32">
            <v>0</v>
          </cell>
          <cell r="J32">
            <v>15117541.737407228</v>
          </cell>
          <cell r="K32">
            <v>10150833.288656594</v>
          </cell>
          <cell r="L32">
            <v>217976281.39865321</v>
          </cell>
          <cell r="M32">
            <v>0</v>
          </cell>
        </row>
        <row r="33">
          <cell r="A33">
            <v>2028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207563354.91724136</v>
          </cell>
          <cell r="H33">
            <v>0</v>
          </cell>
          <cell r="I33">
            <v>0</v>
          </cell>
          <cell r="J33">
            <v>15467389.65306602</v>
          </cell>
          <cell r="K33">
            <v>10386247.179281309</v>
          </cell>
          <cell r="L33">
            <v>223030744.57030737</v>
          </cell>
          <cell r="M33">
            <v>0</v>
          </cell>
        </row>
        <row r="34">
          <cell r="A34">
            <v>2029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212377077.64745229</v>
          </cell>
          <cell r="H34">
            <v>0</v>
          </cell>
          <cell r="I34">
            <v>0</v>
          </cell>
          <cell r="J34">
            <v>15825343.577573985</v>
          </cell>
          <cell r="K34">
            <v>10627120.690640913</v>
          </cell>
          <cell r="L34">
            <v>228202421.22502628</v>
          </cell>
          <cell r="M34">
            <v>0</v>
          </cell>
        </row>
        <row r="35">
          <cell r="A35">
            <v>2030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217302438.22689909</v>
          </cell>
          <cell r="H35">
            <v>0</v>
          </cell>
          <cell r="I35">
            <v>0</v>
          </cell>
          <cell r="J35">
            <v>16191591.426925844</v>
          </cell>
          <cell r="K35">
            <v>10873580.439981634</v>
          </cell>
          <cell r="L35">
            <v>233494029.65382493</v>
          </cell>
          <cell r="M35">
            <v>0</v>
          </cell>
        </row>
        <row r="36">
          <cell r="A36">
            <v>2031</v>
          </cell>
          <cell r="B36">
            <v>0</v>
          </cell>
          <cell r="C36">
            <v>37448446.473629147</v>
          </cell>
          <cell r="D36">
            <v>89929989.244894713</v>
          </cell>
          <cell r="E36">
            <v>0</v>
          </cell>
          <cell r="F36">
            <v>0</v>
          </cell>
          <cell r="G36">
            <v>222342025.714008</v>
          </cell>
          <cell r="H36">
            <v>0</v>
          </cell>
          <cell r="I36">
            <v>0</v>
          </cell>
          <cell r="J36">
            <v>16566325.474434016</v>
          </cell>
          <cell r="K36">
            <v>11125755.981004259</v>
          </cell>
          <cell r="L36">
            <v>366286786.90696585</v>
          </cell>
          <cell r="M36">
            <v>0</v>
          </cell>
        </row>
        <row r="37">
          <cell r="A37">
            <v>2032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227498489.21156061</v>
          </cell>
          <cell r="H37">
            <v>0</v>
          </cell>
          <cell r="I37">
            <v>0</v>
          </cell>
          <cell r="J37">
            <v>16949742.451773927</v>
          </cell>
          <cell r="K37">
            <v>11383779.87196457</v>
          </cell>
          <cell r="L37">
            <v>244448231.66333455</v>
          </cell>
          <cell r="M37">
            <v>0</v>
          </cell>
        </row>
        <row r="38">
          <cell r="A38">
            <v>2033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232774539.25923344</v>
          </cell>
          <cell r="H38">
            <v>0</v>
          </cell>
          <cell r="I38">
            <v>0</v>
          </cell>
          <cell r="J38">
            <v>17342043.652373176</v>
          </cell>
          <cell r="K38">
            <v>11647787.745354544</v>
          </cell>
          <cell r="L38">
            <v>250116582.91160661</v>
          </cell>
          <cell r="M38">
            <v>0</v>
          </cell>
        </row>
        <row r="39">
          <cell r="A39">
            <v>2034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238172949.25839967</v>
          </cell>
          <cell r="H39">
            <v>0</v>
          </cell>
          <cell r="I39">
            <v>0</v>
          </cell>
          <cell r="J39">
            <v>17743435.037197597</v>
          </cell>
          <cell r="K39">
            <v>11917918.379197881</v>
          </cell>
          <cell r="L39">
            <v>255916384.29559726</v>
          </cell>
          <cell r="M39">
            <v>0</v>
          </cell>
        </row>
        <row r="40">
          <cell r="A40">
            <v>2035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243696556.93001473</v>
          </cell>
          <cell r="H40">
            <v>0</v>
          </cell>
          <cell r="I40">
            <v>0</v>
          </cell>
          <cell r="J40">
            <v>18154127.34299247</v>
          </cell>
          <cell r="K40">
            <v>12194313.770001054</v>
          </cell>
          <cell r="L40">
            <v>261850684.27300721</v>
          </cell>
          <cell r="M40">
            <v>0</v>
          </cell>
        </row>
        <row r="41">
          <cell r="A41" t="str">
            <v xml:space="preserve">     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 t="e">
            <v>#N/A</v>
          </cell>
          <cell r="K41">
            <v>0</v>
          </cell>
          <cell r="L41" t="e">
            <v>#N/A</v>
          </cell>
          <cell r="M41">
            <v>0</v>
          </cell>
        </row>
        <row r="46">
          <cell r="A46" t="str">
            <v>AÑO</v>
          </cell>
          <cell r="B46" t="str">
            <v>CAPTACIÓN</v>
          </cell>
          <cell r="C46" t="str">
            <v>SISTEMA DE BOMBEO</v>
          </cell>
          <cell r="D46" t="str">
            <v>CONDUCCIÓN</v>
          </cell>
          <cell r="E46" t="str">
            <v>PLANTAS DE TRATAMIENTO</v>
          </cell>
          <cell r="F46" t="str">
            <v>TANQUES DE ALMACENAMIENTO</v>
          </cell>
          <cell r="G46" t="str">
            <v>REDES DE DISTRIBUCIÓN</v>
          </cell>
          <cell r="H46" t="str">
            <v>MACROMEDIDORES</v>
          </cell>
          <cell r="I46" t="str">
            <v>REPOSICIÓN DE REDES</v>
          </cell>
          <cell r="J46" t="str">
            <v>MICROMEDIDORES</v>
          </cell>
          <cell r="K46" t="str">
            <v>TOTAL OPTIMIZACIÓN</v>
          </cell>
          <cell r="L46" t="str">
            <v>SECTORIZACIÓN</v>
          </cell>
        </row>
        <row r="47">
          <cell r="A47">
            <v>2002</v>
          </cell>
          <cell r="B47">
            <v>0</v>
          </cell>
          <cell r="C47">
            <v>37448446.473629147</v>
          </cell>
          <cell r="E47">
            <v>0</v>
          </cell>
          <cell r="F47">
            <v>0</v>
          </cell>
          <cell r="G47">
            <v>44762250</v>
          </cell>
          <cell r="H47">
            <v>1717470.9131235979</v>
          </cell>
          <cell r="I47">
            <v>0</v>
          </cell>
          <cell r="J47">
            <v>8000000</v>
          </cell>
          <cell r="K47">
            <v>91928167.38675274</v>
          </cell>
          <cell r="L47">
            <v>108624515.21872663</v>
          </cell>
        </row>
        <row r="48">
          <cell r="A48">
            <v>2003</v>
          </cell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>
            <v>2004</v>
          </cell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290717675.45407385</v>
          </cell>
          <cell r="J49">
            <v>0</v>
          </cell>
          <cell r="K49">
            <v>290717675.45407385</v>
          </cell>
          <cell r="L49">
            <v>0</v>
          </cell>
        </row>
        <row r="50">
          <cell r="A50">
            <v>2005</v>
          </cell>
          <cell r="B50">
            <v>0</v>
          </cell>
          <cell r="C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290717675.45407385</v>
          </cell>
          <cell r="J50">
            <v>0</v>
          </cell>
          <cell r="K50">
            <v>290717675.45407385</v>
          </cell>
          <cell r="L50">
            <v>0</v>
          </cell>
        </row>
        <row r="51">
          <cell r="A51">
            <v>2006</v>
          </cell>
          <cell r="B51">
            <v>0</v>
          </cell>
          <cell r="C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290717675.45407385</v>
          </cell>
          <cell r="J51">
            <v>0</v>
          </cell>
          <cell r="K51">
            <v>290717675.45407385</v>
          </cell>
          <cell r="L51">
            <v>0</v>
          </cell>
        </row>
        <row r="52">
          <cell r="A52">
            <v>2007</v>
          </cell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>
            <v>2008</v>
          </cell>
          <cell r="B53">
            <v>0</v>
          </cell>
          <cell r="C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>
            <v>2009</v>
          </cell>
          <cell r="B54">
            <v>0</v>
          </cell>
          <cell r="C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>
            <v>2010</v>
          </cell>
          <cell r="B55">
            <v>0</v>
          </cell>
          <cell r="C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>
            <v>2011</v>
          </cell>
          <cell r="B56">
            <v>0</v>
          </cell>
          <cell r="C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2012</v>
          </cell>
          <cell r="B57">
            <v>0</v>
          </cell>
          <cell r="C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>
            <v>2013</v>
          </cell>
          <cell r="B58">
            <v>0</v>
          </cell>
          <cell r="C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>
            <v>2014</v>
          </cell>
          <cell r="B59">
            <v>0</v>
          </cell>
          <cell r="C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A60">
            <v>2015</v>
          </cell>
          <cell r="B60">
            <v>0</v>
          </cell>
          <cell r="C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>
            <v>2016</v>
          </cell>
          <cell r="B61">
            <v>0</v>
          </cell>
          <cell r="C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>
            <v>2017</v>
          </cell>
          <cell r="B62">
            <v>0</v>
          </cell>
          <cell r="C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>
            <v>2018</v>
          </cell>
          <cell r="B63">
            <v>0</v>
          </cell>
          <cell r="C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>
            <v>2019</v>
          </cell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>
            <v>2020</v>
          </cell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2021</v>
          </cell>
          <cell r="B66">
            <v>0</v>
          </cell>
          <cell r="C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>
            <v>2022</v>
          </cell>
          <cell r="B67">
            <v>0</v>
          </cell>
          <cell r="C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>
            <v>2023</v>
          </cell>
          <cell r="B68">
            <v>0</v>
          </cell>
          <cell r="C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>
            <v>2024</v>
          </cell>
          <cell r="B69">
            <v>0</v>
          </cell>
          <cell r="C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>
            <v>2025</v>
          </cell>
          <cell r="B70">
            <v>0</v>
          </cell>
          <cell r="C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2026</v>
          </cell>
          <cell r="B71">
            <v>0</v>
          </cell>
          <cell r="C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2027</v>
          </cell>
          <cell r="B72">
            <v>0</v>
          </cell>
          <cell r="C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A73">
            <v>2028</v>
          </cell>
          <cell r="B73">
            <v>0</v>
          </cell>
          <cell r="C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A74">
            <v>2029</v>
          </cell>
          <cell r="B74">
            <v>0</v>
          </cell>
          <cell r="C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A75">
            <v>2030</v>
          </cell>
          <cell r="B75">
            <v>0</v>
          </cell>
          <cell r="C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>
            <v>2031</v>
          </cell>
          <cell r="B76">
            <v>0</v>
          </cell>
          <cell r="C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A77">
            <v>2032</v>
          </cell>
          <cell r="B77">
            <v>0</v>
          </cell>
          <cell r="C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>
            <v>2033</v>
          </cell>
          <cell r="B78">
            <v>0</v>
          </cell>
          <cell r="C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2034</v>
          </cell>
          <cell r="B79">
            <v>0</v>
          </cell>
          <cell r="C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>
            <v>2035</v>
          </cell>
          <cell r="B80">
            <v>0</v>
          </cell>
          <cell r="C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 t="str">
            <v xml:space="preserve">     </v>
          </cell>
          <cell r="B81">
            <v>0</v>
          </cell>
          <cell r="C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118">
          <cell r="B118" t="str">
            <v>Año</v>
          </cell>
          <cell r="C118" t="str">
            <v>Caudal Máximo Diario (lps)</v>
          </cell>
          <cell r="D118" t="str">
            <v>Excedente o (deficit) (lps)</v>
          </cell>
          <cell r="E118" t="str">
            <v>Caudal dado por rehabilitaciones (lps)</v>
          </cell>
          <cell r="F118" t="str">
            <v>Caudal dado por Inversiones expansión (lps)</v>
          </cell>
          <cell r="G118" t="str">
            <v>Caudales instalado (actual + ampliación + rehabilitación) (lps)</v>
          </cell>
          <cell r="H118" t="str">
            <v>Costo Pozos/barcazas Rehabilitación ($)</v>
          </cell>
          <cell r="I118" t="str">
            <v>Costo Pozos/barcazas   en ampliación ($)</v>
          </cell>
          <cell r="K118" t="str">
            <v>Potencia Requerida rehabilitación (kW)</v>
          </cell>
          <cell r="L118" t="str">
            <v>Potencia Requerida inversión (kW)</v>
          </cell>
          <cell r="M118" t="str">
            <v>Costo sistema de bombeo rehabilitación ($)</v>
          </cell>
          <cell r="N118" t="str">
            <v>Costo sistema de bombeo en ampliación ($)</v>
          </cell>
          <cell r="O118" t="str">
            <v>Potencia Requerida rebombeo (kW)</v>
          </cell>
          <cell r="P118" t="str">
            <v>Costo rebombeo (kW)</v>
          </cell>
          <cell r="Q118" t="str">
            <v>Diametro Tramo  (m)</v>
          </cell>
          <cell r="R118" t="str">
            <v>Diametro Tramo  (")</v>
          </cell>
          <cell r="S118" t="str">
            <v>Diametro diseño (")</v>
          </cell>
          <cell r="T118" t="str">
            <v>Costo  inversión en ampliación ($)</v>
          </cell>
          <cell r="U118" t="str">
            <v>Costo  inversión en ampliación Magdalena ($)</v>
          </cell>
          <cell r="V118" t="str">
            <v>Volumen actual (m3)</v>
          </cell>
          <cell r="W118" t="str">
            <v>Capacidad de regulación (m3)</v>
          </cell>
          <cell r="X118" t="str">
            <v>Volumen adicional contra incendios (m3)</v>
          </cell>
          <cell r="Y118" t="str">
            <v xml:space="preserve">Población </v>
          </cell>
          <cell r="Z118" t="str">
            <v>Volumen de almacenamiento requerido (m3)</v>
          </cell>
          <cell r="AB118" t="str">
            <v>Consumo medio diario (lps)</v>
          </cell>
          <cell r="AC118" t="str">
            <v>Consumo medio diario (m3)</v>
          </cell>
          <cell r="AD118" t="str">
            <v>Volumen de almacenamiento requerido (m3)</v>
          </cell>
          <cell r="AF118" t="str">
            <v>Consumo medio diario * factor de almacenamiento (m3)</v>
          </cell>
          <cell r="AG118" t="str">
            <v>Volumen de almacenamiento requerido (m3)</v>
          </cell>
          <cell r="AI118" t="str">
            <v>Volumen de almacenamiento requerido (m3)</v>
          </cell>
          <cell r="AJ118" t="str">
            <v>Deficit con obras (m3)</v>
          </cell>
          <cell r="AK118" t="str">
            <v xml:space="preserve">Capacidad Tanque a construir (m3) </v>
          </cell>
          <cell r="AL118" t="str">
            <v>Costo de inversión ($)</v>
          </cell>
          <cell r="AM118" t="str">
            <v>Deficit con obras (m3)</v>
          </cell>
          <cell r="AN118" t="str">
            <v xml:space="preserve">Capacidad Tanque a construir (m3) </v>
          </cell>
          <cell r="AO118" t="str">
            <v>Costo de inversión Ampliación ($)</v>
          </cell>
          <cell r="AP118" t="str">
            <v>Año de referencia</v>
          </cell>
          <cell r="AQ118" t="str">
            <v>Costo de rehabilitación del tanque actual ($)</v>
          </cell>
          <cell r="AR118" t="str">
            <v>Exceso o (Deficit) de capacidad (lps)</v>
          </cell>
          <cell r="AS118" t="str">
            <v>Capacidad  de tratamiento a instalar (lps)</v>
          </cell>
          <cell r="AT118" t="str">
            <v>Costo planta de tratamiento Ampliación</v>
          </cell>
          <cell r="AU118" t="str">
            <v>Sistema de desinfección</v>
          </cell>
          <cell r="AV118" t="str">
            <v xml:space="preserve">Catastro de redes </v>
          </cell>
          <cell r="AW118" t="str">
            <v>Estudio de Capacidad hidráulica de redes</v>
          </cell>
          <cell r="AX118" t="str">
            <v>Plan de operación y definición de obras y Revisión Plan maestro</v>
          </cell>
          <cell r="AY118" t="str">
            <v>Exceso o deficit de capacidad PTAP</v>
          </cell>
          <cell r="AZ118" t="str">
            <v>Vida útil residual</v>
          </cell>
          <cell r="BA118" t="str">
            <v>Costo de reposición</v>
          </cell>
          <cell r="BB118" t="str">
            <v>Vida útil residual</v>
          </cell>
          <cell r="BC118" t="str">
            <v>Costo de reposición</v>
          </cell>
          <cell r="BD118" t="str">
            <v>Vida útil residual</v>
          </cell>
          <cell r="BE118" t="str">
            <v>Costo de reposición</v>
          </cell>
          <cell r="BF118" t="str">
            <v>Total reposición de redes ($)</v>
          </cell>
          <cell r="BG118" t="str">
            <v>Usuarios potenciales acueducto</v>
          </cell>
          <cell r="BH118" t="str">
            <v>Numero de usuarios real (solo usuarios residenciales)</v>
          </cell>
          <cell r="BI118" t="str">
            <v>Numero de usuarios a conectar</v>
          </cell>
          <cell r="BJ118" t="str">
            <v>Longitud Total conexiones (ML)</v>
          </cell>
          <cell r="BK118" t="str">
            <v>Costo Ampliación de redes ($)</v>
          </cell>
          <cell r="BL118" t="str">
            <v>Costo Ampliación de conexiones domiciliarias ($)</v>
          </cell>
          <cell r="BM118" t="str">
            <v xml:space="preserve">Numero de Macromedidores rehabilitación </v>
          </cell>
          <cell r="BN118" t="str">
            <v>Numero de Macromedidores ampliación</v>
          </cell>
          <cell r="BO118" t="str">
            <v>Costo Macromedidores rehabilitación ($)</v>
          </cell>
          <cell r="BP118" t="str">
            <v>Costo Macromedidores Ampliacion  ($)</v>
          </cell>
          <cell r="BR118" t="str">
            <v>Numero de micromedidores (Residencial +Ind&amp;Com y oficial)</v>
          </cell>
          <cell r="BS118" t="str">
            <v xml:space="preserve">Numero de Micromedidores rehabilitación </v>
          </cell>
          <cell r="BT118" t="str">
            <v>Numero de Micromedidores instalación</v>
          </cell>
          <cell r="BU118" t="str">
            <v>Numero de Micromedidores Ampliación</v>
          </cell>
          <cell r="BV118" t="str">
            <v>Costo Micromedidores rehabilitación + instalación ($)</v>
          </cell>
          <cell r="BW118" t="str">
            <v>Costo Micromedidores Ampliacion  ($)</v>
          </cell>
          <cell r="BZ118" t="str">
            <v>Total Usuarios Estratos 3, 4, 5, 6, Com&amp;Ind, Oficial</v>
          </cell>
          <cell r="CA118" t="str">
            <v>Micromedidores instalados Estrato 3, 4, 5, 6, Com&amp;Ind</v>
          </cell>
          <cell r="CB118" t="str">
            <v>Total Usuarios Estrato 2</v>
          </cell>
          <cell r="CC118" t="str">
            <v>Micromedidores instalados Estrato 2</v>
          </cell>
          <cell r="CD118" t="str">
            <v>Total Usuarios Estrato 1</v>
          </cell>
          <cell r="CE118" t="str">
            <v>Micromedidores instalados Estrato 1</v>
          </cell>
          <cell r="CF118" t="str">
            <v>Cronograma de instalación de micromedidores</v>
          </cell>
          <cell r="CH118" t="str">
            <v>Vida util remanente 4"</v>
          </cell>
          <cell r="CI118" t="str">
            <v>Años a reponer 4"</v>
          </cell>
          <cell r="CJ118" t="str">
            <v>Vida util remanente 6"</v>
          </cell>
          <cell r="CK118" t="str">
            <v>Años a reponer 6"</v>
          </cell>
          <cell r="CL118" t="str">
            <v>Vida util remanente 8"</v>
          </cell>
          <cell r="CM118" t="str">
            <v>Años a reponer 8"</v>
          </cell>
          <cell r="CO118" t="str">
            <v>Numero de mallas</v>
          </cell>
          <cell r="CP118" t="str">
            <v>Total válvulas</v>
          </cell>
          <cell r="CQ118" t="str">
            <v>Numero de macromedidores</v>
          </cell>
          <cell r="CR118" t="str">
            <v>Costo Válvulas</v>
          </cell>
          <cell r="CS118" t="str">
            <v>Costo Macromedidores</v>
          </cell>
          <cell r="CT118" t="str">
            <v xml:space="preserve">Costo Total </v>
          </cell>
          <cell r="CV118" t="str">
            <v>Plan Maestro Acu.</v>
          </cell>
        </row>
        <row r="120">
          <cell r="B120">
            <v>2002</v>
          </cell>
          <cell r="C120">
            <v>69.107463830723162</v>
          </cell>
          <cell r="D120">
            <v>-6.1074638307231623</v>
          </cell>
          <cell r="E120">
            <v>20</v>
          </cell>
          <cell r="F120">
            <v>0</v>
          </cell>
          <cell r="G120">
            <v>83</v>
          </cell>
          <cell r="H120">
            <v>0</v>
          </cell>
          <cell r="I120">
            <v>0</v>
          </cell>
          <cell r="K120">
            <v>22.236000000000001</v>
          </cell>
          <cell r="L120">
            <v>0</v>
          </cell>
          <cell r="M120">
            <v>37448446.473629147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5970.8848749744811</v>
          </cell>
          <cell r="W120">
            <v>895.63273124617217</v>
          </cell>
          <cell r="X120">
            <v>216</v>
          </cell>
          <cell r="Y120">
            <v>33508.501144864975</v>
          </cell>
          <cell r="Z120">
            <v>1111.6327312461722</v>
          </cell>
          <cell r="AB120">
            <v>63.629999999999988</v>
          </cell>
          <cell r="AC120">
            <v>5497.6319999999996</v>
          </cell>
          <cell r="AD120">
            <v>2199.0527999999999</v>
          </cell>
          <cell r="AF120">
            <v>1374.4079999999999</v>
          </cell>
          <cell r="AG120">
            <v>1590.4079999999999</v>
          </cell>
          <cell r="AI120">
            <v>1111.6327312461722</v>
          </cell>
          <cell r="AJ120">
            <v>-611.63273124617217</v>
          </cell>
          <cell r="AK120">
            <v>200</v>
          </cell>
          <cell r="AL120">
            <v>237895411.12702984</v>
          </cell>
          <cell r="AM120">
            <v>-611.63273124617217</v>
          </cell>
          <cell r="AN120">
            <v>907.73227221709681</v>
          </cell>
          <cell r="AO120">
            <v>544652770.77265608</v>
          </cell>
          <cell r="AP120">
            <v>2011</v>
          </cell>
          <cell r="AQ120">
            <v>0</v>
          </cell>
          <cell r="AR120">
            <v>-69.107463830723162</v>
          </cell>
          <cell r="AS120">
            <v>149</v>
          </cell>
          <cell r="AT120">
            <v>579793319.41592968</v>
          </cell>
          <cell r="AU120">
            <v>7000000</v>
          </cell>
          <cell r="AV120">
            <v>14762250.000000002</v>
          </cell>
          <cell r="AW120">
            <v>20000000</v>
          </cell>
          <cell r="AX120">
            <v>10000000</v>
          </cell>
          <cell r="AZ120">
            <v>-2</v>
          </cell>
          <cell r="BA120">
            <v>0</v>
          </cell>
          <cell r="BB120">
            <v>-7</v>
          </cell>
          <cell r="BC120">
            <v>0</v>
          </cell>
          <cell r="BD120">
            <v>19</v>
          </cell>
          <cell r="BE120">
            <v>0</v>
          </cell>
          <cell r="BF120">
            <v>0</v>
          </cell>
          <cell r="BG120">
            <v>6092.4547536118134</v>
          </cell>
          <cell r="BH120">
            <v>3916.5457719510837</v>
          </cell>
          <cell r="BI120">
            <v>216.54577195108368</v>
          </cell>
          <cell r="BJ120">
            <v>3248.1865792662552</v>
          </cell>
          <cell r="BK120">
            <v>194739589.4258838</v>
          </cell>
          <cell r="BL120">
            <v>9744559.7377987653</v>
          </cell>
          <cell r="BM120">
            <v>6</v>
          </cell>
          <cell r="BN120">
            <v>1</v>
          </cell>
          <cell r="BO120">
            <v>1717470.9131235979</v>
          </cell>
          <cell r="BP120">
            <v>2862451.5218726629</v>
          </cell>
          <cell r="BR120">
            <v>3972.6512719510838</v>
          </cell>
          <cell r="BS120">
            <v>0</v>
          </cell>
          <cell r="BT120">
            <v>500</v>
          </cell>
          <cell r="BU120">
            <v>658.54060617882328</v>
          </cell>
          <cell r="BV120">
            <v>8000000</v>
          </cell>
          <cell r="BW120">
            <v>52683248.494305864</v>
          </cell>
          <cell r="BZ120">
            <v>1158.5406061788233</v>
          </cell>
          <cell r="CA120">
            <v>1158.5406061788233</v>
          </cell>
          <cell r="CB120">
            <v>2166.1882788075127</v>
          </cell>
          <cell r="CC120">
            <v>0</v>
          </cell>
          <cell r="CD120">
            <v>647.92238696474726</v>
          </cell>
          <cell r="CE120">
            <v>0</v>
          </cell>
          <cell r="CF120">
            <v>1158.5406061788233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  <cell r="CL120">
            <v>0</v>
          </cell>
          <cell r="CM120">
            <v>0</v>
          </cell>
          <cell r="CO120">
            <v>10</v>
          </cell>
          <cell r="CP120">
            <v>40</v>
          </cell>
          <cell r="CQ120">
            <v>10</v>
          </cell>
          <cell r="CR120">
            <v>80000000</v>
          </cell>
          <cell r="CS120">
            <v>28624515.218726628</v>
          </cell>
          <cell r="CT120">
            <v>108624515.21872663</v>
          </cell>
          <cell r="CV120">
            <v>34285616.323411927</v>
          </cell>
        </row>
        <row r="121">
          <cell r="B121">
            <v>2003</v>
          </cell>
          <cell r="C121">
            <v>68.887483711549137</v>
          </cell>
          <cell r="D121">
            <v>14.112516288450863</v>
          </cell>
          <cell r="E121">
            <v>0</v>
          </cell>
          <cell r="F121">
            <v>0</v>
          </cell>
          <cell r="G121">
            <v>83</v>
          </cell>
          <cell r="H121">
            <v>0</v>
          </cell>
          <cell r="I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5951.8785926778455</v>
          </cell>
          <cell r="W121">
            <v>892.7817889016768</v>
          </cell>
          <cell r="X121">
            <v>216</v>
          </cell>
          <cell r="Y121">
            <v>34285.61632341193</v>
          </cell>
          <cell r="Z121">
            <v>1108.7817889016769</v>
          </cell>
          <cell r="AB121">
            <v>57.5895531922693</v>
          </cell>
          <cell r="AC121">
            <v>4975.737395812067</v>
          </cell>
          <cell r="AD121">
            <v>1990.2949583248269</v>
          </cell>
          <cell r="AF121">
            <v>1243.9343489530168</v>
          </cell>
          <cell r="AG121">
            <v>1459.9343489530168</v>
          </cell>
          <cell r="AI121">
            <v>1108.7817889016769</v>
          </cell>
          <cell r="AJ121">
            <v>-408.78178890167692</v>
          </cell>
          <cell r="AK121">
            <v>200</v>
          </cell>
          <cell r="AL121">
            <v>237895411.12702984</v>
          </cell>
          <cell r="AM121">
            <v>298.95048331541989</v>
          </cell>
          <cell r="AN121">
            <v>0</v>
          </cell>
          <cell r="AO121">
            <v>0</v>
          </cell>
          <cell r="AP121">
            <v>2012</v>
          </cell>
          <cell r="AQ121">
            <v>0</v>
          </cell>
          <cell r="AR121">
            <v>-68.887483711549137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80.112516288450863</v>
          </cell>
          <cell r="AZ121">
            <v>-3</v>
          </cell>
          <cell r="BA121">
            <v>0</v>
          </cell>
          <cell r="BB121">
            <v>-8</v>
          </cell>
          <cell r="BC121">
            <v>0</v>
          </cell>
          <cell r="BD121">
            <v>18</v>
          </cell>
          <cell r="BE121">
            <v>0</v>
          </cell>
          <cell r="BF121">
            <v>0</v>
          </cell>
          <cell r="BG121">
            <v>6233.7484224385325</v>
          </cell>
          <cell r="BH121">
            <v>4198.7262349336288</v>
          </cell>
          <cell r="BI121">
            <v>282.18046298254512</v>
          </cell>
          <cell r="BJ121">
            <v>4232.7069447381764</v>
          </cell>
          <cell r="BK121">
            <v>253764860.01139691</v>
          </cell>
          <cell r="BL121">
            <v>12698120.834214531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R121">
            <v>3096.8521837548051</v>
          </cell>
          <cell r="BS121">
            <v>0</v>
          </cell>
          <cell r="BT121">
            <v>0</v>
          </cell>
          <cell r="BU121">
            <v>1241.1188601668557</v>
          </cell>
          <cell r="BV121">
            <v>0</v>
          </cell>
          <cell r="BW121">
            <v>99289508.813348457</v>
          </cell>
          <cell r="BZ121">
            <v>1238.5302359442805</v>
          </cell>
          <cell r="CA121">
            <v>79.989629765457266</v>
          </cell>
          <cell r="CB121">
            <v>2322.2584608027969</v>
          </cell>
          <cell r="CC121">
            <v>1161.1292304013984</v>
          </cell>
          <cell r="CD121">
            <v>694.60409318655093</v>
          </cell>
          <cell r="CE121">
            <v>0</v>
          </cell>
          <cell r="CF121">
            <v>1241.1188601668557</v>
          </cell>
          <cell r="CH121">
            <v>2</v>
          </cell>
          <cell r="CI121">
            <v>1</v>
          </cell>
          <cell r="CJ121">
            <v>2</v>
          </cell>
          <cell r="CK121">
            <v>1</v>
          </cell>
          <cell r="CL121">
            <v>0</v>
          </cell>
          <cell r="CM121">
            <v>0</v>
          </cell>
          <cell r="CV121">
            <v>0</v>
          </cell>
        </row>
        <row r="122">
          <cell r="B122">
            <v>2004</v>
          </cell>
          <cell r="C122">
            <v>68.864716073313076</v>
          </cell>
          <cell r="D122">
            <v>14.135283926686924</v>
          </cell>
          <cell r="E122">
            <v>0</v>
          </cell>
          <cell r="F122">
            <v>0</v>
          </cell>
          <cell r="G122">
            <v>83</v>
          </cell>
          <cell r="H122">
            <v>0</v>
          </cell>
          <cell r="I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5949.9114687342508</v>
          </cell>
          <cell r="W122">
            <v>892.48672031013757</v>
          </cell>
          <cell r="X122">
            <v>216</v>
          </cell>
          <cell r="Y122">
            <v>35080.754032961304</v>
          </cell>
          <cell r="Z122">
            <v>1108.4867203101376</v>
          </cell>
          <cell r="AB122">
            <v>57.406236426290953</v>
          </cell>
          <cell r="AC122">
            <v>4959.8988272315382</v>
          </cell>
          <cell r="AD122">
            <v>1983.9595308926155</v>
          </cell>
          <cell r="AF122">
            <v>1239.9747068078846</v>
          </cell>
          <cell r="AG122">
            <v>1455.9747068078846</v>
          </cell>
          <cell r="AI122">
            <v>1108.4867203101376</v>
          </cell>
          <cell r="AJ122">
            <v>-208.48672031013757</v>
          </cell>
          <cell r="AK122">
            <v>200</v>
          </cell>
          <cell r="AL122">
            <v>237895411.12702984</v>
          </cell>
          <cell r="AM122">
            <v>299.24555190695924</v>
          </cell>
          <cell r="AN122">
            <v>0</v>
          </cell>
          <cell r="AO122">
            <v>0</v>
          </cell>
          <cell r="AP122">
            <v>2013</v>
          </cell>
          <cell r="AQ122">
            <v>0</v>
          </cell>
          <cell r="AR122">
            <v>-68.864716073313076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80.135283926686924</v>
          </cell>
          <cell r="AZ122">
            <v>-4</v>
          </cell>
          <cell r="BA122">
            <v>213833529.9823052</v>
          </cell>
          <cell r="BB122">
            <v>-9</v>
          </cell>
          <cell r="BC122">
            <v>76884145.471768647</v>
          </cell>
          <cell r="BD122">
            <v>17</v>
          </cell>
          <cell r="BE122">
            <v>0</v>
          </cell>
          <cell r="BF122">
            <v>290717675.45407385</v>
          </cell>
          <cell r="BG122">
            <v>6378.3189150838734</v>
          </cell>
          <cell r="BH122">
            <v>4491.8886088216486</v>
          </cell>
          <cell r="BI122">
            <v>293.16237388801983</v>
          </cell>
          <cell r="BJ122">
            <v>4397.4356083202974</v>
          </cell>
          <cell r="BK122">
            <v>263640891.30757424</v>
          </cell>
          <cell r="BL122">
            <v>13192306.824960893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R122">
            <v>2149.4623630259684</v>
          </cell>
          <cell r="BS122">
            <v>0</v>
          </cell>
          <cell r="BT122">
            <v>0</v>
          </cell>
          <cell r="BU122">
            <v>1406.3598030480669</v>
          </cell>
          <cell r="BV122">
            <v>0</v>
          </cell>
          <cell r="BW122">
            <v>112508784.24384534</v>
          </cell>
          <cell r="BZ122">
            <v>1321.6166808109085</v>
          </cell>
          <cell r="CA122">
            <v>83.086444866627971</v>
          </cell>
          <cell r="CB122">
            <v>2484.4025885828373</v>
          </cell>
          <cell r="CC122">
            <v>1323.2733581814389</v>
          </cell>
          <cell r="CD122">
            <v>743.10255997790239</v>
          </cell>
          <cell r="CE122">
            <v>0</v>
          </cell>
          <cell r="CF122">
            <v>1406.3598030480669</v>
          </cell>
          <cell r="CH122">
            <v>3</v>
          </cell>
          <cell r="CI122">
            <v>1</v>
          </cell>
          <cell r="CJ122">
            <v>3</v>
          </cell>
          <cell r="CK122">
            <v>1</v>
          </cell>
          <cell r="CL122">
            <v>0</v>
          </cell>
          <cell r="CM122">
            <v>0</v>
          </cell>
          <cell r="CV122">
            <v>0</v>
          </cell>
        </row>
        <row r="123">
          <cell r="B123">
            <v>2005</v>
          </cell>
          <cell r="C123">
            <v>69.007897489608339</v>
          </cell>
          <cell r="D123">
            <v>13.992102510391661</v>
          </cell>
          <cell r="E123">
            <v>0</v>
          </cell>
          <cell r="F123">
            <v>0</v>
          </cell>
          <cell r="G123">
            <v>83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5962.2823431021607</v>
          </cell>
          <cell r="W123">
            <v>894.3423514653241</v>
          </cell>
          <cell r="X123">
            <v>216</v>
          </cell>
          <cell r="Y123">
            <v>35894.332244532976</v>
          </cell>
          <cell r="Z123">
            <v>1110.3423514653241</v>
          </cell>
          <cell r="AB123">
            <v>57.387263394427563</v>
          </cell>
          <cell r="AC123">
            <v>4958.2595572785422</v>
          </cell>
          <cell r="AD123">
            <v>1983.303822911417</v>
          </cell>
          <cell r="AF123">
            <v>1239.5648893196355</v>
          </cell>
          <cell r="AG123">
            <v>1455.5648893196355</v>
          </cell>
          <cell r="AI123">
            <v>1110.3423514653241</v>
          </cell>
          <cell r="AJ123">
            <v>-10.3423514653241</v>
          </cell>
          <cell r="AK123">
            <v>200</v>
          </cell>
          <cell r="AL123">
            <v>237895411.12702984</v>
          </cell>
          <cell r="AM123">
            <v>297.38992075177271</v>
          </cell>
          <cell r="AN123">
            <v>0</v>
          </cell>
          <cell r="AO123">
            <v>0</v>
          </cell>
          <cell r="AP123">
            <v>2014</v>
          </cell>
          <cell r="AQ123">
            <v>0</v>
          </cell>
          <cell r="AR123">
            <v>-69.007897489608339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79.992102510391661</v>
          </cell>
          <cell r="AZ123">
            <v>-5</v>
          </cell>
          <cell r="BA123">
            <v>213833529.9823052</v>
          </cell>
          <cell r="BB123">
            <v>-10</v>
          </cell>
          <cell r="BC123">
            <v>76884145.471768647</v>
          </cell>
          <cell r="BD123">
            <v>16</v>
          </cell>
          <cell r="BE123">
            <v>0</v>
          </cell>
          <cell r="BF123">
            <v>290717675.45407385</v>
          </cell>
          <cell r="BG123">
            <v>6526.2422262787231</v>
          </cell>
          <cell r="BH123">
            <v>4796.3904987826782</v>
          </cell>
          <cell r="BI123">
            <v>304.50188996102952</v>
          </cell>
          <cell r="BJ123">
            <v>4567.5283494154428</v>
          </cell>
          <cell r="BK123">
            <v>273838516.89245498</v>
          </cell>
          <cell r="BL123">
            <v>13702585.048246328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R123">
            <v>1048.1767821444319</v>
          </cell>
          <cell r="BS123">
            <v>0</v>
          </cell>
          <cell r="BT123">
            <v>0</v>
          </cell>
          <cell r="BU123">
            <v>254.69983543223611</v>
          </cell>
          <cell r="BV123">
            <v>0</v>
          </cell>
          <cell r="BW123">
            <v>20375986.83457889</v>
          </cell>
          <cell r="BZ123">
            <v>1407.9006561165502</v>
          </cell>
          <cell r="CA123">
            <v>86.283975305641661</v>
          </cell>
          <cell r="CB123">
            <v>2652.8184487094318</v>
          </cell>
          <cell r="CC123">
            <v>168.41586012659445</v>
          </cell>
          <cell r="CD123">
            <v>793.4769467121962</v>
          </cell>
          <cell r="CE123">
            <v>0</v>
          </cell>
          <cell r="CF123">
            <v>254.69983543223611</v>
          </cell>
          <cell r="CH123">
            <v>4</v>
          </cell>
          <cell r="CI123">
            <v>0</v>
          </cell>
          <cell r="CJ123">
            <v>4</v>
          </cell>
          <cell r="CK123">
            <v>0</v>
          </cell>
          <cell r="CL123">
            <v>0</v>
          </cell>
          <cell r="CM123">
            <v>0</v>
          </cell>
          <cell r="CV123">
            <v>0</v>
          </cell>
        </row>
        <row r="124">
          <cell r="B124">
            <v>2006</v>
          </cell>
          <cell r="C124">
            <v>72.442847813283038</v>
          </cell>
          <cell r="D124">
            <v>10.557152186716962</v>
          </cell>
          <cell r="E124">
            <v>0</v>
          </cell>
          <cell r="F124">
            <v>0</v>
          </cell>
          <cell r="G124">
            <v>83</v>
          </cell>
          <cell r="H124">
            <v>0</v>
          </cell>
          <cell r="I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6259.0620510676545</v>
          </cell>
          <cell r="W124">
            <v>938.85930766014815</v>
          </cell>
          <cell r="X124">
            <v>216</v>
          </cell>
          <cell r="Y124">
            <v>36726.778622556318</v>
          </cell>
          <cell r="Z124">
            <v>1154.8593076601483</v>
          </cell>
          <cell r="AB124">
            <v>57.506581241340285</v>
          </cell>
          <cell r="AC124">
            <v>4968.5686192518006</v>
          </cell>
          <cell r="AD124">
            <v>1987.4274477007202</v>
          </cell>
          <cell r="AF124">
            <v>1242.1421548129501</v>
          </cell>
          <cell r="AG124">
            <v>1458.1421548129501</v>
          </cell>
          <cell r="AI124">
            <v>1154.8593076601483</v>
          </cell>
          <cell r="AJ124">
            <v>145.14069233985174</v>
          </cell>
          <cell r="AK124">
            <v>0</v>
          </cell>
          <cell r="AL124">
            <v>0</v>
          </cell>
          <cell r="AM124">
            <v>252.87296455694855</v>
          </cell>
          <cell r="AN124">
            <v>0</v>
          </cell>
          <cell r="AO124">
            <v>0</v>
          </cell>
          <cell r="AP124">
            <v>2015</v>
          </cell>
          <cell r="AQ124">
            <v>0</v>
          </cell>
          <cell r="AR124">
            <v>-72.442847813283038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76.557152186716962</v>
          </cell>
          <cell r="AZ124">
            <v>-6</v>
          </cell>
          <cell r="BA124">
            <v>213833529.9823052</v>
          </cell>
          <cell r="BB124">
            <v>-11</v>
          </cell>
          <cell r="BC124">
            <v>76884145.471768647</v>
          </cell>
          <cell r="BD124">
            <v>15</v>
          </cell>
          <cell r="BE124">
            <v>0</v>
          </cell>
          <cell r="BF124">
            <v>290717675.45407385</v>
          </cell>
          <cell r="BG124">
            <v>6677.5961131920576</v>
          </cell>
          <cell r="BH124">
            <v>5112.6001902285298</v>
          </cell>
          <cell r="BI124">
            <v>316.2096914458516</v>
          </cell>
          <cell r="BJ124">
            <v>4743.1453716877741</v>
          </cell>
          <cell r="BK124">
            <v>284367341.50856912</v>
          </cell>
          <cell r="BL124">
            <v>14229436.115063323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R124">
            <v>1110.2646936856027</v>
          </cell>
          <cell r="BS124">
            <v>0</v>
          </cell>
          <cell r="BT124">
            <v>0</v>
          </cell>
          <cell r="BU124">
            <v>264.47651406754972</v>
          </cell>
          <cell r="BV124">
            <v>0</v>
          </cell>
          <cell r="BW124">
            <v>21158121.125403978</v>
          </cell>
          <cell r="BZ124">
            <v>1497.4858840510858</v>
          </cell>
          <cell r="CA124">
            <v>89.585227934535624</v>
          </cell>
          <cell r="CB124">
            <v>2827.7097348424459</v>
          </cell>
          <cell r="CC124">
            <v>174.89128613301409</v>
          </cell>
          <cell r="CD124">
            <v>845.78817961805316</v>
          </cell>
          <cell r="CE124">
            <v>0</v>
          </cell>
          <cell r="CF124">
            <v>264.47651406754972</v>
          </cell>
          <cell r="CH124">
            <v>5</v>
          </cell>
          <cell r="CI124">
            <v>0</v>
          </cell>
          <cell r="CJ124">
            <v>5</v>
          </cell>
          <cell r="CK124">
            <v>0</v>
          </cell>
          <cell r="CL124">
            <v>0</v>
          </cell>
          <cell r="CM124">
            <v>0</v>
          </cell>
          <cell r="CV124">
            <v>0</v>
          </cell>
        </row>
        <row r="125">
          <cell r="B125">
            <v>2007</v>
          </cell>
          <cell r="C125">
            <v>75.943973485070103</v>
          </cell>
          <cell r="D125">
            <v>7.0560265149298971</v>
          </cell>
          <cell r="E125">
            <v>0</v>
          </cell>
          <cell r="F125">
            <v>0</v>
          </cell>
          <cell r="G125">
            <v>83</v>
          </cell>
          <cell r="H125">
            <v>0</v>
          </cell>
          <cell r="I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6561.5593091100573</v>
          </cell>
          <cell r="W125">
            <v>984.23389636650859</v>
          </cell>
          <cell r="X125">
            <v>216</v>
          </cell>
          <cell r="Y125">
            <v>37578.530749675738</v>
          </cell>
          <cell r="Z125">
            <v>1200.2338963665086</v>
          </cell>
          <cell r="AB125">
            <v>60.369039844402536</v>
          </cell>
          <cell r="AC125">
            <v>5215.8850425563787</v>
          </cell>
          <cell r="AD125">
            <v>2086.3540170225515</v>
          </cell>
          <cell r="AF125">
            <v>1303.9712606390947</v>
          </cell>
          <cell r="AG125">
            <v>1519.9712606390947</v>
          </cell>
          <cell r="AI125">
            <v>1200.2338963665086</v>
          </cell>
          <cell r="AJ125">
            <v>99.766103633491412</v>
          </cell>
          <cell r="AK125">
            <v>0</v>
          </cell>
          <cell r="AL125">
            <v>0</v>
          </cell>
          <cell r="AM125">
            <v>207.49837585058822</v>
          </cell>
          <cell r="AN125">
            <v>0</v>
          </cell>
          <cell r="AO125">
            <v>0</v>
          </cell>
          <cell r="AP125">
            <v>2016</v>
          </cell>
          <cell r="AQ125">
            <v>0</v>
          </cell>
          <cell r="AR125">
            <v>-75.943973485070103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73.056026514929897</v>
          </cell>
          <cell r="AZ125">
            <v>-7</v>
          </cell>
          <cell r="BA125">
            <v>0</v>
          </cell>
          <cell r="BB125">
            <v>-12</v>
          </cell>
          <cell r="BC125">
            <v>0</v>
          </cell>
          <cell r="BD125">
            <v>14</v>
          </cell>
          <cell r="BE125">
            <v>0</v>
          </cell>
          <cell r="BF125">
            <v>0</v>
          </cell>
          <cell r="BG125">
            <v>6832.4601363046795</v>
          </cell>
          <cell r="BH125">
            <v>5440.8969518610602</v>
          </cell>
          <cell r="BI125">
            <v>328.29676163253043</v>
          </cell>
          <cell r="BJ125">
            <v>4924.4514244879565</v>
          </cell>
          <cell r="BK125">
            <v>295237242.42747223</v>
          </cell>
          <cell r="BL125">
            <v>14773354.273463869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R125">
            <v>1174.6687773334143</v>
          </cell>
          <cell r="BS125">
            <v>0</v>
          </cell>
          <cell r="BT125">
            <v>0</v>
          </cell>
          <cell r="BU125">
            <v>274.56977542059667</v>
          </cell>
          <cell r="BV125">
            <v>0</v>
          </cell>
          <cell r="BW125">
            <v>21965582.033647735</v>
          </cell>
          <cell r="BZ125">
            <v>1590.4791789638136</v>
          </cell>
          <cell r="CA125">
            <v>92.993294912727833</v>
          </cell>
          <cell r="CB125">
            <v>3009.2862153503147</v>
          </cell>
          <cell r="CC125">
            <v>181.57648050786884</v>
          </cell>
          <cell r="CD125">
            <v>900.09900191281736</v>
          </cell>
          <cell r="CE125">
            <v>0</v>
          </cell>
          <cell r="CF125">
            <v>274.56977542059667</v>
          </cell>
          <cell r="CH125">
            <v>6</v>
          </cell>
          <cell r="CI125">
            <v>0</v>
          </cell>
          <cell r="CJ125">
            <v>6</v>
          </cell>
          <cell r="CK125">
            <v>0</v>
          </cell>
          <cell r="CL125">
            <v>0</v>
          </cell>
          <cell r="CM125">
            <v>0</v>
          </cell>
          <cell r="CV125">
            <v>0</v>
          </cell>
        </row>
        <row r="126">
          <cell r="B126">
            <v>2008</v>
          </cell>
          <cell r="C126">
            <v>79.513726313999229</v>
          </cell>
          <cell r="D126">
            <v>3.4862736860007715</v>
          </cell>
          <cell r="E126">
            <v>0</v>
          </cell>
          <cell r="F126">
            <v>0</v>
          </cell>
          <cell r="G126">
            <v>83</v>
          </cell>
          <cell r="H126">
            <v>0</v>
          </cell>
          <cell r="I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6869.9859535295336</v>
          </cell>
          <cell r="W126">
            <v>1030.4978930294301</v>
          </cell>
          <cell r="X126">
            <v>216</v>
          </cell>
          <cell r="Y126">
            <v>38450.036356769764</v>
          </cell>
          <cell r="Z126">
            <v>1246.4978930294301</v>
          </cell>
          <cell r="AB126">
            <v>63.286644570891752</v>
          </cell>
          <cell r="AC126">
            <v>5467.966090925047</v>
          </cell>
          <cell r="AD126">
            <v>2187.1864363700188</v>
          </cell>
          <cell r="AF126">
            <v>1366.9915227312617</v>
          </cell>
          <cell r="AG126">
            <v>1582.9915227312617</v>
          </cell>
          <cell r="AI126">
            <v>1246.4978930294301</v>
          </cell>
          <cell r="AJ126">
            <v>53.502106970569912</v>
          </cell>
          <cell r="AK126">
            <v>0</v>
          </cell>
          <cell r="AL126">
            <v>0</v>
          </cell>
          <cell r="AM126">
            <v>161.23437918766672</v>
          </cell>
          <cell r="AN126">
            <v>0</v>
          </cell>
          <cell r="AO126">
            <v>0</v>
          </cell>
          <cell r="AP126">
            <v>2017</v>
          </cell>
          <cell r="AQ126">
            <v>0</v>
          </cell>
          <cell r="AR126">
            <v>-79.513726313999229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69.486273686000771</v>
          </cell>
          <cell r="AZ126">
            <v>-8</v>
          </cell>
          <cell r="BA126">
            <v>0</v>
          </cell>
          <cell r="BB126">
            <v>-13</v>
          </cell>
          <cell r="BC126">
            <v>0</v>
          </cell>
          <cell r="BD126">
            <v>13</v>
          </cell>
          <cell r="BE126">
            <v>0</v>
          </cell>
          <cell r="BF126">
            <v>0</v>
          </cell>
          <cell r="BG126">
            <v>6990.915701230866</v>
          </cell>
          <cell r="BH126">
            <v>5781.6713470298064</v>
          </cell>
          <cell r="BI126">
            <v>340.7743951687462</v>
          </cell>
          <cell r="BJ126">
            <v>5111.6159275311929</v>
          </cell>
          <cell r="BK126">
            <v>306458376.92460847</v>
          </cell>
          <cell r="BL126">
            <v>15334847.782593578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R126">
            <v>1241.4630715252224</v>
          </cell>
          <cell r="BS126">
            <v>0</v>
          </cell>
          <cell r="BT126">
            <v>0</v>
          </cell>
          <cell r="BU126">
            <v>284.98904621411816</v>
          </cell>
          <cell r="BV126">
            <v>0</v>
          </cell>
          <cell r="BW126">
            <v>22799123.697129454</v>
          </cell>
          <cell r="BZ126">
            <v>1686.9905350105269</v>
          </cell>
          <cell r="CA126">
            <v>96.511356046713217</v>
          </cell>
          <cell r="CB126">
            <v>3197.7639055177196</v>
          </cell>
          <cell r="CC126">
            <v>188.47769016740494</v>
          </cell>
          <cell r="CD126">
            <v>956.47402531110379</v>
          </cell>
          <cell r="CE126">
            <v>0</v>
          </cell>
          <cell r="CF126">
            <v>284.98904621411816</v>
          </cell>
          <cell r="CH126">
            <v>7</v>
          </cell>
          <cell r="CI126">
            <v>0</v>
          </cell>
          <cell r="CJ126">
            <v>7</v>
          </cell>
          <cell r="CK126">
            <v>0</v>
          </cell>
          <cell r="CL126">
            <v>0</v>
          </cell>
          <cell r="CM126">
            <v>0</v>
          </cell>
          <cell r="CV126">
            <v>0</v>
          </cell>
        </row>
        <row r="127">
          <cell r="B127">
            <v>2009</v>
          </cell>
          <cell r="C127">
            <v>83.154573391844508</v>
          </cell>
          <cell r="D127">
            <v>-0.15457339184450802</v>
          </cell>
          <cell r="E127">
            <v>0</v>
          </cell>
          <cell r="F127">
            <v>20</v>
          </cell>
          <cell r="G127">
            <v>103</v>
          </cell>
          <cell r="H127">
            <v>0</v>
          </cell>
          <cell r="I127">
            <v>0</v>
          </cell>
          <cell r="K127">
            <v>0</v>
          </cell>
          <cell r="L127">
            <v>22.236000000000001</v>
          </cell>
          <cell r="M127">
            <v>0</v>
          </cell>
          <cell r="N127">
            <v>37448446.473629147</v>
          </cell>
          <cell r="O127">
            <v>0</v>
          </cell>
          <cell r="P127">
            <v>0</v>
          </cell>
          <cell r="Q127">
            <v>8.0696245624964302E-2</v>
          </cell>
          <cell r="R127">
            <v>3.1770111902548446</v>
          </cell>
          <cell r="S127">
            <v>4</v>
          </cell>
          <cell r="T127">
            <v>89929989.244894713</v>
          </cell>
          <cell r="U127">
            <v>89929989.244894713</v>
          </cell>
          <cell r="V127">
            <v>7184.5551410553653</v>
          </cell>
          <cell r="W127">
            <v>1077.6832711583047</v>
          </cell>
          <cell r="X127">
            <v>216</v>
          </cell>
          <cell r="Y127">
            <v>39341.753558304663</v>
          </cell>
          <cell r="Z127">
            <v>1293.6832711583047</v>
          </cell>
          <cell r="AB127">
            <v>66.261438594999362</v>
          </cell>
          <cell r="AC127">
            <v>5724.9882946079451</v>
          </cell>
          <cell r="AD127">
            <v>2289.9953178431783</v>
          </cell>
          <cell r="AF127">
            <v>1431.2470736519863</v>
          </cell>
          <cell r="AG127">
            <v>1647.2470736519863</v>
          </cell>
          <cell r="AI127">
            <v>1293.6832711583047</v>
          </cell>
          <cell r="AJ127">
            <v>6.3167288416952942</v>
          </cell>
          <cell r="AK127">
            <v>0</v>
          </cell>
          <cell r="AL127">
            <v>0</v>
          </cell>
          <cell r="AM127">
            <v>114.0490010587921</v>
          </cell>
          <cell r="AN127">
            <v>0</v>
          </cell>
          <cell r="AO127">
            <v>0</v>
          </cell>
          <cell r="AP127">
            <v>2018</v>
          </cell>
          <cell r="AQ127">
            <v>0</v>
          </cell>
          <cell r="AR127">
            <v>-83.154573391844508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65.845426608155492</v>
          </cell>
          <cell r="AZ127">
            <v>-9</v>
          </cell>
          <cell r="BA127">
            <v>0</v>
          </cell>
          <cell r="BB127">
            <v>-14</v>
          </cell>
          <cell r="BC127">
            <v>0</v>
          </cell>
          <cell r="BD127">
            <v>12</v>
          </cell>
          <cell r="BE127">
            <v>0</v>
          </cell>
          <cell r="BF127">
            <v>0</v>
          </cell>
          <cell r="BG127">
            <v>7153.046101509939</v>
          </cell>
          <cell r="BH127">
            <v>6135.325553624014</v>
          </cell>
          <cell r="BI127">
            <v>353.65420659420761</v>
          </cell>
          <cell r="BJ127">
            <v>5304.8130989131141</v>
          </cell>
          <cell r="BK127">
            <v>318041189.95428866</v>
          </cell>
          <cell r="BL127">
            <v>15914439.296739342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R127">
            <v>1310.7238030934068</v>
          </cell>
          <cell r="BS127">
            <v>0</v>
          </cell>
          <cell r="BT127">
            <v>0</v>
          </cell>
          <cell r="BU127">
            <v>295.74402014819952</v>
          </cell>
          <cell r="BV127">
            <v>0</v>
          </cell>
          <cell r="BW127">
            <v>23659521.611855961</v>
          </cell>
          <cell r="BZ127">
            <v>1787.1332162029175</v>
          </cell>
          <cell r="CA127">
            <v>100.14268119239068</v>
          </cell>
          <cell r="CB127">
            <v>3393.3652444735285</v>
          </cell>
          <cell r="CC127">
            <v>195.60133895580884</v>
          </cell>
          <cell r="CD127">
            <v>1014.9797829452073</v>
          </cell>
          <cell r="CE127">
            <v>0</v>
          </cell>
          <cell r="CF127">
            <v>295.74402014819952</v>
          </cell>
          <cell r="CH127">
            <v>8</v>
          </cell>
          <cell r="CI127">
            <v>0</v>
          </cell>
          <cell r="CJ127">
            <v>8</v>
          </cell>
          <cell r="CK127">
            <v>0</v>
          </cell>
          <cell r="CL127">
            <v>0</v>
          </cell>
          <cell r="CM127">
            <v>0</v>
          </cell>
          <cell r="CV127">
            <v>0</v>
          </cell>
        </row>
        <row r="128">
          <cell r="B128">
            <v>2010</v>
          </cell>
          <cell r="C128">
            <v>86.86900039225813</v>
          </cell>
          <cell r="D128">
            <v>16.13099960774187</v>
          </cell>
          <cell r="E128">
            <v>0</v>
          </cell>
          <cell r="F128">
            <v>0</v>
          </cell>
          <cell r="G128">
            <v>103</v>
          </cell>
          <cell r="H128">
            <v>0</v>
          </cell>
          <cell r="I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7505.4816338911023</v>
          </cell>
          <cell r="W128">
            <v>1125.8222450836654</v>
          </cell>
          <cell r="X128">
            <v>216</v>
          </cell>
          <cell r="Y128">
            <v>40254.151093146276</v>
          </cell>
          <cell r="Z128">
            <v>1341.8222450836654</v>
          </cell>
          <cell r="AB128">
            <v>69.295477826537095</v>
          </cell>
          <cell r="AC128">
            <v>5987.129284212805</v>
          </cell>
          <cell r="AD128">
            <v>2394.8517136851219</v>
          </cell>
          <cell r="AF128">
            <v>1496.7823210532013</v>
          </cell>
          <cell r="AG128">
            <v>1712.7823210532013</v>
          </cell>
          <cell r="AI128">
            <v>1341.8222450836654</v>
          </cell>
          <cell r="AJ128">
            <v>-41.822245083665393</v>
          </cell>
          <cell r="AK128">
            <v>200</v>
          </cell>
          <cell r="AL128">
            <v>237895411.12702984</v>
          </cell>
          <cell r="AM128">
            <v>65.910027133431413</v>
          </cell>
          <cell r="AN128">
            <v>0</v>
          </cell>
          <cell r="AO128">
            <v>0</v>
          </cell>
          <cell r="AP128">
            <v>2019</v>
          </cell>
          <cell r="AQ128">
            <v>0</v>
          </cell>
          <cell r="AR128">
            <v>-86.86900039225813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62.13099960774187</v>
          </cell>
          <cell r="AZ128">
            <v>-10</v>
          </cell>
          <cell r="BA128">
            <v>0</v>
          </cell>
          <cell r="BB128">
            <v>-15</v>
          </cell>
          <cell r="BC128">
            <v>0</v>
          </cell>
          <cell r="BD128">
            <v>11</v>
          </cell>
          <cell r="BE128">
            <v>0</v>
          </cell>
          <cell r="BF128">
            <v>0</v>
          </cell>
          <cell r="BG128">
            <v>7318.9365623902322</v>
          </cell>
          <cell r="BH128">
            <v>6502.2736927274427</v>
          </cell>
          <cell r="BI128">
            <v>366.94813910342873</v>
          </cell>
          <cell r="BJ128">
            <v>5504.2220865514309</v>
          </cell>
          <cell r="BK128">
            <v>329996422.03005475</v>
          </cell>
          <cell r="BL128">
            <v>16512666.259654293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R128">
            <v>1382.5294489486123</v>
          </cell>
          <cell r="BS128">
            <v>0</v>
          </cell>
          <cell r="BT128">
            <v>0</v>
          </cell>
          <cell r="BU128">
            <v>306.84466521345553</v>
          </cell>
          <cell r="BV128">
            <v>0</v>
          </cell>
          <cell r="BW128">
            <v>24547573.217076443</v>
          </cell>
          <cell r="BZ128">
            <v>1891.0238489246001</v>
          </cell>
          <cell r="CA128">
            <v>103.89063272168255</v>
          </cell>
          <cell r="CB128">
            <v>3596.3192769653015</v>
          </cell>
          <cell r="CC128">
            <v>202.95403249177298</v>
          </cell>
          <cell r="CD128">
            <v>1075.6847837351572</v>
          </cell>
          <cell r="CE128">
            <v>0</v>
          </cell>
          <cell r="CF128">
            <v>306.84466521345553</v>
          </cell>
          <cell r="CH128">
            <v>9</v>
          </cell>
          <cell r="CI128">
            <v>0</v>
          </cell>
          <cell r="CJ128">
            <v>9</v>
          </cell>
          <cell r="CK128">
            <v>0</v>
          </cell>
          <cell r="CL128">
            <v>0</v>
          </cell>
          <cell r="CM128">
            <v>0</v>
          </cell>
          <cell r="CV128">
            <v>0</v>
          </cell>
        </row>
        <row r="129">
          <cell r="B129">
            <v>2011</v>
          </cell>
          <cell r="C129">
            <v>91.954650634035232</v>
          </cell>
          <cell r="D129">
            <v>11.045349365964768</v>
          </cell>
          <cell r="E129">
            <v>0</v>
          </cell>
          <cell r="F129">
            <v>0</v>
          </cell>
          <cell r="G129">
            <v>103</v>
          </cell>
          <cell r="H129">
            <v>0</v>
          </cell>
          <cell r="I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7944.8818147806451</v>
          </cell>
          <cell r="W129">
            <v>1191.7322722170968</v>
          </cell>
          <cell r="X129">
            <v>216</v>
          </cell>
          <cell r="Y129">
            <v>41187.70857095666</v>
          </cell>
          <cell r="Z129">
            <v>1407.7322722170968</v>
          </cell>
          <cell r="AB129">
            <v>72.390833660215108</v>
          </cell>
          <cell r="AC129">
            <v>6254.5680282425856</v>
          </cell>
          <cell r="AD129">
            <v>2501.8272112970344</v>
          </cell>
          <cell r="AF129">
            <v>1563.6420070606464</v>
          </cell>
          <cell r="AG129">
            <v>1779.6420070606464</v>
          </cell>
          <cell r="AI129">
            <v>1407.7322722170968</v>
          </cell>
          <cell r="AJ129">
            <v>92.267727782903194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2020</v>
          </cell>
          <cell r="AQ129">
            <v>0</v>
          </cell>
          <cell r="AR129">
            <v>-91.954650634035232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57.045349365964768</v>
          </cell>
          <cell r="AZ129">
            <v>-11</v>
          </cell>
          <cell r="BA129">
            <v>0</v>
          </cell>
          <cell r="BB129">
            <v>-16</v>
          </cell>
          <cell r="BC129">
            <v>0</v>
          </cell>
          <cell r="BD129">
            <v>10</v>
          </cell>
          <cell r="BE129">
            <v>0</v>
          </cell>
          <cell r="BF129">
            <v>0</v>
          </cell>
          <cell r="BG129">
            <v>7488.6742856284836</v>
          </cell>
          <cell r="BH129">
            <v>6882.9421662703589</v>
          </cell>
          <cell r="BI129">
            <v>380.66847354291622</v>
          </cell>
          <cell r="BJ129">
            <v>5710.0271031437433</v>
          </cell>
          <cell r="BK129">
            <v>342335117.31584942</v>
          </cell>
          <cell r="BL129">
            <v>17130081.309431229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R129">
            <v>1456.9607994470498</v>
          </cell>
          <cell r="BS129">
            <v>0</v>
          </cell>
          <cell r="BT129">
            <v>0</v>
          </cell>
          <cell r="BU129">
            <v>318.3012311998541</v>
          </cell>
          <cell r="BV129">
            <v>0</v>
          </cell>
          <cell r="BW129">
            <v>25464098.495988328</v>
          </cell>
          <cell r="BZ129">
            <v>1998.7825169797304</v>
          </cell>
          <cell r="CA129">
            <v>107.75866805513033</v>
          </cell>
          <cell r="CB129">
            <v>3806.8618401100252</v>
          </cell>
          <cell r="CC129">
            <v>210.54256314472377</v>
          </cell>
          <cell r="CD129">
            <v>1138.6595682471952</v>
          </cell>
          <cell r="CE129">
            <v>0</v>
          </cell>
          <cell r="CF129">
            <v>318.3012311998541</v>
          </cell>
          <cell r="CH129">
            <v>10</v>
          </cell>
          <cell r="CI129">
            <v>0</v>
          </cell>
          <cell r="CJ129">
            <v>10</v>
          </cell>
          <cell r="CK129">
            <v>0</v>
          </cell>
          <cell r="CL129">
            <v>0</v>
          </cell>
          <cell r="CM129">
            <v>0</v>
          </cell>
          <cell r="CV129">
            <v>0</v>
          </cell>
        </row>
        <row r="130">
          <cell r="B130">
            <v>2012</v>
          </cell>
          <cell r="C130">
            <v>94.267273686779092</v>
          </cell>
          <cell r="D130">
            <v>8.7327263132209083</v>
          </cell>
          <cell r="E130">
            <v>0</v>
          </cell>
          <cell r="F130">
            <v>0</v>
          </cell>
          <cell r="G130">
            <v>103</v>
          </cell>
          <cell r="H130">
            <v>0</v>
          </cell>
          <cell r="I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8144.6924465377133</v>
          </cell>
          <cell r="W130">
            <v>1221.703866980657</v>
          </cell>
          <cell r="X130">
            <v>216</v>
          </cell>
          <cell r="Y130">
            <v>42142.916724305047</v>
          </cell>
          <cell r="Z130">
            <v>1437.703866980657</v>
          </cell>
          <cell r="AB130">
            <v>76.628875528362698</v>
          </cell>
          <cell r="AC130">
            <v>6620.734845650537</v>
          </cell>
          <cell r="AD130">
            <v>2648.2939382602149</v>
          </cell>
          <cell r="AF130">
            <v>1655.1837114126342</v>
          </cell>
          <cell r="AG130">
            <v>1871.1837114126342</v>
          </cell>
          <cell r="AI130">
            <v>1437.703866980657</v>
          </cell>
          <cell r="AJ130">
            <v>62.29613301934296</v>
          </cell>
          <cell r="AK130">
            <v>0</v>
          </cell>
          <cell r="AL130">
            <v>0</v>
          </cell>
          <cell r="AM130">
            <v>-29.971594763560233</v>
          </cell>
          <cell r="AN130">
            <v>1217.684083560428</v>
          </cell>
          <cell r="AO130">
            <v>639706556.95857036</v>
          </cell>
          <cell r="AP130">
            <v>2021</v>
          </cell>
          <cell r="AQ130">
            <v>0</v>
          </cell>
          <cell r="AR130">
            <v>-94.267273686779092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54.732726313220908</v>
          </cell>
          <cell r="AZ130">
            <v>-12</v>
          </cell>
          <cell r="BA130">
            <v>0</v>
          </cell>
          <cell r="BB130">
            <v>-17</v>
          </cell>
          <cell r="BC130">
            <v>0</v>
          </cell>
          <cell r="BD130">
            <v>9</v>
          </cell>
          <cell r="BE130">
            <v>0</v>
          </cell>
          <cell r="BF130">
            <v>0</v>
          </cell>
          <cell r="BG130">
            <v>7662.3484953281904</v>
          </cell>
          <cell r="BH130">
            <v>7056.0454363569324</v>
          </cell>
          <cell r="BI130">
            <v>173.1032700865735</v>
          </cell>
          <cell r="BJ130">
            <v>2596.5490512986025</v>
          </cell>
          <cell r="BK130">
            <v>155671752.17141658</v>
          </cell>
          <cell r="BL130">
            <v>7789647.1538958075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R130">
            <v>1312.3764559244346</v>
          </cell>
          <cell r="BS130">
            <v>0</v>
          </cell>
          <cell r="BT130">
            <v>0</v>
          </cell>
          <cell r="BU130">
            <v>145.08005040365811</v>
          </cell>
          <cell r="BV130">
            <v>0</v>
          </cell>
          <cell r="BW130">
            <v>11606404.032292649</v>
          </cell>
          <cell r="BZ130">
            <v>2048.1214994836541</v>
          </cell>
          <cell r="CA130">
            <v>49.338982503923717</v>
          </cell>
          <cell r="CB130">
            <v>3902.6029080097596</v>
          </cell>
          <cell r="CC130">
            <v>95.741067899734389</v>
          </cell>
          <cell r="CD130">
            <v>1167.2964055207765</v>
          </cell>
          <cell r="CE130">
            <v>0</v>
          </cell>
          <cell r="CF130">
            <v>145.08005040365811</v>
          </cell>
          <cell r="CH130">
            <v>11</v>
          </cell>
          <cell r="CI130">
            <v>0</v>
          </cell>
          <cell r="CJ130">
            <v>11</v>
          </cell>
          <cell r="CK130">
            <v>0</v>
          </cell>
          <cell r="CL130">
            <v>0</v>
          </cell>
          <cell r="CM130">
            <v>0</v>
          </cell>
          <cell r="CV130">
            <v>0</v>
          </cell>
        </row>
        <row r="131">
          <cell r="B131">
            <v>2013</v>
          </cell>
          <cell r="C131">
            <v>96.453480969090307</v>
          </cell>
          <cell r="D131">
            <v>6.5465190309096926</v>
          </cell>
          <cell r="E131">
            <v>0</v>
          </cell>
          <cell r="F131">
            <v>0</v>
          </cell>
          <cell r="G131">
            <v>103</v>
          </cell>
          <cell r="H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8333.5807557294029</v>
          </cell>
          <cell r="W131">
            <v>1250.0371133594103</v>
          </cell>
          <cell r="X131">
            <v>216</v>
          </cell>
          <cell r="Y131">
            <v>43120.277666625698</v>
          </cell>
          <cell r="Z131">
            <v>1466.0371133594103</v>
          </cell>
          <cell r="AB131">
            <v>78.556061405649245</v>
          </cell>
          <cell r="AC131">
            <v>6787.2437054480952</v>
          </cell>
          <cell r="AD131">
            <v>2714.8974821792381</v>
          </cell>
          <cell r="AF131">
            <v>1696.8109263620238</v>
          </cell>
          <cell r="AG131">
            <v>1912.8109263620238</v>
          </cell>
          <cell r="AI131">
            <v>1466.0371133594103</v>
          </cell>
          <cell r="AJ131">
            <v>33.962886640589659</v>
          </cell>
          <cell r="AK131">
            <v>0</v>
          </cell>
          <cell r="AL131">
            <v>0</v>
          </cell>
          <cell r="AM131">
            <v>1159.3792424181142</v>
          </cell>
          <cell r="AN131">
            <v>0</v>
          </cell>
          <cell r="AO131">
            <v>0</v>
          </cell>
          <cell r="AP131">
            <v>2022</v>
          </cell>
          <cell r="AQ131">
            <v>0</v>
          </cell>
          <cell r="AR131">
            <v>-96.453480969090307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52.546519030909693</v>
          </cell>
          <cell r="AZ131">
            <v>-13</v>
          </cell>
          <cell r="BA131">
            <v>0</v>
          </cell>
          <cell r="BB131">
            <v>-18</v>
          </cell>
          <cell r="BC131">
            <v>0</v>
          </cell>
          <cell r="BD131">
            <v>8</v>
          </cell>
          <cell r="BE131">
            <v>0</v>
          </cell>
          <cell r="BF131">
            <v>0</v>
          </cell>
          <cell r="BG131">
            <v>7840.0504848410355</v>
          </cell>
          <cell r="BH131">
            <v>7219.6862982804214</v>
          </cell>
          <cell r="BI131">
            <v>163.64086192348896</v>
          </cell>
          <cell r="BJ131">
            <v>2454.6129288523343</v>
          </cell>
          <cell r="BK131">
            <v>147162209.52804664</v>
          </cell>
          <cell r="BL131">
            <v>7363838.7865570029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R131">
            <v>1331.5570212108378</v>
          </cell>
          <cell r="BS131">
            <v>0</v>
          </cell>
          <cell r="BT131">
            <v>0</v>
          </cell>
          <cell r="BU131">
            <v>137.18916445827472</v>
          </cell>
          <cell r="BV131">
            <v>0</v>
          </cell>
          <cell r="BW131">
            <v>10975133.156661978</v>
          </cell>
          <cell r="BZ131">
            <v>2094.8031254953571</v>
          </cell>
          <cell r="CA131">
            <v>46.681626011702974</v>
          </cell>
          <cell r="CB131">
            <v>3993.1104464563314</v>
          </cell>
          <cell r="CC131">
            <v>90.507538446571743</v>
          </cell>
          <cell r="CD131">
            <v>1194.3678567525635</v>
          </cell>
          <cell r="CE131">
            <v>0</v>
          </cell>
          <cell r="CF131">
            <v>137.18916445827472</v>
          </cell>
          <cell r="CH131">
            <v>12</v>
          </cell>
          <cell r="CI131">
            <v>0</v>
          </cell>
          <cell r="CJ131">
            <v>12</v>
          </cell>
          <cell r="CK131">
            <v>0</v>
          </cell>
          <cell r="CL131">
            <v>0</v>
          </cell>
          <cell r="CM131">
            <v>0</v>
          </cell>
          <cell r="CV131">
            <v>0</v>
          </cell>
        </row>
        <row r="132">
          <cell r="B132">
            <v>2014</v>
          </cell>
          <cell r="C132">
            <v>98.690389858590308</v>
          </cell>
          <cell r="D132">
            <v>4.3096101414096921</v>
          </cell>
          <cell r="E132">
            <v>0</v>
          </cell>
          <cell r="F132">
            <v>0</v>
          </cell>
          <cell r="G132">
            <v>103</v>
          </cell>
          <cell r="H132">
            <v>0</v>
          </cell>
          <cell r="I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8526.8496837822022</v>
          </cell>
          <cell r="W132">
            <v>1279.0274525673303</v>
          </cell>
          <cell r="X132">
            <v>216</v>
          </cell>
          <cell r="Y132">
            <v>44120.305156158131</v>
          </cell>
          <cell r="Z132">
            <v>1495.0274525673303</v>
          </cell>
          <cell r="AB132">
            <v>80.377900807575259</v>
          </cell>
          <cell r="AC132">
            <v>6944.6506297745027</v>
          </cell>
          <cell r="AD132">
            <v>2777.8602519098013</v>
          </cell>
          <cell r="AF132">
            <v>1736.1626574436257</v>
          </cell>
          <cell r="AG132">
            <v>1952.1626574436257</v>
          </cell>
          <cell r="AI132">
            <v>1495.0274525673303</v>
          </cell>
          <cell r="AJ132">
            <v>4.9725474326696713</v>
          </cell>
          <cell r="AK132">
            <v>0</v>
          </cell>
          <cell r="AL132">
            <v>0</v>
          </cell>
          <cell r="AM132">
            <v>1130.3889032101943</v>
          </cell>
          <cell r="AN132">
            <v>0</v>
          </cell>
          <cell r="AO132">
            <v>0</v>
          </cell>
          <cell r="AP132">
            <v>2023</v>
          </cell>
          <cell r="AQ132">
            <v>0</v>
          </cell>
          <cell r="AR132">
            <v>-98.690389858590308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50.309610141409692</v>
          </cell>
          <cell r="AZ132">
            <v>-14</v>
          </cell>
          <cell r="BA132">
            <v>0</v>
          </cell>
          <cell r="BB132">
            <v>-19</v>
          </cell>
          <cell r="BC132">
            <v>0</v>
          </cell>
          <cell r="BD132">
            <v>7</v>
          </cell>
          <cell r="BE132">
            <v>0</v>
          </cell>
          <cell r="BF132">
            <v>0</v>
          </cell>
          <cell r="BG132">
            <v>8021.8736647560236</v>
          </cell>
          <cell r="BH132">
            <v>7387.1222508014116</v>
          </cell>
          <cell r="BI132">
            <v>167.43595252099021</v>
          </cell>
          <cell r="BJ132">
            <v>2511.5392878148532</v>
          </cell>
          <cell r="BK132">
            <v>150575134.09421355</v>
          </cell>
          <cell r="BL132">
            <v>7534617.8634445593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R132">
            <v>1362.429760577792</v>
          </cell>
          <cell r="BS132">
            <v>0</v>
          </cell>
          <cell r="BT132">
            <v>0</v>
          </cell>
          <cell r="BU132">
            <v>140.36262279089215</v>
          </cell>
          <cell r="BV132">
            <v>0</v>
          </cell>
          <cell r="BW132">
            <v>11229009.823271371</v>
          </cell>
          <cell r="BZ132">
            <v>2142.5591967684668</v>
          </cell>
          <cell r="CA132">
            <v>47.756071273109683</v>
          </cell>
          <cell r="CB132">
            <v>4085.7169979741138</v>
          </cell>
          <cell r="CC132">
            <v>92.606551517782464</v>
          </cell>
          <cell r="CD132">
            <v>1222.0671377869003</v>
          </cell>
          <cell r="CE132">
            <v>0</v>
          </cell>
          <cell r="CF132">
            <v>140.36262279089215</v>
          </cell>
          <cell r="CH132">
            <v>13</v>
          </cell>
          <cell r="CI132">
            <v>0</v>
          </cell>
          <cell r="CJ132">
            <v>13</v>
          </cell>
          <cell r="CK132">
            <v>0</v>
          </cell>
          <cell r="CL132">
            <v>0</v>
          </cell>
          <cell r="CM132">
            <v>0</v>
          </cell>
          <cell r="CV132">
            <v>0</v>
          </cell>
        </row>
        <row r="133">
          <cell r="B133">
            <v>2015</v>
          </cell>
          <cell r="C133">
            <v>100.97917620579997</v>
          </cell>
          <cell r="D133">
            <v>2.0208237942000267</v>
          </cell>
          <cell r="E133">
            <v>0</v>
          </cell>
          <cell r="F133">
            <v>0</v>
          </cell>
          <cell r="G133">
            <v>103</v>
          </cell>
          <cell r="H133">
            <v>0</v>
          </cell>
          <cell r="I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8724.6008241811178</v>
          </cell>
          <cell r="W133">
            <v>1308.6901236271676</v>
          </cell>
          <cell r="X133">
            <v>216</v>
          </cell>
          <cell r="Y133">
            <v>45143.524866008629</v>
          </cell>
          <cell r="Z133">
            <v>1524.6901236271676</v>
          </cell>
          <cell r="AB133">
            <v>82.241991548825254</v>
          </cell>
          <cell r="AC133">
            <v>7105.7080698185027</v>
          </cell>
          <cell r="AD133">
            <v>2842.2832279274012</v>
          </cell>
          <cell r="AF133">
            <v>1776.4270174546257</v>
          </cell>
          <cell r="AG133">
            <v>1992.4270174546257</v>
          </cell>
          <cell r="AI133">
            <v>1524.6901236271676</v>
          </cell>
          <cell r="AJ133">
            <v>-24.690123627167623</v>
          </cell>
          <cell r="AK133">
            <v>200</v>
          </cell>
          <cell r="AL133">
            <v>237895411.12702984</v>
          </cell>
          <cell r="AM133">
            <v>1100.726232150357</v>
          </cell>
          <cell r="AN133">
            <v>0</v>
          </cell>
          <cell r="AO133">
            <v>0</v>
          </cell>
          <cell r="AP133">
            <v>2024</v>
          </cell>
          <cell r="AQ133">
            <v>0</v>
          </cell>
          <cell r="AR133">
            <v>-100.97917620579997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48.020823794200027</v>
          </cell>
          <cell r="AZ133">
            <v>-15</v>
          </cell>
          <cell r="BA133">
            <v>0</v>
          </cell>
          <cell r="BB133">
            <v>-20</v>
          </cell>
          <cell r="BC133">
            <v>0</v>
          </cell>
          <cell r="BD133">
            <v>6</v>
          </cell>
          <cell r="BE133">
            <v>0</v>
          </cell>
          <cell r="BF133">
            <v>0</v>
          </cell>
          <cell r="BG133">
            <v>8207.9136120015683</v>
          </cell>
          <cell r="BH133">
            <v>7558.4413080777003</v>
          </cell>
          <cell r="BI133">
            <v>171.31905727628873</v>
          </cell>
          <cell r="BJ133">
            <v>2569.785859144331</v>
          </cell>
          <cell r="BK133">
            <v>154067209.78302148</v>
          </cell>
          <cell r="BL133">
            <v>7709357.5774329929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R133">
            <v>1394.0184058804689</v>
          </cell>
          <cell r="BS133">
            <v>0</v>
          </cell>
          <cell r="BT133">
            <v>0</v>
          </cell>
          <cell r="BU133">
            <v>143.60959688983712</v>
          </cell>
          <cell r="BV133">
            <v>0</v>
          </cell>
          <cell r="BW133">
            <v>11488767.751186971</v>
          </cell>
          <cell r="BZ133">
            <v>2191.4145496338879</v>
          </cell>
          <cell r="CA133">
            <v>48.855352865421082</v>
          </cell>
          <cell r="CB133">
            <v>4180.4712419985299</v>
          </cell>
          <cell r="CC133">
            <v>94.754244024416039</v>
          </cell>
          <cell r="CD133">
            <v>1250.408808990632</v>
          </cell>
          <cell r="CE133">
            <v>0</v>
          </cell>
          <cell r="CF133">
            <v>143.60959688983712</v>
          </cell>
          <cell r="CH133">
            <v>14</v>
          </cell>
          <cell r="CI133">
            <v>0</v>
          </cell>
          <cell r="CJ133">
            <v>14</v>
          </cell>
          <cell r="CK133">
            <v>0</v>
          </cell>
          <cell r="CL133">
            <v>0</v>
          </cell>
          <cell r="CM133">
            <v>0</v>
          </cell>
          <cell r="CV133">
            <v>0</v>
          </cell>
        </row>
        <row r="134">
          <cell r="B134">
            <v>2016</v>
          </cell>
          <cell r="C134">
            <v>103.32104313107484</v>
          </cell>
          <cell r="D134">
            <v>-0.32104313107484472</v>
          </cell>
          <cell r="E134">
            <v>0</v>
          </cell>
          <cell r="F134">
            <v>20</v>
          </cell>
          <cell r="G134">
            <v>123</v>
          </cell>
          <cell r="H134">
            <v>0</v>
          </cell>
          <cell r="I134">
            <v>0</v>
          </cell>
          <cell r="K134">
            <v>0</v>
          </cell>
          <cell r="L134">
            <v>22.236000000000001</v>
          </cell>
          <cell r="M134">
            <v>0</v>
          </cell>
          <cell r="N134">
            <v>37448446.473629147</v>
          </cell>
          <cell r="O134">
            <v>0</v>
          </cell>
          <cell r="P134">
            <v>0</v>
          </cell>
          <cell r="Q134">
            <v>8.0696245624964302E-2</v>
          </cell>
          <cell r="R134">
            <v>3.1770111902548446</v>
          </cell>
          <cell r="S134">
            <v>4</v>
          </cell>
          <cell r="T134">
            <v>89929989.244894713</v>
          </cell>
          <cell r="U134">
            <v>89929989.244894713</v>
          </cell>
          <cell r="V134">
            <v>8926.9381265248667</v>
          </cell>
          <cell r="W134">
            <v>1339.04071897873</v>
          </cell>
          <cell r="X134">
            <v>216</v>
          </cell>
          <cell r="Y134">
            <v>46190.474660474836</v>
          </cell>
          <cell r="Z134">
            <v>1555.04071897873</v>
          </cell>
          <cell r="AB134">
            <v>84.149313504833316</v>
          </cell>
          <cell r="AC134">
            <v>7270.5006868175988</v>
          </cell>
          <cell r="AD134">
            <v>2908.2002747270399</v>
          </cell>
          <cell r="AF134">
            <v>1817.6251717043997</v>
          </cell>
          <cell r="AG134">
            <v>2033.6251717043997</v>
          </cell>
          <cell r="AI134">
            <v>1555.04071897873</v>
          </cell>
          <cell r="AJ134">
            <v>144.95928102127004</v>
          </cell>
          <cell r="AK134">
            <v>0</v>
          </cell>
          <cell r="AL134">
            <v>0</v>
          </cell>
          <cell r="AM134">
            <v>1070.3756367987946</v>
          </cell>
          <cell r="AN134">
            <v>0</v>
          </cell>
          <cell r="AO134">
            <v>0</v>
          </cell>
          <cell r="AP134">
            <v>2025</v>
          </cell>
          <cell r="AQ134">
            <v>0</v>
          </cell>
          <cell r="AR134">
            <v>-103.32104313107484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45.678956868925155</v>
          </cell>
          <cell r="AZ134">
            <v>-16</v>
          </cell>
          <cell r="BA134">
            <v>0</v>
          </cell>
          <cell r="BB134">
            <v>-21</v>
          </cell>
          <cell r="BC134">
            <v>0</v>
          </cell>
          <cell r="BD134">
            <v>5</v>
          </cell>
          <cell r="BE134">
            <v>0</v>
          </cell>
          <cell r="BF134">
            <v>0</v>
          </cell>
          <cell r="BG134">
            <v>8398.2681200863335</v>
          </cell>
          <cell r="BH134">
            <v>7733.7335254547115</v>
          </cell>
          <cell r="BI134">
            <v>175.29221737701118</v>
          </cell>
          <cell r="BJ134">
            <v>2629.3832606551678</v>
          </cell>
          <cell r="BK134">
            <v>157640272.23428363</v>
          </cell>
          <cell r="BL134">
            <v>7888149.7819655035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R134">
            <v>1426.3395592930974</v>
          </cell>
          <cell r="BS134">
            <v>0</v>
          </cell>
          <cell r="BT134">
            <v>0</v>
          </cell>
          <cell r="BU134">
            <v>146.93179088453962</v>
          </cell>
          <cell r="BV134">
            <v>0</v>
          </cell>
          <cell r="BW134">
            <v>11754543.27076317</v>
          </cell>
          <cell r="BZ134">
            <v>2241.3945955987965</v>
          </cell>
          <cell r="CA134">
            <v>49.980045964908641</v>
          </cell>
          <cell r="CB134">
            <v>4277.4229869181609</v>
          </cell>
          <cell r="CC134">
            <v>96.951744919630983</v>
          </cell>
          <cell r="CD134">
            <v>1279.4077684085573</v>
          </cell>
          <cell r="CE134">
            <v>0</v>
          </cell>
          <cell r="CF134">
            <v>146.93179088453962</v>
          </cell>
          <cell r="CH134">
            <v>15</v>
          </cell>
          <cell r="CI134">
            <v>0</v>
          </cell>
          <cell r="CJ134">
            <v>15</v>
          </cell>
          <cell r="CK134">
            <v>0</v>
          </cell>
          <cell r="CL134">
            <v>0</v>
          </cell>
          <cell r="CM134">
            <v>0</v>
          </cell>
          <cell r="CV134">
            <v>0</v>
          </cell>
        </row>
        <row r="135">
          <cell r="B135">
            <v>2017</v>
          </cell>
          <cell r="C135">
            <v>105.71722165703578</v>
          </cell>
          <cell r="D135">
            <v>17.282778342964221</v>
          </cell>
          <cell r="E135">
            <v>0</v>
          </cell>
          <cell r="F135">
            <v>0</v>
          </cell>
          <cell r="G135">
            <v>123</v>
          </cell>
          <cell r="H135">
            <v>0</v>
          </cell>
          <cell r="I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9133.9679511678914</v>
          </cell>
          <cell r="W135">
            <v>1370.0951926751836</v>
          </cell>
          <cell r="X135">
            <v>216</v>
          </cell>
          <cell r="Y135">
            <v>47261.704877778786</v>
          </cell>
          <cell r="Z135">
            <v>1586.0951926751836</v>
          </cell>
          <cell r="AB135">
            <v>86.100869275895704</v>
          </cell>
          <cell r="AC135">
            <v>7439.1151054373886</v>
          </cell>
          <cell r="AD135">
            <v>2975.6460421749557</v>
          </cell>
          <cell r="AF135">
            <v>1859.7787763593471</v>
          </cell>
          <cell r="AG135">
            <v>2075.7787763593469</v>
          </cell>
          <cell r="AI135">
            <v>1586.0951926751836</v>
          </cell>
          <cell r="AJ135">
            <v>113.90480732481637</v>
          </cell>
          <cell r="AK135">
            <v>0</v>
          </cell>
          <cell r="AL135">
            <v>0</v>
          </cell>
          <cell r="AM135">
            <v>1039.321163102341</v>
          </cell>
          <cell r="AN135">
            <v>0</v>
          </cell>
          <cell r="AO135">
            <v>0</v>
          </cell>
          <cell r="AP135">
            <v>2026</v>
          </cell>
          <cell r="AQ135">
            <v>0</v>
          </cell>
          <cell r="AR135">
            <v>-105.71722165703578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43.282778342964221</v>
          </cell>
          <cell r="AZ135">
            <v>-17</v>
          </cell>
          <cell r="BA135">
            <v>0</v>
          </cell>
          <cell r="BB135">
            <v>-22</v>
          </cell>
          <cell r="BC135">
            <v>0</v>
          </cell>
          <cell r="BD135">
            <v>4</v>
          </cell>
          <cell r="BE135">
            <v>0</v>
          </cell>
          <cell r="BF135">
            <v>0</v>
          </cell>
          <cell r="BG135">
            <v>8593.0372505052346</v>
          </cell>
          <cell r="BH135">
            <v>7913.0910468038655</v>
          </cell>
          <cell r="BI135">
            <v>179.35752134915401</v>
          </cell>
          <cell r="BJ135">
            <v>2690.3628202373102</v>
          </cell>
          <cell r="BK135">
            <v>161296199.65920395</v>
          </cell>
          <cell r="BL135">
            <v>8071088.4607119309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R135">
            <v>1459.4102080124194</v>
          </cell>
          <cell r="BS135">
            <v>0</v>
          </cell>
          <cell r="BT135">
            <v>0</v>
          </cell>
          <cell r="BU135">
            <v>150.33094841770617</v>
          </cell>
          <cell r="BV135">
            <v>0</v>
          </cell>
          <cell r="BW135">
            <v>12026475.873416493</v>
          </cell>
          <cell r="BZ135">
            <v>2292.5253346777108</v>
          </cell>
          <cell r="CA135">
            <v>51.130739078914303</v>
          </cell>
          <cell r="CB135">
            <v>4376.6231962569527</v>
          </cell>
          <cell r="CC135">
            <v>99.200209338791865</v>
          </cell>
          <cell r="CD135">
            <v>1309.0792595947137</v>
          </cell>
          <cell r="CE135">
            <v>0</v>
          </cell>
          <cell r="CF135">
            <v>150.33094841770617</v>
          </cell>
          <cell r="CH135">
            <v>16</v>
          </cell>
          <cell r="CI135">
            <v>0</v>
          </cell>
          <cell r="CJ135">
            <v>16</v>
          </cell>
          <cell r="CK135">
            <v>0</v>
          </cell>
          <cell r="CL135">
            <v>0</v>
          </cell>
          <cell r="CM135">
            <v>0</v>
          </cell>
          <cell r="CV135">
            <v>0</v>
          </cell>
        </row>
        <row r="136">
          <cell r="B136">
            <v>2018</v>
          </cell>
          <cell r="C136">
            <v>108.16897135566667</v>
          </cell>
          <cell r="D136">
            <v>14.83102864433333</v>
          </cell>
          <cell r="E136">
            <v>0</v>
          </cell>
          <cell r="F136">
            <v>0</v>
          </cell>
          <cell r="G136">
            <v>123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9345.7991251296007</v>
          </cell>
          <cell r="W136">
            <v>1401.86986876944</v>
          </cell>
          <cell r="X136">
            <v>216</v>
          </cell>
          <cell r="Y136">
            <v>48357.778619356955</v>
          </cell>
          <cell r="Z136">
            <v>1617.86986876944</v>
          </cell>
          <cell r="AB136">
            <v>88.09768471419649</v>
          </cell>
          <cell r="AC136">
            <v>7611.6399593065762</v>
          </cell>
          <cell r="AD136">
            <v>3044.6559837226305</v>
          </cell>
          <cell r="AF136">
            <v>1902.9099898266441</v>
          </cell>
          <cell r="AG136">
            <v>2118.9099898266441</v>
          </cell>
          <cell r="AI136">
            <v>1617.86986876944</v>
          </cell>
          <cell r="AJ136">
            <v>82.130131230559982</v>
          </cell>
          <cell r="AK136">
            <v>0</v>
          </cell>
          <cell r="AL136">
            <v>0</v>
          </cell>
          <cell r="AM136">
            <v>1007.5464870080846</v>
          </cell>
          <cell r="AN136">
            <v>0</v>
          </cell>
          <cell r="AO136">
            <v>0</v>
          </cell>
          <cell r="AP136">
            <v>2027</v>
          </cell>
          <cell r="AQ136">
            <v>0</v>
          </cell>
          <cell r="AR136">
            <v>-108.16897135566667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40.83102864433333</v>
          </cell>
          <cell r="AZ136">
            <v>-18</v>
          </cell>
          <cell r="BA136">
            <v>0</v>
          </cell>
          <cell r="BB136">
            <v>-23</v>
          </cell>
          <cell r="BC136">
            <v>0</v>
          </cell>
          <cell r="BD136">
            <v>3</v>
          </cell>
          <cell r="BE136">
            <v>0</v>
          </cell>
          <cell r="BF136">
            <v>0</v>
          </cell>
          <cell r="BG136">
            <v>8792.3233853376278</v>
          </cell>
          <cell r="BH136">
            <v>8096.6081529588109</v>
          </cell>
          <cell r="BI136">
            <v>183.5171061549454</v>
          </cell>
          <cell r="BJ136">
            <v>2752.7565923241809</v>
          </cell>
          <cell r="BK136">
            <v>165036913.82768443</v>
          </cell>
          <cell r="BL136">
            <v>8258269.7769725425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R136">
            <v>1493.2477331869131</v>
          </cell>
          <cell r="BS136">
            <v>0</v>
          </cell>
          <cell r="BT136">
            <v>0</v>
          </cell>
          <cell r="BU136">
            <v>153.80885356162844</v>
          </cell>
          <cell r="BV136">
            <v>0</v>
          </cell>
          <cell r="BW136">
            <v>12304708.284930276</v>
          </cell>
          <cell r="BZ136">
            <v>2344.833369032654</v>
          </cell>
          <cell r="CA136">
            <v>52.308034354943175</v>
          </cell>
          <cell r="CB136">
            <v>4478.124015463638</v>
          </cell>
          <cell r="CC136">
            <v>101.50081920668526</v>
          </cell>
          <cell r="CD136">
            <v>1339.4388796252849</v>
          </cell>
          <cell r="CE136">
            <v>0</v>
          </cell>
          <cell r="CF136">
            <v>153.80885356162844</v>
          </cell>
          <cell r="CH136">
            <v>17</v>
          </cell>
          <cell r="CI136">
            <v>0</v>
          </cell>
          <cell r="CJ136">
            <v>17</v>
          </cell>
          <cell r="CK136">
            <v>0</v>
          </cell>
          <cell r="CL136">
            <v>0</v>
          </cell>
          <cell r="CM136">
            <v>0</v>
          </cell>
          <cell r="CV136">
            <v>0</v>
          </cell>
        </row>
        <row r="137">
          <cell r="B137">
            <v>2019</v>
          </cell>
          <cell r="C137">
            <v>110.6775810104193</v>
          </cell>
          <cell r="D137">
            <v>12.322418989580697</v>
          </cell>
          <cell r="E137">
            <v>0</v>
          </cell>
          <cell r="F137">
            <v>0</v>
          </cell>
          <cell r="G137">
            <v>123</v>
          </cell>
          <cell r="H137">
            <v>0</v>
          </cell>
          <cell r="I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9562.5429993002272</v>
          </cell>
          <cell r="W137">
            <v>1434.3814498950339</v>
          </cell>
          <cell r="X137">
            <v>216</v>
          </cell>
          <cell r="Y137">
            <v>49479.272045859398</v>
          </cell>
          <cell r="Z137">
            <v>1650.3814498950339</v>
          </cell>
          <cell r="AB137">
            <v>90.140809463055561</v>
          </cell>
          <cell r="AC137">
            <v>7788.1659376080006</v>
          </cell>
          <cell r="AD137">
            <v>3115.2663750432002</v>
          </cell>
          <cell r="AF137">
            <v>1947.0414844020002</v>
          </cell>
          <cell r="AG137">
            <v>2163.0414844020002</v>
          </cell>
          <cell r="AI137">
            <v>1650.3814498950339</v>
          </cell>
          <cell r="AJ137">
            <v>49.618550104966062</v>
          </cell>
          <cell r="AK137">
            <v>0</v>
          </cell>
          <cell r="AL137">
            <v>0</v>
          </cell>
          <cell r="AM137">
            <v>975.03490588249065</v>
          </cell>
          <cell r="AN137">
            <v>0</v>
          </cell>
          <cell r="AO137">
            <v>0</v>
          </cell>
          <cell r="AP137">
            <v>2028</v>
          </cell>
          <cell r="AQ137">
            <v>0</v>
          </cell>
          <cell r="AR137">
            <v>-110.6775810104193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38.322418989580697</v>
          </cell>
          <cell r="AZ137">
            <v>-19</v>
          </cell>
          <cell r="BA137">
            <v>0</v>
          </cell>
          <cell r="BB137">
            <v>-24</v>
          </cell>
          <cell r="BC137">
            <v>0</v>
          </cell>
          <cell r="BD137">
            <v>2</v>
          </cell>
          <cell r="BE137">
            <v>0</v>
          </cell>
          <cell r="BF137">
            <v>0</v>
          </cell>
          <cell r="BG137">
            <v>8996.2312810653457</v>
          </cell>
          <cell r="BH137">
            <v>8284.3813112749522</v>
          </cell>
          <cell r="BI137">
            <v>187.77315831614123</v>
          </cell>
          <cell r="BJ137">
            <v>2816.5973747421185</v>
          </cell>
          <cell r="BK137">
            <v>168864381.07850495</v>
          </cell>
          <cell r="BL137">
            <v>8449792.1242263559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R137">
            <v>1527.8699190530533</v>
          </cell>
          <cell r="BS137">
            <v>0</v>
          </cell>
          <cell r="BT137">
            <v>0</v>
          </cell>
          <cell r="BU137">
            <v>157.36733175571635</v>
          </cell>
          <cell r="BV137">
            <v>0</v>
          </cell>
          <cell r="BW137">
            <v>12589386.540457308</v>
          </cell>
          <cell r="BZ137">
            <v>2398.3459169295656</v>
          </cell>
          <cell r="CA137">
            <v>53.512547896911656</v>
          </cell>
          <cell r="CB137">
            <v>4581.9787993224427</v>
          </cell>
          <cell r="CC137">
            <v>103.85478385880469</v>
          </cell>
          <cell r="CD137">
            <v>1370.5025872973379</v>
          </cell>
          <cell r="CE137">
            <v>0</v>
          </cell>
          <cell r="CF137">
            <v>157.36733175571635</v>
          </cell>
          <cell r="CH137">
            <v>18</v>
          </cell>
          <cell r="CI137">
            <v>0</v>
          </cell>
          <cell r="CJ137">
            <v>18</v>
          </cell>
          <cell r="CK137">
            <v>0</v>
          </cell>
          <cell r="CL137">
            <v>0</v>
          </cell>
          <cell r="CM137">
            <v>0</v>
          </cell>
          <cell r="CV137">
            <v>0</v>
          </cell>
        </row>
        <row r="138">
          <cell r="B138">
            <v>2020</v>
          </cell>
          <cell r="C138">
            <v>113.24436929367373</v>
          </cell>
          <cell r="D138">
            <v>9.7556307063262722</v>
          </cell>
          <cell r="E138">
            <v>0</v>
          </cell>
          <cell r="F138">
            <v>0</v>
          </cell>
          <cell r="G138">
            <v>123</v>
          </cell>
          <cell r="H138">
            <v>0</v>
          </cell>
          <cell r="I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9784.3135069734108</v>
          </cell>
          <cell r="W138">
            <v>1467.6470260460117</v>
          </cell>
          <cell r="X138">
            <v>216</v>
          </cell>
          <cell r="Y138">
            <v>50626.774680013586</v>
          </cell>
          <cell r="Z138">
            <v>1683.6470260460117</v>
          </cell>
          <cell r="AB138">
            <v>92.23131750868275</v>
          </cell>
          <cell r="AC138">
            <v>7968.7858327501899</v>
          </cell>
          <cell r="AD138">
            <v>3187.5143331000763</v>
          </cell>
          <cell r="AF138">
            <v>1992.1964581875475</v>
          </cell>
          <cell r="AG138">
            <v>2208.1964581875473</v>
          </cell>
          <cell r="AI138">
            <v>1683.6470260460117</v>
          </cell>
          <cell r="AJ138">
            <v>16.352973953988339</v>
          </cell>
          <cell r="AK138">
            <v>0</v>
          </cell>
          <cell r="AL138">
            <v>0</v>
          </cell>
          <cell r="AM138">
            <v>941.76932973151293</v>
          </cell>
          <cell r="AN138">
            <v>0</v>
          </cell>
          <cell r="AO138">
            <v>0</v>
          </cell>
          <cell r="AP138">
            <v>2029</v>
          </cell>
          <cell r="AQ138">
            <v>0</v>
          </cell>
          <cell r="AR138">
            <v>-113.24436929367373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35.755630706326272</v>
          </cell>
          <cell r="AZ138">
            <v>-20</v>
          </cell>
          <cell r="BA138">
            <v>0</v>
          </cell>
          <cell r="BB138">
            <v>-25</v>
          </cell>
          <cell r="BC138">
            <v>0</v>
          </cell>
          <cell r="BD138">
            <v>1</v>
          </cell>
          <cell r="BE138">
            <v>0</v>
          </cell>
          <cell r="BF138">
            <v>0</v>
          </cell>
          <cell r="BG138">
            <v>9204.8681236388347</v>
          </cell>
          <cell r="BH138">
            <v>8476.5092263383503</v>
          </cell>
          <cell r="BI138">
            <v>192.12791506339818</v>
          </cell>
          <cell r="BJ138">
            <v>2881.9187259509727</v>
          </cell>
          <cell r="BK138">
            <v>172780613.35295445</v>
          </cell>
          <cell r="BL138">
            <v>8645756.1778529175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R138">
            <v>1563.2949622834767</v>
          </cell>
          <cell r="BS138">
            <v>0</v>
          </cell>
          <cell r="BT138">
            <v>0</v>
          </cell>
          <cell r="BU138">
            <v>161.00825076577667</v>
          </cell>
          <cell r="BV138">
            <v>0</v>
          </cell>
          <cell r="BW138">
            <v>12880660.061262133</v>
          </cell>
          <cell r="BZ138">
            <v>2453.0908270183031</v>
          </cell>
          <cell r="CA138">
            <v>54.74491008873747</v>
          </cell>
          <cell r="CB138">
            <v>4688.2421399994819</v>
          </cell>
          <cell r="CC138">
            <v>106.2633406770392</v>
          </cell>
          <cell r="CD138">
            <v>1402.2867115177025</v>
          </cell>
          <cell r="CE138">
            <v>0</v>
          </cell>
          <cell r="CF138">
            <v>161.00825076577667</v>
          </cell>
          <cell r="CH138">
            <v>19</v>
          </cell>
          <cell r="CI138">
            <v>0</v>
          </cell>
          <cell r="CJ138">
            <v>19</v>
          </cell>
          <cell r="CK138">
            <v>0</v>
          </cell>
          <cell r="CL138">
            <v>0</v>
          </cell>
          <cell r="CM138">
            <v>0</v>
          </cell>
          <cell r="CV138">
            <v>0</v>
          </cell>
        </row>
        <row r="139">
          <cell r="B139">
            <v>2021</v>
          </cell>
          <cell r="C139">
            <v>115.87068545990957</v>
          </cell>
          <cell r="D139">
            <v>7.1293145400904336</v>
          </cell>
          <cell r="E139">
            <v>0</v>
          </cell>
          <cell r="F139">
            <v>0</v>
          </cell>
          <cell r="G139">
            <v>123</v>
          </cell>
          <cell r="H139">
            <v>0</v>
          </cell>
          <cell r="I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10011.227223736187</v>
          </cell>
          <cell r="W139">
            <v>1501.684083560428</v>
          </cell>
          <cell r="X139">
            <v>216</v>
          </cell>
          <cell r="Y139">
            <v>51800.889716512145</v>
          </cell>
          <cell r="Z139">
            <v>1717.684083560428</v>
          </cell>
          <cell r="AB139">
            <v>94.370307744728109</v>
          </cell>
          <cell r="AC139">
            <v>8153.594589144509</v>
          </cell>
          <cell r="AD139">
            <v>3261.4378356578036</v>
          </cell>
          <cell r="AF139">
            <v>2038.3986472861272</v>
          </cell>
          <cell r="AG139">
            <v>2254.398647286127</v>
          </cell>
          <cell r="AI139">
            <v>1717.684083560428</v>
          </cell>
          <cell r="AJ139">
            <v>-17.684083560428007</v>
          </cell>
          <cell r="AK139">
            <v>200</v>
          </cell>
          <cell r="AL139">
            <v>237895411.12702984</v>
          </cell>
          <cell r="AM139">
            <v>907.73227221709658</v>
          </cell>
          <cell r="AN139">
            <v>0</v>
          </cell>
          <cell r="AO139">
            <v>0</v>
          </cell>
          <cell r="AP139">
            <v>2030</v>
          </cell>
          <cell r="AQ139">
            <v>0</v>
          </cell>
          <cell r="AR139">
            <v>-115.87068545990957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33.129314540090434</v>
          </cell>
          <cell r="AZ139">
            <v>-21</v>
          </cell>
          <cell r="BA139">
            <v>0</v>
          </cell>
          <cell r="BB139">
            <v>-26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9418.3435848203899</v>
          </cell>
          <cell r="BH139">
            <v>8673.0928918506561</v>
          </cell>
          <cell r="BI139">
            <v>196.58366551230574</v>
          </cell>
          <cell r="BJ139">
            <v>2948.7549826845861</v>
          </cell>
          <cell r="BK139">
            <v>176787669.25243634</v>
          </cell>
          <cell r="BL139">
            <v>8846264.9480537586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R139">
            <v>1599.541481551978</v>
          </cell>
          <cell r="BS139">
            <v>0</v>
          </cell>
          <cell r="BT139">
            <v>0</v>
          </cell>
          <cell r="BU139">
            <v>164.7335216655747</v>
          </cell>
          <cell r="BV139">
            <v>0</v>
          </cell>
          <cell r="BW139">
            <v>13178681.733245976</v>
          </cell>
          <cell r="BZ139">
            <v>2509.0965929437384</v>
          </cell>
          <cell r="CA139">
            <v>56.005765925435298</v>
          </cell>
          <cell r="CB139">
            <v>4796.9698957396213</v>
          </cell>
          <cell r="CC139">
            <v>108.7277557401394</v>
          </cell>
          <cell r="CD139">
            <v>1434.8079598864049</v>
          </cell>
          <cell r="CE139">
            <v>0</v>
          </cell>
          <cell r="CF139">
            <v>164.7335216655747</v>
          </cell>
          <cell r="CH139">
            <v>20</v>
          </cell>
          <cell r="CI139">
            <v>0</v>
          </cell>
          <cell r="CJ139">
            <v>20</v>
          </cell>
          <cell r="CK139">
            <v>0</v>
          </cell>
          <cell r="CL139">
            <v>0</v>
          </cell>
          <cell r="CM139">
            <v>0</v>
          </cell>
          <cell r="CV139">
            <v>0</v>
          </cell>
        </row>
        <row r="140">
          <cell r="B140">
            <v>2022</v>
          </cell>
          <cell r="C140">
            <v>118.55791005495335</v>
          </cell>
          <cell r="D140">
            <v>4.4420899450466464</v>
          </cell>
          <cell r="E140">
            <v>0</v>
          </cell>
          <cell r="F140">
            <v>0</v>
          </cell>
          <cell r="G140">
            <v>123</v>
          </cell>
          <cell r="H140">
            <v>0</v>
          </cell>
          <cell r="I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10243.40342874797</v>
          </cell>
          <cell r="W140">
            <v>1536.5105143121955</v>
          </cell>
          <cell r="X140">
            <v>216</v>
          </cell>
          <cell r="Y140">
            <v>53002.234339087343</v>
          </cell>
          <cell r="Z140">
            <v>1752.5105143121955</v>
          </cell>
          <cell r="AB140">
            <v>96.558904549924648</v>
          </cell>
          <cell r="AC140">
            <v>8342.6893531134901</v>
          </cell>
          <cell r="AD140">
            <v>3337.0757412453963</v>
          </cell>
          <cell r="AF140">
            <v>2085.6723382783725</v>
          </cell>
          <cell r="AG140">
            <v>2301.6723382783725</v>
          </cell>
          <cell r="AI140">
            <v>1752.5105143121955</v>
          </cell>
          <cell r="AJ140">
            <v>147.48948568780452</v>
          </cell>
          <cell r="AK140">
            <v>0</v>
          </cell>
          <cell r="AL140">
            <v>0</v>
          </cell>
          <cell r="AM140">
            <v>872.9058414653291</v>
          </cell>
          <cell r="AN140">
            <v>0</v>
          </cell>
          <cell r="AO140">
            <v>0</v>
          </cell>
          <cell r="AP140">
            <v>2031</v>
          </cell>
          <cell r="AQ140">
            <v>0</v>
          </cell>
          <cell r="AR140">
            <v>-118.55791005495335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30.442089945046646</v>
          </cell>
          <cell r="AZ140">
            <v>-22</v>
          </cell>
          <cell r="BA140">
            <v>0</v>
          </cell>
          <cell r="BB140">
            <v>-27</v>
          </cell>
          <cell r="BC140">
            <v>0</v>
          </cell>
          <cell r="BD140">
            <v>-1</v>
          </cell>
          <cell r="BE140">
            <v>0</v>
          </cell>
          <cell r="BF140">
            <v>0</v>
          </cell>
          <cell r="BG140">
            <v>9636.7698798340625</v>
          </cell>
          <cell r="BH140">
            <v>8874.2356437173021</v>
          </cell>
          <cell r="BI140">
            <v>201.14275186664599</v>
          </cell>
          <cell r="BJ140">
            <v>3017.1412779996899</v>
          </cell>
          <cell r="BK140">
            <v>180887655.12055999</v>
          </cell>
          <cell r="BL140">
            <v>9051423.8339990694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R140">
            <v>1636.628527320242</v>
          </cell>
          <cell r="BS140">
            <v>0</v>
          </cell>
          <cell r="BT140">
            <v>0</v>
          </cell>
          <cell r="BU140">
            <v>168.54509984108336</v>
          </cell>
          <cell r="BV140">
            <v>0</v>
          </cell>
          <cell r="BW140">
            <v>13483607.987286668</v>
          </cell>
          <cell r="BZ140">
            <v>2566.3923682956151</v>
          </cell>
          <cell r="CA140">
            <v>57.295775351876728</v>
          </cell>
          <cell r="CB140">
            <v>4908.2192202288279</v>
          </cell>
          <cell r="CC140">
            <v>111.24932448920663</v>
          </cell>
          <cell r="CD140">
            <v>1468.0834274791587</v>
          </cell>
          <cell r="CE140">
            <v>0</v>
          </cell>
          <cell r="CF140">
            <v>168.54509984108336</v>
          </cell>
          <cell r="CH140">
            <v>21</v>
          </cell>
          <cell r="CI140">
            <v>0</v>
          </cell>
          <cell r="CJ140">
            <v>21</v>
          </cell>
          <cell r="CK140">
            <v>0</v>
          </cell>
          <cell r="CL140">
            <v>1</v>
          </cell>
          <cell r="CM140">
            <v>1</v>
          </cell>
          <cell r="CV140">
            <v>0</v>
          </cell>
        </row>
        <row r="141">
          <cell r="B141">
            <v>2023</v>
          </cell>
          <cell r="C141">
            <v>121.30745564167472</v>
          </cell>
          <cell r="D141">
            <v>1.6925443583252786</v>
          </cell>
          <cell r="E141">
            <v>0</v>
          </cell>
          <cell r="F141">
            <v>0</v>
          </cell>
          <cell r="G141">
            <v>123</v>
          </cell>
          <cell r="H141">
            <v>0</v>
          </cell>
          <cell r="I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10480.964167440696</v>
          </cell>
          <cell r="W141">
            <v>1572.1446251161044</v>
          </cell>
          <cell r="X141">
            <v>216</v>
          </cell>
          <cell r="Y141">
            <v>54231.440044939074</v>
          </cell>
          <cell r="Z141">
            <v>1788.1446251161044</v>
          </cell>
          <cell r="AB141">
            <v>98.798258379127802</v>
          </cell>
          <cell r="AC141">
            <v>8536.1695239566416</v>
          </cell>
          <cell r="AD141">
            <v>3414.4678095826566</v>
          </cell>
          <cell r="AF141">
            <v>2134.0423809891604</v>
          </cell>
          <cell r="AG141">
            <v>2350.0423809891604</v>
          </cell>
          <cell r="AI141">
            <v>1788.1446251161044</v>
          </cell>
          <cell r="AJ141">
            <v>111.85537488389559</v>
          </cell>
          <cell r="AK141">
            <v>0</v>
          </cell>
          <cell r="AL141">
            <v>0</v>
          </cell>
          <cell r="AM141">
            <v>837.27173066142018</v>
          </cell>
          <cell r="AN141">
            <v>0</v>
          </cell>
          <cell r="AO141">
            <v>0</v>
          </cell>
          <cell r="AP141">
            <v>2032</v>
          </cell>
          <cell r="AQ141">
            <v>0</v>
          </cell>
          <cell r="AR141">
            <v>-121.30745564167472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27.692544358325279</v>
          </cell>
          <cell r="AZ141">
            <v>-23</v>
          </cell>
          <cell r="BA141">
            <v>0</v>
          </cell>
          <cell r="BB141">
            <v>-28</v>
          </cell>
          <cell r="BC141">
            <v>0</v>
          </cell>
          <cell r="BD141">
            <v>-2</v>
          </cell>
          <cell r="BE141">
            <v>0</v>
          </cell>
          <cell r="BF141">
            <v>0</v>
          </cell>
          <cell r="BG141">
            <v>9860.2618263525583</v>
          </cell>
          <cell r="BH141">
            <v>9080.0432143669368</v>
          </cell>
          <cell r="BI141">
            <v>205.80757064963473</v>
          </cell>
          <cell r="BJ141">
            <v>3087.1135597445209</v>
          </cell>
          <cell r="BK141">
            <v>185082726.1503956</v>
          </cell>
          <cell r="BL141">
            <v>9261340.6792335622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R141">
            <v>1674.5755918516561</v>
          </cell>
          <cell r="BS141">
            <v>0</v>
          </cell>
          <cell r="BT141">
            <v>0</v>
          </cell>
          <cell r="BU141">
            <v>172.44498601811392</v>
          </cell>
          <cell r="BV141">
            <v>0</v>
          </cell>
          <cell r="BW141">
            <v>13795598.881449115</v>
          </cell>
          <cell r="BZ141">
            <v>2625.007981905042</v>
          </cell>
          <cell r="CA141">
            <v>58.615613609426873</v>
          </cell>
          <cell r="CB141">
            <v>5022.048592637515</v>
          </cell>
          <cell r="CC141">
            <v>113.82937240868705</v>
          </cell>
          <cell r="CD141">
            <v>1502.1306058335426</v>
          </cell>
          <cell r="CE141">
            <v>0</v>
          </cell>
          <cell r="CF141">
            <v>172.44498601811392</v>
          </cell>
          <cell r="CH141">
            <v>22</v>
          </cell>
          <cell r="CI141">
            <v>0</v>
          </cell>
          <cell r="CJ141">
            <v>22</v>
          </cell>
          <cell r="CK141">
            <v>0</v>
          </cell>
          <cell r="CL141">
            <v>2</v>
          </cell>
          <cell r="CM141">
            <v>1</v>
          </cell>
          <cell r="CV141">
            <v>0</v>
          </cell>
        </row>
        <row r="142">
          <cell r="B142">
            <v>2024</v>
          </cell>
          <cell r="C142">
            <v>124.1207675425116</v>
          </cell>
          <cell r="D142">
            <v>-1.1207675425116008</v>
          </cell>
          <cell r="E142">
            <v>0</v>
          </cell>
          <cell r="F142">
            <v>20</v>
          </cell>
          <cell r="G142">
            <v>143</v>
          </cell>
          <cell r="H142">
            <v>0</v>
          </cell>
          <cell r="I142">
            <v>0</v>
          </cell>
          <cell r="K142">
            <v>0</v>
          </cell>
          <cell r="L142">
            <v>22.236000000000001</v>
          </cell>
          <cell r="M142">
            <v>0</v>
          </cell>
          <cell r="N142">
            <v>37448446.473629147</v>
          </cell>
          <cell r="O142">
            <v>0</v>
          </cell>
          <cell r="P142">
            <v>0</v>
          </cell>
          <cell r="Q142">
            <v>8.0696245624964302E-2</v>
          </cell>
          <cell r="R142">
            <v>3.1770111902548446</v>
          </cell>
          <cell r="S142">
            <v>4</v>
          </cell>
          <cell r="T142">
            <v>89929989.244894713</v>
          </cell>
          <cell r="U142">
            <v>89929989.244894713</v>
          </cell>
          <cell r="V142">
            <v>10724.034315673001</v>
          </cell>
          <cell r="W142">
            <v>1608.6051473509501</v>
          </cell>
          <cell r="X142">
            <v>216</v>
          </cell>
          <cell r="Y142">
            <v>55489.152976686833</v>
          </cell>
          <cell r="Z142">
            <v>1824.6051473509501</v>
          </cell>
          <cell r="AB142">
            <v>101.08954636806227</v>
          </cell>
          <cell r="AC142">
            <v>8734.1368062005804</v>
          </cell>
          <cell r="AD142">
            <v>3493.6547224802325</v>
          </cell>
          <cell r="AF142">
            <v>2183.5342015501451</v>
          </cell>
          <cell r="AG142">
            <v>2399.5342015501451</v>
          </cell>
          <cell r="AI142">
            <v>1824.6051473509501</v>
          </cell>
          <cell r="AJ142">
            <v>75.394852649049881</v>
          </cell>
          <cell r="AK142">
            <v>0</v>
          </cell>
          <cell r="AL142">
            <v>0</v>
          </cell>
          <cell r="AM142">
            <v>800.81120842657447</v>
          </cell>
          <cell r="AN142">
            <v>0</v>
          </cell>
          <cell r="AO142">
            <v>0</v>
          </cell>
          <cell r="AP142">
            <v>2033</v>
          </cell>
          <cell r="AQ142">
            <v>0</v>
          </cell>
          <cell r="AR142">
            <v>-124.1207675425116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24.879232457488399</v>
          </cell>
          <cell r="AZ142">
            <v>-24</v>
          </cell>
          <cell r="BA142">
            <v>0</v>
          </cell>
          <cell r="BB142">
            <v>-29</v>
          </cell>
          <cell r="BC142">
            <v>0</v>
          </cell>
          <cell r="BD142">
            <v>-3</v>
          </cell>
          <cell r="BE142">
            <v>0</v>
          </cell>
          <cell r="BF142">
            <v>0</v>
          </cell>
          <cell r="BG142">
            <v>10088.936904852151</v>
          </cell>
          <cell r="BH142">
            <v>9290.623788330573</v>
          </cell>
          <cell r="BI142">
            <v>210.5805739636362</v>
          </cell>
          <cell r="BJ142">
            <v>3158.708609454543</v>
          </cell>
          <cell r="BK142">
            <v>189375087.51733559</v>
          </cell>
          <cell r="BL142">
            <v>9476125.8283636291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R142">
            <v>1713.402619457268</v>
          </cell>
          <cell r="BS142">
            <v>0</v>
          </cell>
          <cell r="BT142">
            <v>0</v>
          </cell>
          <cell r="BU142">
            <v>176.43522731369376</v>
          </cell>
          <cell r="BV142">
            <v>0</v>
          </cell>
          <cell r="BW142">
            <v>14114818.1850955</v>
          </cell>
          <cell r="BZ142">
            <v>2684.9739534956384</v>
          </cell>
          <cell r="CA142">
            <v>59.965971590596382</v>
          </cell>
          <cell r="CB142">
            <v>5138.5178483606123</v>
          </cell>
          <cell r="CC142">
            <v>116.46925572309738</v>
          </cell>
          <cell r="CD142">
            <v>1536.9673921435763</v>
          </cell>
          <cell r="CE142">
            <v>0</v>
          </cell>
          <cell r="CF142">
            <v>176.43522731369376</v>
          </cell>
          <cell r="CH142">
            <v>23</v>
          </cell>
          <cell r="CI142">
            <v>0</v>
          </cell>
          <cell r="CJ142">
            <v>23</v>
          </cell>
          <cell r="CK142">
            <v>0</v>
          </cell>
          <cell r="CL142">
            <v>3</v>
          </cell>
          <cell r="CM142">
            <v>1</v>
          </cell>
          <cell r="CV142">
            <v>0</v>
          </cell>
        </row>
        <row r="143">
          <cell r="B143">
            <v>2025</v>
          </cell>
          <cell r="C143">
            <v>126.99932459921737</v>
          </cell>
          <cell r="D143">
            <v>16.000675400782626</v>
          </cell>
          <cell r="E143">
            <v>0</v>
          </cell>
          <cell r="F143">
            <v>0</v>
          </cell>
          <cell r="G143">
            <v>143</v>
          </cell>
          <cell r="H143">
            <v>0</v>
          </cell>
          <cell r="I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10972.74164537238</v>
          </cell>
          <cell r="W143">
            <v>1645.911246805857</v>
          </cell>
          <cell r="X143">
            <v>216</v>
          </cell>
          <cell r="Y143">
            <v>56776.034262020163</v>
          </cell>
          <cell r="Z143">
            <v>1861.911246805857</v>
          </cell>
          <cell r="AB143">
            <v>103.433972952093</v>
          </cell>
          <cell r="AC143">
            <v>8936.6952630608357</v>
          </cell>
          <cell r="AD143">
            <v>3574.6781052243346</v>
          </cell>
          <cell r="AF143">
            <v>2234.1738157652089</v>
          </cell>
          <cell r="AG143">
            <v>2450.1738157652089</v>
          </cell>
          <cell r="AI143">
            <v>1861.911246805857</v>
          </cell>
          <cell r="AJ143">
            <v>38.08875319414301</v>
          </cell>
          <cell r="AK143">
            <v>0</v>
          </cell>
          <cell r="AL143">
            <v>0</v>
          </cell>
          <cell r="AM143">
            <v>763.5051089716676</v>
          </cell>
          <cell r="AN143">
            <v>0</v>
          </cell>
          <cell r="AO143">
            <v>0</v>
          </cell>
          <cell r="AP143">
            <v>2034</v>
          </cell>
          <cell r="AQ143">
            <v>0</v>
          </cell>
          <cell r="AR143">
            <v>-126.99932459921737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22.000675400782626</v>
          </cell>
          <cell r="AZ143">
            <v>-25</v>
          </cell>
          <cell r="BA143">
            <v>0</v>
          </cell>
          <cell r="BB143">
            <v>-30</v>
          </cell>
          <cell r="BC143">
            <v>0</v>
          </cell>
          <cell r="BD143">
            <v>-4</v>
          </cell>
          <cell r="BE143">
            <v>0</v>
          </cell>
          <cell r="BF143">
            <v>0</v>
          </cell>
          <cell r="BG143">
            <v>10322.915320367303</v>
          </cell>
          <cell r="BH143">
            <v>9506.0880591097357</v>
          </cell>
          <cell r="BI143">
            <v>215.46427077916269</v>
          </cell>
          <cell r="BJ143">
            <v>3231.9640616874403</v>
          </cell>
          <cell r="BK143">
            <v>193766995.53829184</v>
          </cell>
          <cell r="BL143">
            <v>9695892.1850623209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R143">
            <v>1753.1300169794313</v>
          </cell>
          <cell r="BS143">
            <v>0</v>
          </cell>
          <cell r="BT143">
            <v>0</v>
          </cell>
          <cell r="BU143">
            <v>180.5179183118953</v>
          </cell>
          <cell r="BV143">
            <v>0</v>
          </cell>
          <cell r="BW143">
            <v>14441433.464951623</v>
          </cell>
          <cell r="BZ143">
            <v>2746.3215096975769</v>
          </cell>
          <cell r="CA143">
            <v>61.34755620193846</v>
          </cell>
          <cell r="CB143">
            <v>5257.6882104705692</v>
          </cell>
          <cell r="CC143">
            <v>119.17036210995684</v>
          </cell>
          <cell r="CD143">
            <v>1572.6120986675367</v>
          </cell>
          <cell r="CE143">
            <v>0</v>
          </cell>
          <cell r="CF143">
            <v>180.5179183118953</v>
          </cell>
          <cell r="CH143">
            <v>24</v>
          </cell>
          <cell r="CI143">
            <v>0</v>
          </cell>
          <cell r="CJ143">
            <v>24</v>
          </cell>
          <cell r="CK143">
            <v>0</v>
          </cell>
          <cell r="CL143">
            <v>4</v>
          </cell>
          <cell r="CM143">
            <v>0</v>
          </cell>
          <cell r="CV143">
            <v>0</v>
          </cell>
        </row>
        <row r="144">
          <cell r="B144">
            <v>2026</v>
          </cell>
          <cell r="C144">
            <v>129.94463995022608</v>
          </cell>
          <cell r="D144">
            <v>13.055360049773924</v>
          </cell>
          <cell r="E144">
            <v>0</v>
          </cell>
          <cell r="F144">
            <v>0</v>
          </cell>
          <cell r="G144">
            <v>143</v>
          </cell>
          <cell r="H144">
            <v>0</v>
          </cell>
          <cell r="I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11227.216891699532</v>
          </cell>
          <cell r="W144">
            <v>1684.0825337549297</v>
          </cell>
          <cell r="X144">
            <v>216</v>
          </cell>
          <cell r="Y144">
            <v>58092.760361226159</v>
          </cell>
          <cell r="Z144">
            <v>1900.0825337549297</v>
          </cell>
          <cell r="AB144">
            <v>105.83277049934782</v>
          </cell>
          <cell r="AC144">
            <v>9143.9513711436521</v>
          </cell>
          <cell r="AD144">
            <v>3657.5805484574612</v>
          </cell>
          <cell r="AF144">
            <v>2285.987842785913</v>
          </cell>
          <cell r="AG144">
            <v>2501.987842785913</v>
          </cell>
          <cell r="AI144">
            <v>1900.0825337549297</v>
          </cell>
          <cell r="AJ144">
            <v>-8.2533754929727365E-2</v>
          </cell>
          <cell r="AK144">
            <v>200</v>
          </cell>
          <cell r="AL144">
            <v>237895411.12702984</v>
          </cell>
          <cell r="AM144">
            <v>725.33382202259486</v>
          </cell>
          <cell r="AN144">
            <v>0</v>
          </cell>
          <cell r="AO144">
            <v>0</v>
          </cell>
          <cell r="AP144">
            <v>2035</v>
          </cell>
          <cell r="AQ144">
            <v>0</v>
          </cell>
          <cell r="AR144">
            <v>-129.94463995022608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19.055360049773924</v>
          </cell>
          <cell r="AZ144">
            <v>-26</v>
          </cell>
          <cell r="BA144">
            <v>0</v>
          </cell>
          <cell r="BB144">
            <v>-31</v>
          </cell>
          <cell r="BC144">
            <v>0</v>
          </cell>
          <cell r="BD144">
            <v>-5</v>
          </cell>
          <cell r="BE144">
            <v>0</v>
          </cell>
          <cell r="BF144">
            <v>0</v>
          </cell>
          <cell r="BG144">
            <v>10562.320065677484</v>
          </cell>
          <cell r="BH144">
            <v>9726.5492873634557</v>
          </cell>
          <cell r="BI144">
            <v>220.46122825372004</v>
          </cell>
          <cell r="BJ144">
            <v>3306.9184238058006</v>
          </cell>
          <cell r="BK144">
            <v>198260758.85773322</v>
          </cell>
          <cell r="BL144">
            <v>9920755.2714174017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R144">
            <v>1793.7786645185151</v>
          </cell>
          <cell r="BS144">
            <v>0</v>
          </cell>
          <cell r="BT144">
            <v>0</v>
          </cell>
          <cell r="BU144">
            <v>184.69520216456203</v>
          </cell>
          <cell r="BV144">
            <v>0</v>
          </cell>
          <cell r="BW144">
            <v>14775616.173164962</v>
          </cell>
          <cell r="BZ144">
            <v>2809.0826004329206</v>
          </cell>
          <cell r="CA144">
            <v>62.761090735343714</v>
          </cell>
          <cell r="CB144">
            <v>5379.6223218997875</v>
          </cell>
          <cell r="CC144">
            <v>121.93411142921832</v>
          </cell>
          <cell r="CD144">
            <v>1609.0834623539545</v>
          </cell>
          <cell r="CE144">
            <v>0</v>
          </cell>
          <cell r="CF144">
            <v>184.69520216456203</v>
          </cell>
          <cell r="CH144">
            <v>25</v>
          </cell>
          <cell r="CI144">
            <v>0</v>
          </cell>
          <cell r="CJ144">
            <v>25</v>
          </cell>
          <cell r="CK144">
            <v>0</v>
          </cell>
          <cell r="CL144">
            <v>5</v>
          </cell>
          <cell r="CM144">
            <v>0</v>
          </cell>
          <cell r="CV144">
            <v>0</v>
          </cell>
        </row>
        <row r="145">
          <cell r="B145">
            <v>2027</v>
          </cell>
          <cell r="C145">
            <v>132.95826182604708</v>
          </cell>
          <cell r="D145">
            <v>10.041738173952922</v>
          </cell>
          <cell r="E145">
            <v>0</v>
          </cell>
          <cell r="F145">
            <v>0</v>
          </cell>
          <cell r="G145">
            <v>143</v>
          </cell>
          <cell r="H145">
            <v>0</v>
          </cell>
          <cell r="I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11487.593821770468</v>
          </cell>
          <cell r="W145">
            <v>1723.1390732655702</v>
          </cell>
          <cell r="X145">
            <v>216</v>
          </cell>
          <cell r="Y145">
            <v>59440.02342277667</v>
          </cell>
          <cell r="Z145">
            <v>1939.1390732655702</v>
          </cell>
          <cell r="AB145">
            <v>108.28719995852173</v>
          </cell>
          <cell r="AC145">
            <v>9356.014076416277</v>
          </cell>
          <cell r="AD145">
            <v>3742.4056305665108</v>
          </cell>
          <cell r="AF145">
            <v>2339.0035191040693</v>
          </cell>
          <cell r="AG145">
            <v>2555.0035191040693</v>
          </cell>
          <cell r="AI145">
            <v>1939.1390732655702</v>
          </cell>
          <cell r="AJ145">
            <v>160.86092673442977</v>
          </cell>
          <cell r="AK145">
            <v>0</v>
          </cell>
          <cell r="AL145">
            <v>0</v>
          </cell>
          <cell r="AM145">
            <v>686.27728251195435</v>
          </cell>
          <cell r="AN145">
            <v>0</v>
          </cell>
          <cell r="AO145">
            <v>0</v>
          </cell>
          <cell r="AP145">
            <v>2035</v>
          </cell>
          <cell r="AQ145">
            <v>0</v>
          </cell>
          <cell r="AR145">
            <v>-132.95826182604708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16.041738173952922</v>
          </cell>
          <cell r="AZ145">
            <v>-27</v>
          </cell>
          <cell r="BA145">
            <v>0</v>
          </cell>
          <cell r="BB145">
            <v>-32</v>
          </cell>
          <cell r="BC145">
            <v>0</v>
          </cell>
          <cell r="BD145">
            <v>-6</v>
          </cell>
          <cell r="BE145">
            <v>0</v>
          </cell>
          <cell r="BF145">
            <v>0</v>
          </cell>
          <cell r="BG145">
            <v>10807.276985959395</v>
          </cell>
          <cell r="BH145">
            <v>9952.1233604447134</v>
          </cell>
          <cell r="BI145">
            <v>225.57407308125767</v>
          </cell>
          <cell r="BJ145">
            <v>3383.611096218865</v>
          </cell>
          <cell r="BK145">
            <v>202858739.66124597</v>
          </cell>
          <cell r="BL145">
            <v>10150833.288656594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R145">
            <v>1835.3699264084416</v>
          </cell>
          <cell r="BS145">
            <v>0</v>
          </cell>
          <cell r="BT145">
            <v>0</v>
          </cell>
          <cell r="BU145">
            <v>188.96927171759035</v>
          </cell>
          <cell r="BV145">
            <v>0</v>
          </cell>
          <cell r="BW145">
            <v>15117541.737407228</v>
          </cell>
          <cell r="BZ145">
            <v>2873.2899156808776</v>
          </cell>
          <cell r="CA145">
            <v>64.207315247957013</v>
          </cell>
          <cell r="CB145">
            <v>5504.3842783694208</v>
          </cell>
          <cell r="CC145">
            <v>124.76195646963333</v>
          </cell>
          <cell r="CD145">
            <v>1646.4006546908538</v>
          </cell>
          <cell r="CE145">
            <v>0</v>
          </cell>
          <cell r="CF145">
            <v>188.96927171759035</v>
          </cell>
          <cell r="CH145">
            <v>26</v>
          </cell>
          <cell r="CI145">
            <v>0</v>
          </cell>
          <cell r="CJ145">
            <v>26</v>
          </cell>
          <cell r="CK145">
            <v>0</v>
          </cell>
          <cell r="CL145">
            <v>6</v>
          </cell>
          <cell r="CM145">
            <v>0</v>
          </cell>
          <cell r="CV145">
            <v>0</v>
          </cell>
        </row>
        <row r="146">
          <cell r="B146">
            <v>2028</v>
          </cell>
          <cell r="C146">
            <v>136.0417743631059</v>
          </cell>
          <cell r="D146">
            <v>6.9582256368940989</v>
          </cell>
          <cell r="E146">
            <v>0</v>
          </cell>
          <cell r="F146">
            <v>0</v>
          </cell>
          <cell r="G146">
            <v>143</v>
          </cell>
          <cell r="H146">
            <v>0</v>
          </cell>
          <cell r="I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11754.009304972351</v>
          </cell>
          <cell r="W146">
            <v>1763.1013957458526</v>
          </cell>
          <cell r="X146">
            <v>216</v>
          </cell>
          <cell r="Y146">
            <v>60818.531647162141</v>
          </cell>
          <cell r="Z146">
            <v>1979.1013957458526</v>
          </cell>
          <cell r="AB146">
            <v>110.7985515217059</v>
          </cell>
          <cell r="AC146">
            <v>9572.9948514753905</v>
          </cell>
          <cell r="AD146">
            <v>3829.1979405901566</v>
          </cell>
          <cell r="AF146">
            <v>2393.2487128688476</v>
          </cell>
          <cell r="AG146">
            <v>2609.2487128688476</v>
          </cell>
          <cell r="AI146">
            <v>1979.1013957458526</v>
          </cell>
          <cell r="AJ146">
            <v>120.89860425414736</v>
          </cell>
          <cell r="AK146">
            <v>0</v>
          </cell>
          <cell r="AL146">
            <v>0</v>
          </cell>
          <cell r="AM146">
            <v>646.31496003167194</v>
          </cell>
          <cell r="AN146">
            <v>0</v>
          </cell>
          <cell r="AO146">
            <v>0</v>
          </cell>
          <cell r="AP146">
            <v>2035</v>
          </cell>
          <cell r="AQ146">
            <v>0</v>
          </cell>
          <cell r="AR146">
            <v>-136.0417743631059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12.958225636894099</v>
          </cell>
          <cell r="AZ146">
            <v>-28</v>
          </cell>
          <cell r="BA146">
            <v>0</v>
          </cell>
          <cell r="BB146">
            <v>-33</v>
          </cell>
          <cell r="BC146">
            <v>0</v>
          </cell>
          <cell r="BD146">
            <v>-7</v>
          </cell>
          <cell r="BE146">
            <v>0</v>
          </cell>
          <cell r="BF146">
            <v>0</v>
          </cell>
          <cell r="BG146">
            <v>11057.91484493857</v>
          </cell>
          <cell r="BH146">
            <v>10182.928853317631</v>
          </cell>
          <cell r="BI146">
            <v>230.80549287291797</v>
          </cell>
          <cell r="BJ146">
            <v>3462.0823930937695</v>
          </cell>
          <cell r="BK146">
            <v>207563354.91724136</v>
          </cell>
          <cell r="BL146">
            <v>10386247.179281309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R146">
            <v>1877.9256624467362</v>
          </cell>
          <cell r="BS146">
            <v>0</v>
          </cell>
          <cell r="BT146">
            <v>0</v>
          </cell>
          <cell r="BU146">
            <v>193.34237066332526</v>
          </cell>
          <cell r="BV146">
            <v>0</v>
          </cell>
          <cell r="BW146">
            <v>15467389.65306602</v>
          </cell>
          <cell r="BZ146">
            <v>2938.9769026317736</v>
          </cell>
          <cell r="CA146">
            <v>65.686986950895971</v>
          </cell>
          <cell r="CB146">
            <v>5632.0396620818501</v>
          </cell>
          <cell r="CC146">
            <v>127.65538371242928</v>
          </cell>
          <cell r="CD146">
            <v>1684.5832917834107</v>
          </cell>
          <cell r="CE146">
            <v>0</v>
          </cell>
          <cell r="CF146">
            <v>193.34237066332526</v>
          </cell>
          <cell r="CH146">
            <v>27</v>
          </cell>
          <cell r="CI146">
            <v>0</v>
          </cell>
          <cell r="CJ146">
            <v>27</v>
          </cell>
          <cell r="CK146">
            <v>0</v>
          </cell>
          <cell r="CL146">
            <v>7</v>
          </cell>
          <cell r="CM146">
            <v>0</v>
          </cell>
          <cell r="CV146">
            <v>0</v>
          </cell>
        </row>
        <row r="147">
          <cell r="B147">
            <v>2029</v>
          </cell>
          <cell r="C147">
            <v>139.19679843645903</v>
          </cell>
          <cell r="D147">
            <v>3.8032015635409664</v>
          </cell>
          <cell r="E147">
            <v>0</v>
          </cell>
          <cell r="F147">
            <v>0</v>
          </cell>
          <cell r="G147">
            <v>143</v>
          </cell>
          <cell r="H147">
            <v>0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12026.603384910062</v>
          </cell>
          <cell r="W147">
            <v>1803.9905077365092</v>
          </cell>
          <cell r="X147">
            <v>216</v>
          </cell>
          <cell r="Y147">
            <v>62229.009659163305</v>
          </cell>
          <cell r="Z147">
            <v>2019.9905077365092</v>
          </cell>
          <cell r="AB147">
            <v>113.36814530258825</v>
          </cell>
          <cell r="AC147">
            <v>9795.007754143624</v>
          </cell>
          <cell r="AD147">
            <v>3918.0031016574499</v>
          </cell>
          <cell r="AF147">
            <v>2448.751938535906</v>
          </cell>
          <cell r="AG147">
            <v>2664.751938535906</v>
          </cell>
          <cell r="AI147">
            <v>2019.9905077365092</v>
          </cell>
          <cell r="AJ147">
            <v>80.009492263490756</v>
          </cell>
          <cell r="AK147">
            <v>0</v>
          </cell>
          <cell r="AL147">
            <v>0</v>
          </cell>
          <cell r="AM147">
            <v>605.42584804101534</v>
          </cell>
          <cell r="AN147">
            <v>0</v>
          </cell>
          <cell r="AO147">
            <v>0</v>
          </cell>
          <cell r="AP147">
            <v>2035</v>
          </cell>
          <cell r="AQ147">
            <v>0</v>
          </cell>
          <cell r="AR147">
            <v>-139.19679843645903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9.8032015635409664</v>
          </cell>
          <cell r="AZ147">
            <v>-29</v>
          </cell>
          <cell r="BA147">
            <v>0</v>
          </cell>
          <cell r="BB147">
            <v>-34</v>
          </cell>
          <cell r="BC147">
            <v>0</v>
          </cell>
          <cell r="BD147">
            <v>-8</v>
          </cell>
          <cell r="BE147">
            <v>0</v>
          </cell>
          <cell r="BF147">
            <v>0</v>
          </cell>
          <cell r="BG147">
            <v>11314.365392575146</v>
          </cell>
          <cell r="BH147">
            <v>10419.087090887429</v>
          </cell>
          <cell r="BI147">
            <v>236.15823756979808</v>
          </cell>
          <cell r="BJ147">
            <v>3542.3735635469711</v>
          </cell>
          <cell r="BK147">
            <v>212377077.64745229</v>
          </cell>
          <cell r="BL147">
            <v>10627120.690640913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R147">
            <v>1921.4682393850017</v>
          </cell>
          <cell r="BS147">
            <v>0</v>
          </cell>
          <cell r="BT147">
            <v>0</v>
          </cell>
          <cell r="BU147">
            <v>197.81679471967482</v>
          </cell>
          <cell r="BV147">
            <v>0</v>
          </cell>
          <cell r="BW147">
            <v>15825343.577573985</v>
          </cell>
          <cell r="BZ147">
            <v>3006.1777832387702</v>
          </cell>
          <cell r="CA147">
            <v>67.200880606996634</v>
          </cell>
          <cell r="CB147">
            <v>5762.6555761945283</v>
          </cell>
          <cell r="CC147">
            <v>130.61591411267818</v>
          </cell>
          <cell r="CD147">
            <v>1723.651444665328</v>
          </cell>
          <cell r="CE147">
            <v>0</v>
          </cell>
          <cell r="CF147">
            <v>197.81679471967482</v>
          </cell>
          <cell r="CH147">
            <v>28</v>
          </cell>
          <cell r="CI147">
            <v>0</v>
          </cell>
          <cell r="CJ147">
            <v>28</v>
          </cell>
          <cell r="CK147">
            <v>0</v>
          </cell>
          <cell r="CL147">
            <v>8</v>
          </cell>
          <cell r="CM147">
            <v>0</v>
          </cell>
          <cell r="CV147">
            <v>0</v>
          </cell>
        </row>
        <row r="148">
          <cell r="B148">
            <v>2030</v>
          </cell>
          <cell r="C148">
            <v>142.42499251182105</v>
          </cell>
          <cell r="D148">
            <v>0.57500748817895442</v>
          </cell>
          <cell r="E148">
            <v>0</v>
          </cell>
          <cell r="F148">
            <v>0</v>
          </cell>
          <cell r="G148">
            <v>143</v>
          </cell>
          <cell r="H148">
            <v>0</v>
          </cell>
          <cell r="I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12305.51935302134</v>
          </cell>
          <cell r="W148">
            <v>1845.8279029532009</v>
          </cell>
          <cell r="X148">
            <v>216</v>
          </cell>
          <cell r="Y148">
            <v>63672.198888756509</v>
          </cell>
          <cell r="Z148">
            <v>2061.8279029532009</v>
          </cell>
          <cell r="AB148">
            <v>115.99733203038254</v>
          </cell>
          <cell r="AC148">
            <v>10022.169487425052</v>
          </cell>
          <cell r="AD148">
            <v>4008.8677949700209</v>
          </cell>
          <cell r="AF148">
            <v>2505.5423718562629</v>
          </cell>
          <cell r="AG148">
            <v>2721.5423718562629</v>
          </cell>
          <cell r="AI148">
            <v>2061.8279029532009</v>
          </cell>
          <cell r="AJ148">
            <v>38.172097046799081</v>
          </cell>
          <cell r="AK148">
            <v>0</v>
          </cell>
          <cell r="AL148">
            <v>0</v>
          </cell>
          <cell r="AM148">
            <v>563.58845282432367</v>
          </cell>
          <cell r="AN148">
            <v>0</v>
          </cell>
          <cell r="AO148">
            <v>0</v>
          </cell>
          <cell r="AP148">
            <v>2035</v>
          </cell>
          <cell r="AQ148">
            <v>0</v>
          </cell>
          <cell r="AR148">
            <v>-142.42499251182105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6.5750074881789544</v>
          </cell>
          <cell r="AZ148">
            <v>-30</v>
          </cell>
          <cell r="BA148">
            <v>0</v>
          </cell>
          <cell r="BB148">
            <v>-35</v>
          </cell>
          <cell r="BC148">
            <v>0</v>
          </cell>
          <cell r="BD148">
            <v>-9</v>
          </cell>
          <cell r="BE148">
            <v>0</v>
          </cell>
          <cell r="BF148">
            <v>0</v>
          </cell>
          <cell r="BG148">
            <v>11576.763434319366</v>
          </cell>
          <cell r="BH148">
            <v>10660.72221177591</v>
          </cell>
          <cell r="BI148">
            <v>241.63512088848074</v>
          </cell>
          <cell r="BJ148">
            <v>3624.5268133272111</v>
          </cell>
          <cell r="BK148">
            <v>217302438.22689909</v>
          </cell>
          <cell r="BL148">
            <v>10873580.439981634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R148">
            <v>1966.0205426859193</v>
          </cell>
          <cell r="BS148">
            <v>0</v>
          </cell>
          <cell r="BT148">
            <v>0</v>
          </cell>
          <cell r="BU148">
            <v>202.39489283657304</v>
          </cell>
          <cell r="BV148">
            <v>0</v>
          </cell>
          <cell r="BW148">
            <v>16191591.426925844</v>
          </cell>
          <cell r="BZ148">
            <v>3074.9275721765289</v>
          </cell>
          <cell r="CA148">
            <v>68.749788937758694</v>
          </cell>
          <cell r="CB148">
            <v>5896.3006800933426</v>
          </cell>
          <cell r="CC148">
            <v>133.64510389881434</v>
          </cell>
          <cell r="CD148">
            <v>1763.6256498493483</v>
          </cell>
          <cell r="CE148">
            <v>0</v>
          </cell>
          <cell r="CF148">
            <v>202.39489283657304</v>
          </cell>
          <cell r="CH148">
            <v>29</v>
          </cell>
          <cell r="CI148">
            <v>0</v>
          </cell>
          <cell r="CJ148">
            <v>29</v>
          </cell>
          <cell r="CK148">
            <v>0</v>
          </cell>
          <cell r="CL148">
            <v>9</v>
          </cell>
          <cell r="CM148">
            <v>0</v>
          </cell>
          <cell r="CV148">
            <v>0</v>
          </cell>
        </row>
        <row r="149">
          <cell r="B149">
            <v>2031</v>
          </cell>
          <cell r="C149">
            <v>145.72805351735144</v>
          </cell>
          <cell r="D149">
            <v>-2.7280535173514409</v>
          </cell>
          <cell r="E149">
            <v>0</v>
          </cell>
          <cell r="F149">
            <v>20</v>
          </cell>
          <cell r="G149">
            <v>163</v>
          </cell>
          <cell r="H149">
            <v>0</v>
          </cell>
          <cell r="I149">
            <v>0</v>
          </cell>
          <cell r="K149">
            <v>0</v>
          </cell>
          <cell r="L149">
            <v>22.236000000000001</v>
          </cell>
          <cell r="M149">
            <v>0</v>
          </cell>
          <cell r="N149">
            <v>37448446.473629147</v>
          </cell>
          <cell r="O149">
            <v>0</v>
          </cell>
          <cell r="P149">
            <v>0</v>
          </cell>
          <cell r="Q149">
            <v>8.0696245624964302E-2</v>
          </cell>
          <cell r="R149">
            <v>3.1770111902548446</v>
          </cell>
          <cell r="S149">
            <v>4</v>
          </cell>
          <cell r="T149">
            <v>89929989.244894713</v>
          </cell>
          <cell r="U149">
            <v>89929989.244894713</v>
          </cell>
          <cell r="V149">
            <v>12590.903823899163</v>
          </cell>
          <cell r="W149">
            <v>1888.6355735848745</v>
          </cell>
          <cell r="X149">
            <v>216</v>
          </cell>
          <cell r="Y149">
            <v>65148.85796085278</v>
          </cell>
          <cell r="Z149">
            <v>2104.6355735848747</v>
          </cell>
          <cell r="AB149">
            <v>118.68749375985087</v>
          </cell>
          <cell r="AC149">
            <v>10254.599460851114</v>
          </cell>
          <cell r="AD149">
            <v>4101.8397843404455</v>
          </cell>
          <cell r="AF149">
            <v>2563.6498652127784</v>
          </cell>
          <cell r="AG149">
            <v>2779.6498652127784</v>
          </cell>
          <cell r="AI149">
            <v>2104.6355735848747</v>
          </cell>
          <cell r="AJ149">
            <v>-4.6355735848746917</v>
          </cell>
          <cell r="AK149">
            <v>200</v>
          </cell>
          <cell r="AL149">
            <v>237895411.12702984</v>
          </cell>
          <cell r="AM149">
            <v>520.78078219264989</v>
          </cell>
          <cell r="AN149">
            <v>0</v>
          </cell>
          <cell r="AO149">
            <v>0</v>
          </cell>
          <cell r="AP149">
            <v>2035</v>
          </cell>
          <cell r="AQ149">
            <v>0</v>
          </cell>
          <cell r="AR149">
            <v>-145.72805351735144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3.2719464826485591</v>
          </cell>
          <cell r="AZ149">
            <v>-31</v>
          </cell>
          <cell r="BA149">
            <v>0</v>
          </cell>
          <cell r="BB149">
            <v>-36</v>
          </cell>
          <cell r="BC149">
            <v>0</v>
          </cell>
          <cell r="BD149">
            <v>-10</v>
          </cell>
          <cell r="BE149">
            <v>0</v>
          </cell>
          <cell r="BF149">
            <v>0</v>
          </cell>
          <cell r="BG149">
            <v>11845.246901973233</v>
          </cell>
          <cell r="BH149">
            <v>10907.961233576005</v>
          </cell>
          <cell r="BI149">
            <v>247.23902180009463</v>
          </cell>
          <cell r="BJ149">
            <v>3708.5853270014195</v>
          </cell>
          <cell r="BK149">
            <v>222342025.714008</v>
          </cell>
          <cell r="BL149">
            <v>11125755.981004259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R149">
            <v>2011.6059885528739</v>
          </cell>
          <cell r="BS149">
            <v>0</v>
          </cell>
          <cell r="BT149">
            <v>0</v>
          </cell>
          <cell r="BU149">
            <v>207.0790684304252</v>
          </cell>
          <cell r="BV149">
            <v>0</v>
          </cell>
          <cell r="BW149">
            <v>16566325.474434016</v>
          </cell>
          <cell r="BZ149">
            <v>3145.2620952162847</v>
          </cell>
          <cell r="CA149">
            <v>70.334523039755823</v>
          </cell>
          <cell r="CB149">
            <v>6033.045225484012</v>
          </cell>
          <cell r="CC149">
            <v>136.74454539066937</v>
          </cell>
          <cell r="CD149">
            <v>1804.5269201224503</v>
          </cell>
          <cell r="CE149">
            <v>0</v>
          </cell>
          <cell r="CF149">
            <v>207.0790684304252</v>
          </cell>
          <cell r="CH149">
            <v>30</v>
          </cell>
          <cell r="CI149">
            <v>0</v>
          </cell>
          <cell r="CJ149">
            <v>30</v>
          </cell>
          <cell r="CK149">
            <v>0</v>
          </cell>
          <cell r="CL149">
            <v>10</v>
          </cell>
          <cell r="CM149">
            <v>0</v>
          </cell>
          <cell r="CV149">
            <v>0</v>
          </cell>
        </row>
        <row r="150">
          <cell r="B150">
            <v>2032</v>
          </cell>
          <cell r="C150">
            <v>149.10771773565949</v>
          </cell>
          <cell r="D150">
            <v>13.892282264340508</v>
          </cell>
          <cell r="E150">
            <v>0</v>
          </cell>
          <cell r="F150">
            <v>0</v>
          </cell>
          <cell r="G150">
            <v>163</v>
          </cell>
          <cell r="H150">
            <v>0</v>
          </cell>
          <cell r="I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12882.906812360981</v>
          </cell>
          <cell r="W150">
            <v>1932.4360218541472</v>
          </cell>
          <cell r="X150">
            <v>216</v>
          </cell>
          <cell r="Y150">
            <v>66659.763094075577</v>
          </cell>
          <cell r="Z150">
            <v>2148.4360218541469</v>
          </cell>
          <cell r="AB150">
            <v>121.44004459779286</v>
          </cell>
          <cell r="AC150">
            <v>10492.419853249305</v>
          </cell>
          <cell r="AD150">
            <v>4196.967941299722</v>
          </cell>
          <cell r="AF150">
            <v>2623.1049633123262</v>
          </cell>
          <cell r="AG150">
            <v>2839.1049633123262</v>
          </cell>
          <cell r="AI150">
            <v>2148.4360218541469</v>
          </cell>
          <cell r="AJ150">
            <v>151.56397814585307</v>
          </cell>
          <cell r="AK150">
            <v>0</v>
          </cell>
          <cell r="AL150">
            <v>0</v>
          </cell>
          <cell r="AM150">
            <v>476.98033392337766</v>
          </cell>
          <cell r="AN150">
            <v>0</v>
          </cell>
          <cell r="AO150">
            <v>0</v>
          </cell>
          <cell r="AP150">
            <v>2035</v>
          </cell>
          <cell r="AQ150">
            <v>0</v>
          </cell>
          <cell r="AR150">
            <v>-149.10771773565949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-0.10771773565949161</v>
          </cell>
          <cell r="AZ150">
            <v>-32</v>
          </cell>
          <cell r="BA150">
            <v>0</v>
          </cell>
          <cell r="BB150">
            <v>-37</v>
          </cell>
          <cell r="BC150">
            <v>0</v>
          </cell>
          <cell r="BD150">
            <v>-11</v>
          </cell>
          <cell r="BE150">
            <v>0</v>
          </cell>
          <cell r="BF150">
            <v>0</v>
          </cell>
          <cell r="BG150">
            <v>12119.95692619556</v>
          </cell>
          <cell r="BH150">
            <v>11160.934119619662</v>
          </cell>
          <cell r="BI150">
            <v>252.97288604365713</v>
          </cell>
          <cell r="BJ150">
            <v>3794.5932906548569</v>
          </cell>
          <cell r="BK150">
            <v>227498489.21156061</v>
          </cell>
          <cell r="BL150">
            <v>11383779.87196457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R150">
            <v>2058.2485362385742</v>
          </cell>
          <cell r="BS150">
            <v>0</v>
          </cell>
          <cell r="BT150">
            <v>0</v>
          </cell>
          <cell r="BU150">
            <v>211.87178064717409</v>
          </cell>
          <cell r="BV150">
            <v>0</v>
          </cell>
          <cell r="BW150">
            <v>16949742.451773927</v>
          </cell>
          <cell r="BZ150">
            <v>3217.2180080269668</v>
          </cell>
          <cell r="CA150">
            <v>71.955912810682094</v>
          </cell>
          <cell r="CB150">
            <v>6172.961093320504</v>
          </cell>
          <cell r="CC150">
            <v>139.915867836492</v>
          </cell>
          <cell r="CD150">
            <v>1846.376755591401</v>
          </cell>
          <cell r="CE150">
            <v>0</v>
          </cell>
          <cell r="CF150">
            <v>211.87178064717409</v>
          </cell>
          <cell r="CH150">
            <v>31</v>
          </cell>
          <cell r="CI150">
            <v>0</v>
          </cell>
          <cell r="CJ150">
            <v>31</v>
          </cell>
          <cell r="CK150">
            <v>0</v>
          </cell>
          <cell r="CL150">
            <v>11</v>
          </cell>
          <cell r="CM150">
            <v>0</v>
          </cell>
          <cell r="CV150">
            <v>0</v>
          </cell>
        </row>
        <row r="151">
          <cell r="B151">
            <v>2033</v>
          </cell>
          <cell r="C151">
            <v>152.5657617164967</v>
          </cell>
          <cell r="D151">
            <v>10.434238283503305</v>
          </cell>
          <cell r="E151">
            <v>0</v>
          </cell>
          <cell r="F151">
            <v>0</v>
          </cell>
          <cell r="G151">
            <v>163</v>
          </cell>
          <cell r="H151">
            <v>0</v>
          </cell>
          <cell r="I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13181.681812305314</v>
          </cell>
          <cell r="W151">
            <v>1977.2522718457972</v>
          </cell>
          <cell r="X151">
            <v>216</v>
          </cell>
          <cell r="Y151">
            <v>68205.708508786818</v>
          </cell>
          <cell r="Z151">
            <v>2193.2522718457972</v>
          </cell>
          <cell r="AB151">
            <v>124.25643144638292</v>
          </cell>
          <cell r="AC151">
            <v>10735.755676967485</v>
          </cell>
          <cell r="AD151">
            <v>4294.3022707869941</v>
          </cell>
          <cell r="AF151">
            <v>2683.9389192418712</v>
          </cell>
          <cell r="AG151">
            <v>2899.9389192418712</v>
          </cell>
          <cell r="AI151">
            <v>2193.2522718457972</v>
          </cell>
          <cell r="AJ151">
            <v>106.74772815420283</v>
          </cell>
          <cell r="AK151">
            <v>0</v>
          </cell>
          <cell r="AL151">
            <v>0</v>
          </cell>
          <cell r="AM151">
            <v>432.16408393172742</v>
          </cell>
          <cell r="AN151">
            <v>0</v>
          </cell>
          <cell r="AO151">
            <v>0</v>
          </cell>
          <cell r="AP151">
            <v>2035</v>
          </cell>
          <cell r="AQ151">
            <v>0</v>
          </cell>
          <cell r="AR151">
            <v>-152.5657617164967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-3.565761716496695</v>
          </cell>
          <cell r="AZ151">
            <v>-33</v>
          </cell>
          <cell r="BA151">
            <v>0</v>
          </cell>
          <cell r="BB151">
            <v>-38</v>
          </cell>
          <cell r="BC151">
            <v>0</v>
          </cell>
          <cell r="BD151">
            <v>-12</v>
          </cell>
          <cell r="BE151">
            <v>0</v>
          </cell>
          <cell r="BF151">
            <v>0</v>
          </cell>
          <cell r="BG151">
            <v>12401.037910688512</v>
          </cell>
          <cell r="BH151">
            <v>11419.773847294207</v>
          </cell>
          <cell r="BI151">
            <v>258.83972767454543</v>
          </cell>
          <cell r="BJ151">
            <v>3882.5959151181814</v>
          </cell>
          <cell r="BK151">
            <v>232774539.25923344</v>
          </cell>
          <cell r="BL151">
            <v>11647787.745354544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R151">
            <v>2105.9727006391367</v>
          </cell>
          <cell r="BS151">
            <v>0</v>
          </cell>
          <cell r="BT151">
            <v>0</v>
          </cell>
          <cell r="BU151">
            <v>216.77554565466471</v>
          </cell>
          <cell r="BV151">
            <v>0</v>
          </cell>
          <cell r="BW151">
            <v>17342043.652373176</v>
          </cell>
          <cell r="BZ151">
            <v>3290.8328154122532</v>
          </cell>
          <cell r="CA151">
            <v>73.61480738528644</v>
          </cell>
          <cell r="CB151">
            <v>6316.1218315898823</v>
          </cell>
          <cell r="CC151">
            <v>143.16073826937827</v>
          </cell>
          <cell r="CD151">
            <v>1889.1971549844739</v>
          </cell>
          <cell r="CE151">
            <v>0</v>
          </cell>
          <cell r="CF151">
            <v>216.77554565466471</v>
          </cell>
          <cell r="CH151">
            <v>32</v>
          </cell>
          <cell r="CI151">
            <v>0</v>
          </cell>
          <cell r="CJ151">
            <v>32</v>
          </cell>
          <cell r="CK151">
            <v>0</v>
          </cell>
          <cell r="CL151">
            <v>12</v>
          </cell>
          <cell r="CM151">
            <v>0</v>
          </cell>
          <cell r="CV151">
            <v>0</v>
          </cell>
        </row>
        <row r="152">
          <cell r="B152">
            <v>2034</v>
          </cell>
          <cell r="C152">
            <v>156.10400321061482</v>
          </cell>
          <cell r="D152">
            <v>6.8959967893851797</v>
          </cell>
          <cell r="E152">
            <v>0</v>
          </cell>
          <cell r="F152">
            <v>0</v>
          </cell>
          <cell r="G152">
            <v>163</v>
          </cell>
          <cell r="H152">
            <v>0</v>
          </cell>
          <cell r="I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13487.385877397121</v>
          </cell>
          <cell r="W152">
            <v>2023.107881609568</v>
          </cell>
          <cell r="X152">
            <v>216</v>
          </cell>
          <cell r="Y152">
            <v>69787.506844575706</v>
          </cell>
          <cell r="Z152">
            <v>2239.1078816095678</v>
          </cell>
          <cell r="AB152">
            <v>127.13813476374726</v>
          </cell>
          <cell r="AC152">
            <v>10984.734843587763</v>
          </cell>
          <cell r="AD152">
            <v>4393.8939374351057</v>
          </cell>
          <cell r="AF152">
            <v>2746.1837108969407</v>
          </cell>
          <cell r="AG152">
            <v>2962.1837108969407</v>
          </cell>
          <cell r="AI152">
            <v>2239.1078816095678</v>
          </cell>
          <cell r="AJ152">
            <v>60.892118390432188</v>
          </cell>
          <cell r="AK152">
            <v>0</v>
          </cell>
          <cell r="AL152">
            <v>0</v>
          </cell>
          <cell r="AM152">
            <v>386.30847416795677</v>
          </cell>
          <cell r="AN152">
            <v>0</v>
          </cell>
          <cell r="AO152">
            <v>0</v>
          </cell>
          <cell r="AP152">
            <v>2035</v>
          </cell>
          <cell r="AQ152">
            <v>0</v>
          </cell>
          <cell r="AR152">
            <v>-156.10400321061482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-7.1040032106148203</v>
          </cell>
          <cell r="AZ152">
            <v>-34</v>
          </cell>
          <cell r="BA152">
            <v>0</v>
          </cell>
          <cell r="BB152">
            <v>-39</v>
          </cell>
          <cell r="BC152">
            <v>0</v>
          </cell>
          <cell r="BD152">
            <v>-13</v>
          </cell>
          <cell r="BE152">
            <v>0</v>
          </cell>
          <cell r="BF152">
            <v>0</v>
          </cell>
          <cell r="BG152">
            <v>12688.637608104675</v>
          </cell>
          <cell r="BH152">
            <v>11684.616477943049</v>
          </cell>
          <cell r="BI152">
            <v>264.8426306488418</v>
          </cell>
          <cell r="BJ152">
            <v>3972.6394597326271</v>
          </cell>
          <cell r="BK152">
            <v>238172949.25839967</v>
          </cell>
          <cell r="BL152">
            <v>11917918.379197881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R152">
            <v>2154.8035651802384</v>
          </cell>
          <cell r="BS152">
            <v>0</v>
          </cell>
          <cell r="BT152">
            <v>0</v>
          </cell>
          <cell r="BU152">
            <v>221.79293796496995</v>
          </cell>
          <cell r="BV152">
            <v>0</v>
          </cell>
          <cell r="BW152">
            <v>17743435.037197597</v>
          </cell>
          <cell r="BZ152">
            <v>3366.1448909936662</v>
          </cell>
          <cell r="CA152">
            <v>75.312075581412955</v>
          </cell>
          <cell r="CB152">
            <v>6462.6026939734393</v>
          </cell>
          <cell r="CC152">
            <v>146.480862383557</v>
          </cell>
          <cell r="CD152">
            <v>1933.01062721527</v>
          </cell>
          <cell r="CE152">
            <v>0</v>
          </cell>
          <cell r="CF152">
            <v>221.79293796496995</v>
          </cell>
          <cell r="CH152">
            <v>33</v>
          </cell>
          <cell r="CI152">
            <v>0</v>
          </cell>
          <cell r="CJ152">
            <v>33</v>
          </cell>
          <cell r="CK152">
            <v>0</v>
          </cell>
          <cell r="CL152">
            <v>13</v>
          </cell>
          <cell r="CM152">
            <v>0</v>
          </cell>
          <cell r="CV152">
            <v>0</v>
          </cell>
        </row>
        <row r="153">
          <cell r="B153">
            <v>2035</v>
          </cell>
          <cell r="C153">
            <v>159.724302125283</v>
          </cell>
          <cell r="D153">
            <v>3.2756978747169967</v>
          </cell>
          <cell r="E153">
            <v>0</v>
          </cell>
          <cell r="F153">
            <v>0</v>
          </cell>
          <cell r="G153">
            <v>163</v>
          </cell>
          <cell r="H153">
            <v>0</v>
          </cell>
          <cell r="I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13800.179703624453</v>
          </cell>
          <cell r="W153">
            <v>2070.026955543668</v>
          </cell>
          <cell r="X153">
            <v>216</v>
          </cell>
          <cell r="Y153">
            <v>71405.989587429751</v>
          </cell>
          <cell r="Z153">
            <v>2286.026955543668</v>
          </cell>
          <cell r="AB153">
            <v>130.08666934217902</v>
          </cell>
          <cell r="AC153">
            <v>11239.488231164267</v>
          </cell>
          <cell r="AD153">
            <v>4495.7952924657066</v>
          </cell>
          <cell r="AF153">
            <v>2809.8720577910667</v>
          </cell>
          <cell r="AG153">
            <v>3025.8720577910667</v>
          </cell>
          <cell r="AI153">
            <v>2286.026955543668</v>
          </cell>
          <cell r="AJ153">
            <v>13.973044456331991</v>
          </cell>
          <cell r="AK153">
            <v>0</v>
          </cell>
          <cell r="AL153">
            <v>0</v>
          </cell>
          <cell r="AM153">
            <v>339.38940023385658</v>
          </cell>
          <cell r="AN153">
            <v>0</v>
          </cell>
          <cell r="AO153">
            <v>0</v>
          </cell>
          <cell r="AP153">
            <v>2035</v>
          </cell>
          <cell r="AQ153">
            <v>0</v>
          </cell>
          <cell r="AR153">
            <v>-159.724302125283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-10.724302125283003</v>
          </cell>
          <cell r="AZ153">
            <v>-35</v>
          </cell>
          <cell r="BA153">
            <v>0</v>
          </cell>
          <cell r="BB153">
            <v>-40</v>
          </cell>
          <cell r="BC153">
            <v>0</v>
          </cell>
          <cell r="BD153">
            <v>-14</v>
          </cell>
          <cell r="BE153">
            <v>0</v>
          </cell>
          <cell r="BF153">
            <v>0</v>
          </cell>
          <cell r="BG153">
            <v>12982.907197714499</v>
          </cell>
          <cell r="BH153">
            <v>11955.601228387517</v>
          </cell>
          <cell r="BI153">
            <v>270.98475044446786</v>
          </cell>
          <cell r="BJ153">
            <v>4064.771256667018</v>
          </cell>
          <cell r="BK153">
            <v>243696556.93001473</v>
          </cell>
          <cell r="BL153">
            <v>12194313.770001054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R153">
            <v>2204.7667950021278</v>
          </cell>
          <cell r="BS153">
            <v>0</v>
          </cell>
          <cell r="BT153">
            <v>0</v>
          </cell>
          <cell r="BU153">
            <v>226.92659178740587</v>
          </cell>
          <cell r="BV153">
            <v>0</v>
          </cell>
          <cell r="BW153">
            <v>18154127.34299247</v>
          </cell>
          <cell r="BZ153">
            <v>3443.1934973500579</v>
          </cell>
          <cell r="CA153">
            <v>77.048606356391701</v>
          </cell>
          <cell r="CB153">
            <v>6612.4806794044534</v>
          </cell>
          <cell r="CC153">
            <v>149.87798543101417</v>
          </cell>
          <cell r="CD153">
            <v>1977.8402032147251</v>
          </cell>
          <cell r="CE153">
            <v>0</v>
          </cell>
          <cell r="CF153">
            <v>226.92659178740587</v>
          </cell>
          <cell r="CH153">
            <v>34</v>
          </cell>
          <cell r="CI153">
            <v>0</v>
          </cell>
          <cell r="CJ153">
            <v>34</v>
          </cell>
          <cell r="CK153">
            <v>0</v>
          </cell>
          <cell r="CL153">
            <v>14</v>
          </cell>
          <cell r="CM153">
            <v>0</v>
          </cell>
          <cell r="CV153">
            <v>0</v>
          </cell>
        </row>
        <row r="154">
          <cell r="B154" t="str">
            <v xml:space="preserve">     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B154">
            <v>0</v>
          </cell>
          <cell r="AC154">
            <v>0</v>
          </cell>
          <cell r="AD154">
            <v>0</v>
          </cell>
          <cell r="AF154">
            <v>0</v>
          </cell>
          <cell r="AG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R154">
            <v>0</v>
          </cell>
          <cell r="BS154">
            <v>0</v>
          </cell>
          <cell r="BT154">
            <v>0</v>
          </cell>
          <cell r="BU154" t="e">
            <v>#N/A</v>
          </cell>
          <cell r="BV154">
            <v>0</v>
          </cell>
          <cell r="BW154" t="e">
            <v>#N/A</v>
          </cell>
          <cell r="BZ154" t="e">
            <v>#N/A</v>
          </cell>
          <cell r="CA154" t="e">
            <v>#N/A</v>
          </cell>
          <cell r="CB154" t="e">
            <v>#N/A</v>
          </cell>
          <cell r="CC154" t="e">
            <v>#N/A</v>
          </cell>
          <cell r="CD154" t="e">
            <v>#N/A</v>
          </cell>
          <cell r="CE154" t="e">
            <v>#N/A</v>
          </cell>
          <cell r="CF154" t="e">
            <v>#N/A</v>
          </cell>
          <cell r="CH154">
            <v>35</v>
          </cell>
          <cell r="CI154">
            <v>0</v>
          </cell>
          <cell r="CJ154">
            <v>35</v>
          </cell>
          <cell r="CK154">
            <v>0</v>
          </cell>
          <cell r="CL154">
            <v>0</v>
          </cell>
          <cell r="CM154">
            <v>0</v>
          </cell>
          <cell r="CV154">
            <v>0</v>
          </cell>
        </row>
        <row r="161">
          <cell r="B161" t="str">
            <v>Año</v>
          </cell>
          <cell r="C161" t="str">
            <v>Pozos a rehabilitar</v>
          </cell>
          <cell r="D161" t="str">
            <v>Pozos a construir</v>
          </cell>
          <cell r="E161" t="str">
            <v xml:space="preserve">Total Pozos </v>
          </cell>
          <cell r="F161" t="str">
            <v>Unidades de bombeo a instalar - Rehabilitación</v>
          </cell>
          <cell r="G161" t="str">
            <v>Unidades de bombeo a instalar - Ampliación</v>
          </cell>
          <cell r="H161" t="str">
            <v xml:space="preserve">Total unidades de bombeo a instalar </v>
          </cell>
          <cell r="I161" t="str">
            <v>Red para conducción (km)</v>
          </cell>
          <cell r="K161" t="str">
            <v>Plantas de tratamiento</v>
          </cell>
          <cell r="L161" t="str">
            <v xml:space="preserve">Tanques de almacenamiento </v>
          </cell>
          <cell r="M161" t="str">
            <v>Redes acueducto ampliación (km)</v>
          </cell>
          <cell r="N161" t="str">
            <v>Redes alcantarillado ampliación (km)</v>
          </cell>
          <cell r="O161" t="str">
            <v>Tubería de impulsión estación menor (km)</v>
          </cell>
          <cell r="P161" t="str">
            <v>Tubería de impulsión estación mayor (km)</v>
          </cell>
          <cell r="Q161" t="str">
            <v>Unidades de bombeo Estación menor ampliación</v>
          </cell>
          <cell r="R161" t="str">
            <v>Unidades de bombeo Estación mayor ampliación</v>
          </cell>
        </row>
        <row r="162">
          <cell r="B162">
            <v>2002</v>
          </cell>
          <cell r="C162">
            <v>1</v>
          </cell>
          <cell r="D162">
            <v>0</v>
          </cell>
          <cell r="E162">
            <v>1</v>
          </cell>
          <cell r="F162">
            <v>1</v>
          </cell>
          <cell r="G162">
            <v>0</v>
          </cell>
          <cell r="H162">
            <v>1</v>
          </cell>
          <cell r="I162">
            <v>0</v>
          </cell>
          <cell r="K162">
            <v>1</v>
          </cell>
          <cell r="L162">
            <v>1</v>
          </cell>
          <cell r="M162">
            <v>3.248186579266255</v>
          </cell>
          <cell r="N162">
            <v>10.239731163426649</v>
          </cell>
          <cell r="O162">
            <v>0.5</v>
          </cell>
          <cell r="P162">
            <v>2</v>
          </cell>
          <cell r="Q162">
            <v>1</v>
          </cell>
          <cell r="R162">
            <v>1</v>
          </cell>
        </row>
        <row r="163">
          <cell r="B163">
            <v>2003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4.232706944738176</v>
          </cell>
          <cell r="N163">
            <v>10.699091703266408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</row>
        <row r="164">
          <cell r="B164">
            <v>2004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K164">
            <v>0</v>
          </cell>
          <cell r="L164">
            <v>0</v>
          </cell>
          <cell r="M164">
            <v>4.397435608320297</v>
          </cell>
          <cell r="N164">
            <v>11.174251404675095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</row>
        <row r="165">
          <cell r="B165">
            <v>2005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0</v>
          </cell>
          <cell r="M165">
            <v>4.5675283494154426</v>
          </cell>
          <cell r="N165">
            <v>5.5164818932632986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</row>
        <row r="166">
          <cell r="B166">
            <v>2006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L166">
            <v>0</v>
          </cell>
          <cell r="M166">
            <v>4.7431453716877741</v>
          </cell>
          <cell r="N166">
            <v>1.544941758030318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</row>
        <row r="167">
          <cell r="B167">
            <v>2007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L167">
            <v>0</v>
          </cell>
          <cell r="M167">
            <v>4.9244514244879563</v>
          </cell>
          <cell r="N167">
            <v>1.5807714027209658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</row>
        <row r="168">
          <cell r="B168">
            <v>2008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L168">
            <v>0</v>
          </cell>
          <cell r="M168">
            <v>5.1116159275311928</v>
          </cell>
          <cell r="N168">
            <v>1.6174319935828543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</row>
        <row r="169">
          <cell r="B169">
            <v>2009</v>
          </cell>
          <cell r="C169">
            <v>0</v>
          </cell>
          <cell r="D169">
            <v>1</v>
          </cell>
          <cell r="E169">
            <v>1</v>
          </cell>
          <cell r="F169">
            <v>0</v>
          </cell>
          <cell r="G169">
            <v>1</v>
          </cell>
          <cell r="H169">
            <v>1</v>
          </cell>
          <cell r="I169">
            <v>1.5</v>
          </cell>
          <cell r="K169">
            <v>0</v>
          </cell>
          <cell r="L169">
            <v>0</v>
          </cell>
          <cell r="M169">
            <v>5.3048130989131144</v>
          </cell>
          <cell r="N169">
            <v>1.6549428015729473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</row>
        <row r="170">
          <cell r="B170">
            <v>2010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K170">
            <v>0</v>
          </cell>
          <cell r="L170">
            <v>0</v>
          </cell>
          <cell r="M170">
            <v>5.5042220865514313</v>
          </cell>
          <cell r="N170">
            <v>1.6933235445721448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</row>
        <row r="171">
          <cell r="B171">
            <v>2011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K171">
            <v>0</v>
          </cell>
          <cell r="L171">
            <v>0</v>
          </cell>
          <cell r="M171">
            <v>5.7100271031437435</v>
          </cell>
          <cell r="N171">
            <v>1.7325943977502356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</row>
        <row r="172">
          <cell r="B172">
            <v>2012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</v>
          </cell>
          <cell r="M172">
            <v>2.5965490512986027</v>
          </cell>
          <cell r="N172">
            <v>1.7727760041711327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</row>
        <row r="173">
          <cell r="B173">
            <v>2013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L173">
            <v>0</v>
          </cell>
          <cell r="M173">
            <v>2.4546129288523342</v>
          </cell>
          <cell r="N173">
            <v>1.8138894856440675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</row>
        <row r="174">
          <cell r="B174">
            <v>2014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L174">
            <v>0</v>
          </cell>
          <cell r="M174">
            <v>2.5115392878148532</v>
          </cell>
          <cell r="N174">
            <v>1.8559564538264612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</row>
        <row r="175">
          <cell r="B175">
            <v>2015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L175">
            <v>0</v>
          </cell>
          <cell r="M175">
            <v>2.5697858591443308</v>
          </cell>
          <cell r="N175">
            <v>1.8989990215842818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</row>
        <row r="176">
          <cell r="B176">
            <v>2016</v>
          </cell>
          <cell r="C176">
            <v>0</v>
          </cell>
          <cell r="D176">
            <v>1</v>
          </cell>
          <cell r="E176">
            <v>1</v>
          </cell>
          <cell r="F176">
            <v>0</v>
          </cell>
          <cell r="G176">
            <v>1</v>
          </cell>
          <cell r="H176">
            <v>1</v>
          </cell>
          <cell r="I176">
            <v>1.5</v>
          </cell>
          <cell r="K176">
            <v>0</v>
          </cell>
          <cell r="L176">
            <v>0</v>
          </cell>
          <cell r="M176">
            <v>2.6293832606551679</v>
          </cell>
          <cell r="N176">
            <v>1.9430398146158359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</row>
        <row r="177">
          <cell r="B177">
            <v>2017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K177">
            <v>0</v>
          </cell>
          <cell r="L177">
            <v>0</v>
          </cell>
          <cell r="M177">
            <v>2.69036282023731</v>
          </cell>
          <cell r="N177">
            <v>1.9881019833452456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</row>
        <row r="178">
          <cell r="B178">
            <v>2018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K178">
            <v>0</v>
          </cell>
          <cell r="L178">
            <v>0</v>
          </cell>
          <cell r="M178">
            <v>2.752756592324181</v>
          </cell>
          <cell r="N178">
            <v>2.0342092150915279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</row>
        <row r="179">
          <cell r="B179">
            <v>2019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0</v>
          </cell>
          <cell r="M179">
            <v>2.8165973747421185</v>
          </cell>
          <cell r="N179">
            <v>2.0813857465201546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</row>
        <row r="180">
          <cell r="B180">
            <v>2020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K180">
            <v>0</v>
          </cell>
          <cell r="L180">
            <v>0</v>
          </cell>
          <cell r="M180">
            <v>2.8819187259509729</v>
          </cell>
          <cell r="N180">
            <v>2.1296563763833136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</row>
        <row r="181">
          <cell r="B181">
            <v>2021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L181">
            <v>0</v>
          </cell>
          <cell r="M181">
            <v>2.9487549826845862</v>
          </cell>
          <cell r="N181">
            <v>2.1790464785553376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</row>
        <row r="182">
          <cell r="B182">
            <v>2022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L182">
            <v>0</v>
          </cell>
          <cell r="M182">
            <v>3.01714127799969</v>
          </cell>
          <cell r="N182">
            <v>2.2295820153710202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</row>
        <row r="183">
          <cell r="B183">
            <v>2023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L183">
            <v>0</v>
          </cell>
          <cell r="M183">
            <v>3.087113559744521</v>
          </cell>
          <cell r="N183">
            <v>2.2812895512727436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</row>
        <row r="184">
          <cell r="B184">
            <v>2024</v>
          </cell>
          <cell r="C184">
            <v>0</v>
          </cell>
          <cell r="D184">
            <v>1</v>
          </cell>
          <cell r="E184">
            <v>1</v>
          </cell>
          <cell r="F184">
            <v>0</v>
          </cell>
          <cell r="G184">
            <v>1</v>
          </cell>
          <cell r="H184">
            <v>1</v>
          </cell>
          <cell r="I184">
            <v>1.5</v>
          </cell>
          <cell r="K184">
            <v>0</v>
          </cell>
          <cell r="L184">
            <v>0</v>
          </cell>
          <cell r="M184">
            <v>3.1587086094545431</v>
          </cell>
          <cell r="N184">
            <v>2.3341962667742608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</row>
        <row r="185">
          <cell r="B185">
            <v>2025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L185">
            <v>0</v>
          </cell>
          <cell r="M185">
            <v>3.2319640616874405</v>
          </cell>
          <cell r="N185">
            <v>2.3883299727486338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</row>
        <row r="186">
          <cell r="B186">
            <v>2026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K186">
            <v>0</v>
          </cell>
          <cell r="L186">
            <v>0</v>
          </cell>
          <cell r="M186">
            <v>3.3069184238058007</v>
          </cell>
          <cell r="N186">
            <v>9.0784680320101003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</row>
        <row r="187">
          <cell r="B187">
            <v>2027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K187">
            <v>0</v>
          </cell>
          <cell r="L187">
            <v>0</v>
          </cell>
          <cell r="M187">
            <v>3.383611096218865</v>
          </cell>
          <cell r="N187">
            <v>4.3514179769248083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</row>
        <row r="188">
          <cell r="B188">
            <v>2028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0</v>
          </cell>
          <cell r="M188">
            <v>3.4620823930937696</v>
          </cell>
          <cell r="N188">
            <v>2.7551794383143169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</row>
        <row r="189">
          <cell r="B189">
            <v>2029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L189">
            <v>0</v>
          </cell>
          <cell r="M189">
            <v>3.5423735635469713</v>
          </cell>
          <cell r="N189">
            <v>2.8190764103655921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</row>
        <row r="190">
          <cell r="B190">
            <v>2030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L190">
            <v>0</v>
          </cell>
          <cell r="M190">
            <v>3.6245268133272113</v>
          </cell>
          <cell r="N190">
            <v>2.8844552543344526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</row>
        <row r="191">
          <cell r="B191">
            <v>2031</v>
          </cell>
          <cell r="C191">
            <v>0</v>
          </cell>
          <cell r="D191">
            <v>1</v>
          </cell>
          <cell r="E191">
            <v>1</v>
          </cell>
          <cell r="F191">
            <v>0</v>
          </cell>
          <cell r="G191">
            <v>1</v>
          </cell>
          <cell r="H191">
            <v>1</v>
          </cell>
          <cell r="I191">
            <v>1.5</v>
          </cell>
          <cell r="K191">
            <v>0</v>
          </cell>
          <cell r="L191">
            <v>0</v>
          </cell>
          <cell r="M191">
            <v>3.7085853270014195</v>
          </cell>
          <cell r="N191">
            <v>2.9513503371759908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</row>
        <row r="192">
          <cell r="B192">
            <v>2032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K192">
            <v>0</v>
          </cell>
          <cell r="L192">
            <v>0</v>
          </cell>
          <cell r="M192">
            <v>3.794593290654857</v>
          </cell>
          <cell r="N192">
            <v>3.0197968228696936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</row>
        <row r="193">
          <cell r="B193">
            <v>2033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K193">
            <v>0</v>
          </cell>
          <cell r="L193">
            <v>0</v>
          </cell>
          <cell r="M193">
            <v>3.8825959151181815</v>
          </cell>
          <cell r="N193">
            <v>3.0898306909031636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</row>
        <row r="194">
          <cell r="B194">
            <v>2034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K194">
            <v>0</v>
          </cell>
          <cell r="L194">
            <v>0</v>
          </cell>
          <cell r="M194">
            <v>3.9726394597326271</v>
          </cell>
          <cell r="N194">
            <v>3.1614887551854647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</row>
        <row r="195">
          <cell r="B195">
            <v>2035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0</v>
          </cell>
          <cell r="M195">
            <v>4.0647712566670178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</row>
        <row r="196">
          <cell r="B196" t="str">
            <v xml:space="preserve">    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</row>
        <row r="202">
          <cell r="A202" t="str">
            <v>AÑO</v>
          </cell>
          <cell r="B202" t="str">
            <v>REDES ALC. O UNIDADES DE ALC. NO CONVENCIONAL</v>
          </cell>
          <cell r="C202" t="str">
            <v>SISTEMA DE BOMBEO MENOR</v>
          </cell>
          <cell r="D202" t="str">
            <v>SISTEMA DE BOMBEO MAYOR AMPLIACIÓN</v>
          </cell>
          <cell r="E202" t="str">
            <v>TUBERÍA DE IMPULSIÓN AMPLIACIÓN ESTACIÓN MAYOR</v>
          </cell>
          <cell r="F202" t="str">
            <v>PLANTA DE TRATAMIENTO AMPLIACIÓN</v>
          </cell>
          <cell r="G202" t="str">
            <v>EMISARIO FINAL CONSTRUCCIÓN</v>
          </cell>
          <cell r="H202" t="str">
            <v>TUBERÍA DE IMPULSIÓN AMPLIACIÓN ESTACIÓN MAYOR</v>
          </cell>
          <cell r="I202" t="str">
            <v>COSTO CONEXIONES AMPLIACIÓN</v>
          </cell>
          <cell r="J202" t="str">
            <v>TOTAL INVERSIONES</v>
          </cell>
          <cell r="K202" t="str">
            <v>PLAN MAESTRO</v>
          </cell>
        </row>
        <row r="203">
          <cell r="A203">
            <v>2002</v>
          </cell>
          <cell r="B203">
            <v>1361250480.1408265</v>
          </cell>
          <cell r="C203">
            <v>36651808.473377608</v>
          </cell>
          <cell r="D203">
            <v>0</v>
          </cell>
          <cell r="E203">
            <v>85747345.445114657</v>
          </cell>
          <cell r="F203">
            <v>0</v>
          </cell>
          <cell r="G203">
            <v>0</v>
          </cell>
          <cell r="H203">
            <v>48352357.550671719</v>
          </cell>
          <cell r="I203">
            <v>85525001.60577473</v>
          </cell>
          <cell r="J203">
            <v>1617526993.2157652</v>
          </cell>
          <cell r="K203">
            <v>39994171.441260017</v>
          </cell>
        </row>
        <row r="204">
          <cell r="A204">
            <v>2003</v>
          </cell>
          <cell r="B204">
            <v>1422317000.8760612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93761759.384822056</v>
          </cell>
          <cell r="J204">
            <v>1516078760.2608833</v>
          </cell>
          <cell r="K204">
            <v>0</v>
          </cell>
        </row>
        <row r="205">
          <cell r="A205">
            <v>2004</v>
          </cell>
          <cell r="B205">
            <v>1485483832.2472177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97880138.274345711</v>
          </cell>
          <cell r="J205">
            <v>1583363970.5215633</v>
          </cell>
          <cell r="K205">
            <v>0</v>
          </cell>
        </row>
        <row r="206">
          <cell r="A206">
            <v>2005</v>
          </cell>
          <cell r="B206">
            <v>733350661.85271859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102273075.75650428</v>
          </cell>
          <cell r="J206">
            <v>835623737.60922289</v>
          </cell>
          <cell r="K206">
            <v>0</v>
          </cell>
        </row>
        <row r="207">
          <cell r="A207">
            <v>2006</v>
          </cell>
          <cell r="B207">
            <v>205381633.20340651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50518781.044823594</v>
          </cell>
          <cell r="J207">
            <v>255900414.2482301</v>
          </cell>
          <cell r="K207">
            <v>0</v>
          </cell>
        </row>
        <row r="208">
          <cell r="A208">
            <v>2007</v>
          </cell>
          <cell r="B208">
            <v>210144758.35386193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14139767.520697908</v>
          </cell>
          <cell r="J208">
            <v>224284525.87455985</v>
          </cell>
          <cell r="K208">
            <v>0</v>
          </cell>
        </row>
        <row r="209">
          <cell r="A209">
            <v>2008</v>
          </cell>
          <cell r="B209">
            <v>215018347.91559139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14414326.113332819</v>
          </cell>
          <cell r="J209">
            <v>229432674.0289242</v>
          </cell>
          <cell r="K209">
            <v>0</v>
          </cell>
        </row>
        <row r="210">
          <cell r="A210">
            <v>2009</v>
          </cell>
          <cell r="B210">
            <v>220004963.7331396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14826164.002285184</v>
          </cell>
          <cell r="J210">
            <v>234831127.73542479</v>
          </cell>
          <cell r="K210">
            <v>0</v>
          </cell>
        </row>
        <row r="211">
          <cell r="A211">
            <v>2010</v>
          </cell>
          <cell r="B211">
            <v>225107227.06427336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15238001.891237551</v>
          </cell>
          <cell r="J211">
            <v>240345228.95551091</v>
          </cell>
          <cell r="K211">
            <v>0</v>
          </cell>
        </row>
        <row r="212">
          <cell r="A212">
            <v>2011</v>
          </cell>
          <cell r="B212">
            <v>230327819.95787883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15375281.187555008</v>
          </cell>
          <cell r="J212">
            <v>245703101.14543384</v>
          </cell>
          <cell r="K212">
            <v>0</v>
          </cell>
        </row>
        <row r="213">
          <cell r="A213">
            <v>2012</v>
          </cell>
          <cell r="B213">
            <v>235669486.66380161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15924398.372824829</v>
          </cell>
          <cell r="J213">
            <v>251593885.03662643</v>
          </cell>
          <cell r="K213">
            <v>0</v>
          </cell>
        </row>
        <row r="214">
          <cell r="A214">
            <v>2013</v>
          </cell>
          <cell r="B214">
            <v>241135035.0753836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16198956.96545974</v>
          </cell>
          <cell r="J214">
            <v>257333992.04084334</v>
          </cell>
          <cell r="K214">
            <v>0</v>
          </cell>
        </row>
        <row r="215">
          <cell r="A215">
            <v>2014</v>
          </cell>
          <cell r="B215">
            <v>246727338.20545813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16610794.854412105</v>
          </cell>
          <cell r="J215">
            <v>263338133.05987024</v>
          </cell>
          <cell r="K215">
            <v>0</v>
          </cell>
        </row>
        <row r="216">
          <cell r="A216">
            <v>2015</v>
          </cell>
          <cell r="B216">
            <v>252449335.69657391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17022632.743364472</v>
          </cell>
          <cell r="J216">
            <v>269471968.43993837</v>
          </cell>
          <cell r="K216">
            <v>0</v>
          </cell>
        </row>
        <row r="217">
          <cell r="A217">
            <v>2016</v>
          </cell>
          <cell r="B217">
            <v>258304035.3662402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17297191.335999381</v>
          </cell>
          <cell r="J217">
            <v>275601226.70223957</v>
          </cell>
          <cell r="K217">
            <v>0</v>
          </cell>
        </row>
        <row r="218">
          <cell r="A218">
            <v>2017</v>
          </cell>
          <cell r="B218">
            <v>264294514.78802305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17846308.521269206</v>
          </cell>
          <cell r="J218">
            <v>282140823.30929226</v>
          </cell>
          <cell r="K218">
            <v>0</v>
          </cell>
        </row>
        <row r="219">
          <cell r="A219">
            <v>2018</v>
          </cell>
          <cell r="B219">
            <v>270423922.90927958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18120867.113904115</v>
          </cell>
          <cell r="J219">
            <v>288544790.0231837</v>
          </cell>
          <cell r="K219">
            <v>0</v>
          </cell>
        </row>
        <row r="220">
          <cell r="A220">
            <v>2019</v>
          </cell>
          <cell r="B220">
            <v>276695481.70644498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18669984.299173936</v>
          </cell>
          <cell r="J220">
            <v>295365466.00561893</v>
          </cell>
          <cell r="K220">
            <v>0</v>
          </cell>
        </row>
        <row r="221">
          <cell r="A221">
            <v>2020</v>
          </cell>
          <cell r="B221">
            <v>283112487.87869853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19081822.188126303</v>
          </cell>
          <cell r="J221">
            <v>302194310.06682485</v>
          </cell>
          <cell r="K221">
            <v>0</v>
          </cell>
        </row>
        <row r="222">
          <cell r="A222">
            <v>2021</v>
          </cell>
          <cell r="B222">
            <v>289678314.58086884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19493660.07707867</v>
          </cell>
          <cell r="J222">
            <v>309171974.65794754</v>
          </cell>
          <cell r="K222">
            <v>0</v>
          </cell>
        </row>
        <row r="223">
          <cell r="A223">
            <v>2022</v>
          </cell>
          <cell r="B223">
            <v>296396413.19660449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19905497.966031037</v>
          </cell>
          <cell r="J223">
            <v>316301911.16263551</v>
          </cell>
          <cell r="K223">
            <v>0</v>
          </cell>
        </row>
        <row r="224">
          <cell r="A224">
            <v>2023</v>
          </cell>
          <cell r="B224">
            <v>303270315.15259743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20454615.151300859</v>
          </cell>
          <cell r="J224">
            <v>323724930.30389827</v>
          </cell>
          <cell r="K224">
            <v>0</v>
          </cell>
        </row>
        <row r="225">
          <cell r="A225">
            <v>2024</v>
          </cell>
          <cell r="B225">
            <v>310303633.77490139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20866453.040253222</v>
          </cell>
          <cell r="J225">
            <v>331170086.81515461</v>
          </cell>
          <cell r="K225">
            <v>0</v>
          </cell>
        </row>
        <row r="226">
          <cell r="A226">
            <v>2025</v>
          </cell>
          <cell r="B226">
            <v>317500066.18834352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21278290.929205589</v>
          </cell>
          <cell r="J226">
            <v>338778357.11754912</v>
          </cell>
          <cell r="K226">
            <v>0</v>
          </cell>
        </row>
        <row r="227">
          <cell r="A227">
            <v>2026</v>
          </cell>
          <cell r="B227">
            <v>1206874357.3714447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21964687.410792865</v>
          </cell>
          <cell r="J227">
            <v>1228839044.7822375</v>
          </cell>
          <cell r="K227">
            <v>0</v>
          </cell>
        </row>
        <row r="228">
          <cell r="A228">
            <v>2027</v>
          </cell>
          <cell r="B228">
            <v>578469269.92955434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83053974.272060528</v>
          </cell>
          <cell r="J228">
            <v>661523244.20161486</v>
          </cell>
          <cell r="K228">
            <v>0</v>
          </cell>
        </row>
        <row r="229">
          <cell r="A229">
            <v>2028</v>
          </cell>
          <cell r="B229">
            <v>366268339.80516571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39810995.932062075</v>
          </cell>
          <cell r="J229">
            <v>406079335.7372278</v>
          </cell>
          <cell r="K229">
            <v>0</v>
          </cell>
        </row>
        <row r="230">
          <cell r="A230">
            <v>2029</v>
          </cell>
          <cell r="B230">
            <v>374762682.33195096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25259390.522411797</v>
          </cell>
          <cell r="J230">
            <v>400022072.85436279</v>
          </cell>
          <cell r="K230">
            <v>0</v>
          </cell>
        </row>
        <row r="231">
          <cell r="A231">
            <v>2030</v>
          </cell>
          <cell r="B231">
            <v>383454022.10672307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25808507.707681619</v>
          </cell>
          <cell r="J231">
            <v>409262529.81440467</v>
          </cell>
          <cell r="K231">
            <v>0</v>
          </cell>
        </row>
        <row r="232">
          <cell r="A232">
            <v>2031</v>
          </cell>
          <cell r="B232">
            <v>392346927.8074457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26357624.89295144</v>
          </cell>
          <cell r="J232">
            <v>418704552.70039713</v>
          </cell>
          <cell r="K232">
            <v>0</v>
          </cell>
        </row>
        <row r="233">
          <cell r="A233">
            <v>2032</v>
          </cell>
          <cell r="B233">
            <v>401446074.06699711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27044021.374538716</v>
          </cell>
          <cell r="J233">
            <v>428490095.44153583</v>
          </cell>
          <cell r="K233">
            <v>0</v>
          </cell>
        </row>
        <row r="234">
          <cell r="A234">
            <v>2033</v>
          </cell>
          <cell r="B234">
            <v>410756243.93036073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27593138.559808537</v>
          </cell>
          <cell r="J234">
            <v>438349382.49016929</v>
          </cell>
          <cell r="K234">
            <v>0</v>
          </cell>
        </row>
        <row r="235">
          <cell r="A235">
            <v>2034</v>
          </cell>
          <cell r="B235">
            <v>420282331.36892998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28279535.041395817</v>
          </cell>
          <cell r="J235">
            <v>448561866.41032583</v>
          </cell>
          <cell r="K235">
            <v>0</v>
          </cell>
        </row>
        <row r="236">
          <cell r="A236">
            <v>2035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1051468291.4398338</v>
          </cell>
          <cell r="G236">
            <v>0</v>
          </cell>
          <cell r="H236">
            <v>0</v>
          </cell>
          <cell r="I236">
            <v>28965931.522983093</v>
          </cell>
          <cell r="J236">
            <v>1080434222.962817</v>
          </cell>
          <cell r="K236">
            <v>0</v>
          </cell>
        </row>
        <row r="237">
          <cell r="A237" t="str">
            <v xml:space="preserve">     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 t="e">
            <v>#N/A</v>
          </cell>
          <cell r="J237" t="e">
            <v>#N/A</v>
          </cell>
          <cell r="K237">
            <v>0</v>
          </cell>
        </row>
        <row r="242">
          <cell r="A242" t="str">
            <v>AÑO</v>
          </cell>
          <cell r="B242" t="str">
            <v>REDES DE ALCANTARILLADO</v>
          </cell>
          <cell r="C242" t="str">
            <v>SISTEMA DE BOMBEO LOCAL</v>
          </cell>
          <cell r="D242" t="str">
            <v xml:space="preserve">SISTEMA DE BOMBEO TOTAL </v>
          </cell>
          <cell r="E242" t="str">
            <v>TUBERÍA DE IMPULSIÓN</v>
          </cell>
          <cell r="F242" t="str">
            <v>PLANTA DE TRATAMIENTO</v>
          </cell>
          <cell r="G242" t="str">
            <v>EMISARIO FINAL</v>
          </cell>
          <cell r="H242" t="str">
            <v xml:space="preserve">COSTO ESTUDIOS OPTIMIZACIÓN DE REDES </v>
          </cell>
          <cell r="I242" t="str">
            <v>TOTAL OPTIMIZACIÓN</v>
          </cell>
        </row>
        <row r="243">
          <cell r="A243">
            <v>2002</v>
          </cell>
          <cell r="B243">
            <v>355227594.29683936</v>
          </cell>
          <cell r="D243">
            <v>30000000</v>
          </cell>
          <cell r="F243">
            <v>40524158.604605824</v>
          </cell>
          <cell r="H243">
            <v>89844171.44126001</v>
          </cell>
          <cell r="I243">
            <v>515595924.34270513</v>
          </cell>
        </row>
        <row r="244">
          <cell r="A244">
            <v>2003</v>
          </cell>
          <cell r="B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A245">
            <v>2004</v>
          </cell>
          <cell r="B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A246">
            <v>2005</v>
          </cell>
          <cell r="B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A247">
            <v>2006</v>
          </cell>
          <cell r="B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A248">
            <v>2007</v>
          </cell>
          <cell r="B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A249">
            <v>2008</v>
          </cell>
          <cell r="B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A250">
            <v>2009</v>
          </cell>
          <cell r="B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A251">
            <v>2010</v>
          </cell>
          <cell r="B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A252">
            <v>2011</v>
          </cell>
          <cell r="B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A253">
            <v>2012</v>
          </cell>
          <cell r="B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A254">
            <v>2013</v>
          </cell>
          <cell r="B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A255">
            <v>2014</v>
          </cell>
          <cell r="B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A256">
            <v>2015</v>
          </cell>
          <cell r="B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A257">
            <v>2016</v>
          </cell>
          <cell r="B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A258">
            <v>2017</v>
          </cell>
          <cell r="B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A259">
            <v>2018</v>
          </cell>
          <cell r="B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A260">
            <v>2019</v>
          </cell>
          <cell r="B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A261">
            <v>2020</v>
          </cell>
          <cell r="B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A262">
            <v>2021</v>
          </cell>
          <cell r="B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A263">
            <v>2022</v>
          </cell>
          <cell r="B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A264">
            <v>2023</v>
          </cell>
          <cell r="B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A265">
            <v>2024</v>
          </cell>
          <cell r="B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A266">
            <v>2025</v>
          </cell>
          <cell r="B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A267">
            <v>2026</v>
          </cell>
          <cell r="B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A268">
            <v>2027</v>
          </cell>
          <cell r="B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A269">
            <v>2028</v>
          </cell>
          <cell r="B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A270">
            <v>2029</v>
          </cell>
          <cell r="B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A271">
            <v>2030</v>
          </cell>
          <cell r="B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A272">
            <v>2031</v>
          </cell>
          <cell r="B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A273">
            <v>2032</v>
          </cell>
          <cell r="B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A274">
            <v>2033</v>
          </cell>
          <cell r="B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A275">
            <v>2034</v>
          </cell>
          <cell r="B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A276">
            <v>2035</v>
          </cell>
          <cell r="B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A277" t="str">
            <v xml:space="preserve">     </v>
          </cell>
          <cell r="B277">
            <v>0</v>
          </cell>
          <cell r="F277">
            <v>0</v>
          </cell>
          <cell r="H277">
            <v>0</v>
          </cell>
          <cell r="I277">
            <v>0</v>
          </cell>
        </row>
        <row r="324">
          <cell r="B324" t="str">
            <v>Año</v>
          </cell>
          <cell r="C324" t="str">
            <v>USUARIOS POTENCIALES DE ALCANTARILLADO</v>
          </cell>
          <cell r="D324" t="str">
            <v>USUARIOS DE ALCANTARILLADO (MODELO DE DEMANDA)*</v>
          </cell>
          <cell r="E324" t="str">
            <v>KILOMETROS DE RED  REQUERIDOS POR AMPLIACIÓN</v>
          </cell>
          <cell r="F324" t="str">
            <v>KILOMETROS DE RED A REHABILITAR EN EL PRIMER AÑO</v>
          </cell>
          <cell r="G324" t="str">
            <v>KILOMETROS DE RED  POR AMPLIACIÓN</v>
          </cell>
          <cell r="H324" t="str">
            <v>COSTO DE AMPLIACIÓN CONEXIONES DOMICILIARIAS ($)</v>
          </cell>
          <cell r="I324" t="str">
            <v>COSTO  REHABILITACIÓN TIPO 2</v>
          </cell>
          <cell r="J324" t="str">
            <v>COSTO  REHABILITACIÓN TIPO 3</v>
          </cell>
          <cell r="K324" t="str">
            <v>COSTO  REHABILITACIÓN TIPO 4</v>
          </cell>
          <cell r="L324" t="str">
            <v>COSTO TOTAL REHABILITACIÓN  DE REDES</v>
          </cell>
          <cell r="M324" t="str">
            <v>COSTO AMPLIACIÓN DE REDES DE 8" Y/O 4"($)</v>
          </cell>
          <cell r="N324" t="str">
            <v>COSTO AMPLIACIÓN DE REDES DE 10" Y/O 6" ($)</v>
          </cell>
          <cell r="O324" t="str">
            <v>COSTO AMPLIACIÓN DE REDES DE 12" Y/O 8" ($)</v>
          </cell>
          <cell r="P324" t="str">
            <v>COSTO AMPLIACIÓN DE REDES DE DIAMETRO MAYOR A 20" Y/O 10" ($)</v>
          </cell>
          <cell r="Q324" t="str">
            <v>COSTO TOTAL DE AMPLIACIÓN DE REDES ($)</v>
          </cell>
          <cell r="R324" t="str">
            <v>COSTO OPTIMIZACIÓN DE REDES Y ESTUDIOS ASOCIADOS</v>
          </cell>
          <cell r="S324" t="str">
            <v>CAUDAL DE DISEÑO (m3/día)</v>
          </cell>
          <cell r="T324" t="str">
            <v>CARGA ORGÁNICA TOTAL (kg/día)</v>
          </cell>
          <cell r="U324" t="str">
            <v>AREA DE LA LAGUNA (Ha)</v>
          </cell>
          <cell r="V324" t="str">
            <v>VOLUMEN DE DISEÑO DE LA LAGUNA (m3)</v>
          </cell>
          <cell r="W324" t="str">
            <v>TIEMPO DE RETENCIÓN (Dias)</v>
          </cell>
          <cell r="X324" t="str">
            <v>TIEMPO DE RETENCIÓN LAGUNA ACTUAL (Dias)</v>
          </cell>
          <cell r="Y324" t="str">
            <v>VOLUMEN ADICIONAL  REQUERIDO</v>
          </cell>
          <cell r="Z324" t="str">
            <v>AÑO DE REFERENCIA DEL CAUDAL DE DISEÑO</v>
          </cell>
          <cell r="AB324" t="str">
            <v>COSTO CONSTRUCCIÓN LAGUNAS ($)</v>
          </cell>
          <cell r="AC324" t="str">
            <v>COSTO REHABILITACIÓN LAGUNAS ($)</v>
          </cell>
          <cell r="AD324" t="str">
            <v>COSTO AMPLIACIÓN LAGUNAS ($)</v>
          </cell>
          <cell r="AE324" t="str">
            <v>Costo tubería de impulsión estación menor ($)</v>
          </cell>
          <cell r="AF324" t="str">
            <v>Potencia Requerida estación menor (kW)</v>
          </cell>
          <cell r="AG324" t="str">
            <v>Costo sistema de bombeo menor inversión ($)</v>
          </cell>
          <cell r="AH324" t="str">
            <v>Costo sistema de bombeo menor de respaldo inversión ($)</v>
          </cell>
          <cell r="AI324" t="str">
            <v>Costo estación de bombeo interna Ampliación ($)</v>
          </cell>
          <cell r="AJ324" t="str">
            <v>Potencia total Requerida (kW)</v>
          </cell>
          <cell r="AK324" t="str">
            <v>Costo sistema de bombeo inversión ($)</v>
          </cell>
          <cell r="AL324" t="str">
            <v>Costo sistema de bombeo de respaldo inversión ($)</v>
          </cell>
          <cell r="AM324" t="str">
            <v>Costo total estación de bombeo externa a construir ($)</v>
          </cell>
          <cell r="AN324" t="str">
            <v>Capacidad a ampliar en la estación de  bombeo externa (kW)</v>
          </cell>
          <cell r="AO324" t="str">
            <v>Costo de ampliación de la estación de  bombeo externa ($)</v>
          </cell>
          <cell r="AP324" t="str">
            <v>Costo de ampliación de la estación de  bombeo (respaldo) externa ($)</v>
          </cell>
          <cell r="AQ324" t="str">
            <v>Costo total estación de  bombeo externa de ampliación($)</v>
          </cell>
          <cell r="AS324" t="str">
            <v>Diametro Tramo  (m)</v>
          </cell>
          <cell r="AT324" t="str">
            <v>Diametro Tramo  (")</v>
          </cell>
          <cell r="AU324" t="str">
            <v>Diametro diseño (")</v>
          </cell>
          <cell r="AV324" t="str">
            <v>Costo  tubería de impulsión Ampliación  ($)</v>
          </cell>
          <cell r="AX324" t="str">
            <v xml:space="preserve">Caudal medio Diario de Aguas Residuales (L/S*Ha) ACTUAL </v>
          </cell>
          <cell r="AY324" t="str">
            <v>CAUDAL DE DISEÑO (lps)</v>
          </cell>
          <cell r="AZ324" t="str">
            <v>Deficit (lps)</v>
          </cell>
          <cell r="BA324" t="str">
            <v>Inversiones en Reposición de la tubería de impulsión ($)</v>
          </cell>
          <cell r="BC324" t="str">
            <v>CAUDAL DE DISEÑO (lps)</v>
          </cell>
          <cell r="BD324" t="str">
            <v>Inversiones en reposición del Emisario final ($)</v>
          </cell>
          <cell r="BE324" t="str">
            <v>Inversiones en ampliación del Emisario final ($)</v>
          </cell>
          <cell r="BG324" t="str">
            <v>Metas de cobertura</v>
          </cell>
          <cell r="BH324" t="str">
            <v>Total usuarios potenciales</v>
          </cell>
          <cell r="BI324" t="str">
            <v>Total usuarios para cumplir las  metas de cobertura</v>
          </cell>
          <cell r="BJ324" t="str">
            <v>Total usuarios Alc. No Conv. para cumplir las  metas de cobertura</v>
          </cell>
          <cell r="BK324" t="str">
            <v>Numero de nuevos usuarios para cumplir metas de cobertura</v>
          </cell>
          <cell r="BL324" t="str">
            <v>Costo Total Alcantarillado no Convencional ($)</v>
          </cell>
          <cell r="BM324" t="str">
            <v>Costo Total Conexiones domiciliarias Alc. no Convencional ($)</v>
          </cell>
          <cell r="BO324" t="str">
            <v>Costo estudios  Alc. no Convencional ($)</v>
          </cell>
          <cell r="BP324" t="str">
            <v>Costo revisión estudios Plan maestro  Alc. ($)</v>
          </cell>
        </row>
        <row r="326">
          <cell r="B326">
            <v>2002</v>
          </cell>
          <cell r="C326">
            <v>6233.7484224385325</v>
          </cell>
          <cell r="D326">
            <v>1932.4620109559451</v>
          </cell>
          <cell r="E326">
            <v>10.239731163426649</v>
          </cell>
          <cell r="F326">
            <v>19.98</v>
          </cell>
          <cell r="G326">
            <v>10.239731163426649</v>
          </cell>
          <cell r="H326">
            <v>85525001.60577473</v>
          </cell>
          <cell r="I326">
            <v>0</v>
          </cell>
          <cell r="J326">
            <v>355227594.29683936</v>
          </cell>
          <cell r="K326">
            <v>0</v>
          </cell>
          <cell r="L326">
            <v>355227594.29683936</v>
          </cell>
          <cell r="M326">
            <v>748197867.13552713</v>
          </cell>
          <cell r="N326">
            <v>102694186.02209722</v>
          </cell>
          <cell r="O326">
            <v>171574432.74423555</v>
          </cell>
          <cell r="P326">
            <v>338783994.23896664</v>
          </cell>
          <cell r="Q326">
            <v>1361250480.1408265</v>
          </cell>
          <cell r="R326">
            <v>49850000</v>
          </cell>
          <cell r="S326">
            <v>5226.7003232273582</v>
          </cell>
          <cell r="T326">
            <v>1045.3400646454716</v>
          </cell>
          <cell r="U326">
            <v>3.6752201879017745</v>
          </cell>
          <cell r="V326">
            <v>66153.963382231945</v>
          </cell>
          <cell r="W326">
            <v>12.656926797246243</v>
          </cell>
          <cell r="X326">
            <v>16.53050579847481</v>
          </cell>
          <cell r="Y326">
            <v>0</v>
          </cell>
          <cell r="Z326">
            <v>2012</v>
          </cell>
          <cell r="AB326">
            <v>0</v>
          </cell>
          <cell r="AC326">
            <v>40524158.604605824</v>
          </cell>
          <cell r="AD326">
            <v>0</v>
          </cell>
          <cell r="AE326">
            <v>48352357.550671719</v>
          </cell>
          <cell r="AF326">
            <v>2.2059632788077432</v>
          </cell>
          <cell r="AG326">
            <v>18325904.236688804</v>
          </cell>
          <cell r="AH326">
            <v>18325904.236688804</v>
          </cell>
          <cell r="AI326">
            <v>36651808.473377608</v>
          </cell>
          <cell r="AJ326">
            <v>74.426672653676789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S326">
            <v>0.28891801803006462</v>
          </cell>
          <cell r="AT326">
            <v>11.374702369843643</v>
          </cell>
          <cell r="AU326">
            <v>14</v>
          </cell>
          <cell r="AV326">
            <v>85747345.445114657</v>
          </cell>
          <cell r="AX326">
            <v>4.4165042146442461</v>
          </cell>
          <cell r="AY326">
            <v>1974.6190343674423</v>
          </cell>
          <cell r="AZ326">
            <v>-1974.6190343674423</v>
          </cell>
          <cell r="BA326">
            <v>0</v>
          </cell>
          <cell r="BC326">
            <v>-1796.6190343674423</v>
          </cell>
          <cell r="BE326">
            <v>0</v>
          </cell>
          <cell r="BG326">
            <v>0.31</v>
          </cell>
          <cell r="BH326">
            <v>6233.7484224385325</v>
          </cell>
          <cell r="BI326">
            <v>1932.4620109559451</v>
          </cell>
          <cell r="BJ326">
            <v>623.37484224385321</v>
          </cell>
          <cell r="BK326">
            <v>623</v>
          </cell>
          <cell r="BL326">
            <v>398894425.84998</v>
          </cell>
          <cell r="BM326">
            <v>77670578.125</v>
          </cell>
          <cell r="BO326">
            <v>0</v>
          </cell>
          <cell r="BP326">
            <v>39994171.441260017</v>
          </cell>
        </row>
        <row r="327">
          <cell r="B327">
            <v>2003</v>
          </cell>
          <cell r="C327">
            <v>6378.3189150838734</v>
          </cell>
          <cell r="D327">
            <v>2615.1107551843884</v>
          </cell>
          <cell r="E327">
            <v>10.699091703266408</v>
          </cell>
          <cell r="F327">
            <v>0</v>
          </cell>
          <cell r="G327">
            <v>10.699091703266408</v>
          </cell>
          <cell r="H327">
            <v>93761759.384822056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781762476.46647346</v>
          </cell>
          <cell r="N327">
            <v>107301109.38528138</v>
          </cell>
          <cell r="O327">
            <v>179271365.68028715</v>
          </cell>
          <cell r="P327">
            <v>353982049.34401917</v>
          </cell>
          <cell r="Q327">
            <v>1422317000.8760612</v>
          </cell>
          <cell r="R327">
            <v>0</v>
          </cell>
          <cell r="S327">
            <v>5347.9157765040154</v>
          </cell>
          <cell r="T327">
            <v>1069.5831553008031</v>
          </cell>
          <cell r="U327">
            <v>3.7604543611694234</v>
          </cell>
          <cell r="V327">
            <v>67688.178501049624</v>
          </cell>
          <cell r="W327">
            <v>12.656926797246243</v>
          </cell>
          <cell r="X327">
            <v>16.155826608114708</v>
          </cell>
          <cell r="Y327">
            <v>0</v>
          </cell>
          <cell r="Z327">
            <v>2013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X327">
            <v>4.4090883780618118</v>
          </cell>
          <cell r="AY327">
            <v>1971.3034138314358</v>
          </cell>
          <cell r="AZ327">
            <v>-1971.3034138314358</v>
          </cell>
          <cell r="BA327">
            <v>0</v>
          </cell>
          <cell r="BC327">
            <v>-1793.3034138314358</v>
          </cell>
          <cell r="BE327">
            <v>0</v>
          </cell>
          <cell r="BG327">
            <v>0.41000000000000003</v>
          </cell>
          <cell r="BH327">
            <v>6378.3189150838734</v>
          </cell>
          <cell r="BI327">
            <v>2615.1107551843884</v>
          </cell>
          <cell r="BJ327">
            <v>1306.0235864722965</v>
          </cell>
          <cell r="BK327">
            <v>683</v>
          </cell>
          <cell r="BL327">
            <v>437311224.48721725</v>
          </cell>
          <cell r="BM327">
            <v>85150890.625</v>
          </cell>
        </row>
        <row r="328">
          <cell r="B328">
            <v>2004</v>
          </cell>
          <cell r="C328">
            <v>6526.2422262787231</v>
          </cell>
          <cell r="D328">
            <v>3328.3835354021489</v>
          </cell>
          <cell r="E328">
            <v>11.174251404675095</v>
          </cell>
          <cell r="F328">
            <v>0</v>
          </cell>
          <cell r="G328">
            <v>11.174251404675095</v>
          </cell>
          <cell r="H328">
            <v>97880138.274345711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816481500.77177215</v>
          </cell>
          <cell r="N328">
            <v>112066482.41977604</v>
          </cell>
          <cell r="O328">
            <v>187233025.50621116</v>
          </cell>
          <cell r="P328">
            <v>369702823.54945838</v>
          </cell>
          <cell r="Q328">
            <v>1485483832.2472177</v>
          </cell>
          <cell r="R328">
            <v>0</v>
          </cell>
          <cell r="S328">
            <v>5471.9424080010449</v>
          </cell>
          <cell r="T328">
            <v>1094.3884816002089</v>
          </cell>
          <cell r="U328">
            <v>3.8476652498231418</v>
          </cell>
          <cell r="V328">
            <v>69257.974496816561</v>
          </cell>
          <cell r="W328">
            <v>12.656926797246243</v>
          </cell>
          <cell r="X328">
            <v>15.789639867858694</v>
          </cell>
          <cell r="Y328">
            <v>0</v>
          </cell>
          <cell r="Z328">
            <v>2014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X328">
            <v>4.4016849935522258</v>
          </cell>
          <cell r="AY328">
            <v>1967.9933606172001</v>
          </cell>
          <cell r="AZ328">
            <v>-1967.9933606172001</v>
          </cell>
          <cell r="BA328">
            <v>0</v>
          </cell>
          <cell r="BC328">
            <v>-1789.9933606172001</v>
          </cell>
          <cell r="BE328">
            <v>0</v>
          </cell>
          <cell r="BG328">
            <v>0.51</v>
          </cell>
          <cell r="BH328">
            <v>6526.2422262787231</v>
          </cell>
          <cell r="BI328">
            <v>3328.3835354021489</v>
          </cell>
          <cell r="BJ328">
            <v>2019.2963666900571</v>
          </cell>
          <cell r="BK328">
            <v>713</v>
          </cell>
          <cell r="BL328">
            <v>456519623.8058359</v>
          </cell>
          <cell r="BM328">
            <v>88891046.875</v>
          </cell>
        </row>
        <row r="329">
          <cell r="B329">
            <v>2005</v>
          </cell>
          <cell r="C329">
            <v>6677.5961131920576</v>
          </cell>
          <cell r="D329">
            <v>4073.3336290471552</v>
          </cell>
          <cell r="E329">
            <v>5.5164818932632986</v>
          </cell>
          <cell r="F329">
            <v>0</v>
          </cell>
          <cell r="G329">
            <v>5.5164818932632986</v>
          </cell>
          <cell r="H329">
            <v>102273075.75650428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403078940.33129525</v>
          </cell>
          <cell r="N329">
            <v>55324754.985533595</v>
          </cell>
          <cell r="O329">
            <v>92432822.353879288</v>
          </cell>
          <cell r="P329">
            <v>182514144.18201047</v>
          </cell>
          <cell r="Q329">
            <v>733350661.85271859</v>
          </cell>
          <cell r="R329">
            <v>0</v>
          </cell>
          <cell r="S329">
            <v>5598.845413390889</v>
          </cell>
          <cell r="T329">
            <v>1119.7690826781779</v>
          </cell>
          <cell r="U329">
            <v>3.9368986970214648</v>
          </cell>
          <cell r="V329">
            <v>70864.17654638637</v>
          </cell>
          <cell r="W329">
            <v>12.656926797246244</v>
          </cell>
          <cell r="X329">
            <v>15.431753088476976</v>
          </cell>
          <cell r="Y329">
            <v>0</v>
          </cell>
          <cell r="Z329">
            <v>2015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X329">
            <v>4.3942940402069759</v>
          </cell>
          <cell r="AY329">
            <v>1964.6888653765388</v>
          </cell>
          <cell r="AZ329">
            <v>-1964.6888653765388</v>
          </cell>
          <cell r="BA329">
            <v>0</v>
          </cell>
          <cell r="BC329">
            <v>-1786.6888653765388</v>
          </cell>
          <cell r="BE329">
            <v>0</v>
          </cell>
          <cell r="BG329">
            <v>0.61</v>
          </cell>
          <cell r="BH329">
            <v>6677.5961131920576</v>
          </cell>
          <cell r="BI329">
            <v>4073.3336290471552</v>
          </cell>
          <cell r="BJ329">
            <v>2764.2464603350636</v>
          </cell>
          <cell r="BK329">
            <v>745</v>
          </cell>
          <cell r="BL329">
            <v>477008583.07902908</v>
          </cell>
          <cell r="BM329">
            <v>92880546.875</v>
          </cell>
        </row>
        <row r="330">
          <cell r="B330">
            <v>2006</v>
          </cell>
          <cell r="C330">
            <v>6832.4601363046795</v>
          </cell>
          <cell r="D330">
            <v>4441.0990885980418</v>
          </cell>
          <cell r="E330">
            <v>1.544941758030318</v>
          </cell>
          <cell r="F330">
            <v>0</v>
          </cell>
          <cell r="G330">
            <v>1.544941758030318</v>
          </cell>
          <cell r="H330">
            <v>50518781.044823594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112885983.9929699</v>
          </cell>
          <cell r="N330">
            <v>15494209.150641233</v>
          </cell>
          <cell r="O330">
            <v>25886666.507778637</v>
          </cell>
          <cell r="P330">
            <v>51114773.55201675</v>
          </cell>
          <cell r="Q330">
            <v>205381633.20340651</v>
          </cell>
          <cell r="R330">
            <v>0</v>
          </cell>
          <cell r="S330">
            <v>5728.691500336824</v>
          </cell>
          <cell r="T330">
            <v>1145.7383000673647</v>
          </cell>
          <cell r="U330">
            <v>4.0282016090983284</v>
          </cell>
          <cell r="V330">
            <v>72507.628963769908</v>
          </cell>
          <cell r="W330">
            <v>12.656926797246239</v>
          </cell>
          <cell r="X330">
            <v>15.081978143686046</v>
          </cell>
          <cell r="Y330">
            <v>0</v>
          </cell>
          <cell r="Z330">
            <v>2016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X330">
            <v>4.3869154971526561</v>
          </cell>
          <cell r="AY330">
            <v>1961.3899187769523</v>
          </cell>
          <cell r="AZ330">
            <v>-1961.3899187769523</v>
          </cell>
          <cell r="BA330">
            <v>0</v>
          </cell>
          <cell r="BC330">
            <v>-1783.3899187769523</v>
          </cell>
          <cell r="BE330">
            <v>0</v>
          </cell>
          <cell r="BG330">
            <v>0.65</v>
          </cell>
          <cell r="BH330">
            <v>6832.4601363046795</v>
          </cell>
          <cell r="BI330">
            <v>4441.0990885980418</v>
          </cell>
          <cell r="BJ330">
            <v>3132.0119198859502</v>
          </cell>
          <cell r="BK330">
            <v>368</v>
          </cell>
          <cell r="BL330">
            <v>235623031.64172176</v>
          </cell>
          <cell r="BM330">
            <v>45879250</v>
          </cell>
        </row>
        <row r="331">
          <cell r="B331">
            <v>2007</v>
          </cell>
          <cell r="C331">
            <v>6990.915701230866</v>
          </cell>
          <cell r="D331">
            <v>4544.095205800063</v>
          </cell>
          <cell r="E331">
            <v>1.5807714027209658</v>
          </cell>
          <cell r="F331">
            <v>0</v>
          </cell>
          <cell r="G331">
            <v>1.5807714027209658</v>
          </cell>
          <cell r="H331">
            <v>14139767.520697908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115503988.63683355</v>
          </cell>
          <cell r="N331">
            <v>15853544.384959603</v>
          </cell>
          <cell r="O331">
            <v>26487019.277310554</v>
          </cell>
          <cell r="P331">
            <v>52300206.054758221</v>
          </cell>
          <cell r="Q331">
            <v>210144758.35386193</v>
          </cell>
          <cell r="R331">
            <v>0</v>
          </cell>
          <cell r="S331">
            <v>5861.5489235584182</v>
          </cell>
          <cell r="T331">
            <v>1172.3097847116837</v>
          </cell>
          <cell r="U331">
            <v>4.1216219802198006</v>
          </cell>
          <cell r="V331">
            <v>74189.195643956409</v>
          </cell>
          <cell r="W331">
            <v>12.656926797246243</v>
          </cell>
          <cell r="X331">
            <v>14.740131171258476</v>
          </cell>
          <cell r="Y331">
            <v>0</v>
          </cell>
          <cell r="Z331">
            <v>2017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X331">
            <v>4.3795493435509085</v>
          </cell>
          <cell r="AY331">
            <v>1958.0965115016111</v>
          </cell>
          <cell r="AZ331">
            <v>-1958.0965115016111</v>
          </cell>
          <cell r="BA331">
            <v>0</v>
          </cell>
          <cell r="BC331">
            <v>-1780.0965115016111</v>
          </cell>
          <cell r="BE331">
            <v>0</v>
          </cell>
          <cell r="BG331">
            <v>0.65</v>
          </cell>
          <cell r="BH331">
            <v>6990.915701230866</v>
          </cell>
          <cell r="BI331">
            <v>4544.095205800063</v>
          </cell>
          <cell r="BJ331">
            <v>3235.0080370879714</v>
          </cell>
          <cell r="BK331">
            <v>103</v>
          </cell>
          <cell r="BL331">
            <v>65948837.660590596</v>
          </cell>
          <cell r="BM331">
            <v>12841203.125</v>
          </cell>
        </row>
        <row r="332">
          <cell r="B332">
            <v>2008</v>
          </cell>
          <cell r="C332">
            <v>7153.046101509939</v>
          </cell>
          <cell r="D332">
            <v>4649.4799659814607</v>
          </cell>
          <cell r="E332">
            <v>1.6174319935828543</v>
          </cell>
          <cell r="F332">
            <v>0</v>
          </cell>
          <cell r="G332">
            <v>1.6174319935828543</v>
          </cell>
          <cell r="H332">
            <v>14414326.113332819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118182708.95214446</v>
          </cell>
          <cell r="N332">
            <v>16221213.172114646</v>
          </cell>
          <cell r="O332">
            <v>27101295.177801292</v>
          </cell>
          <cell r="P332">
            <v>53513130.613531001</v>
          </cell>
          <cell r="Q332">
            <v>215018347.91559139</v>
          </cell>
          <cell r="R332">
            <v>0</v>
          </cell>
          <cell r="S332">
            <v>5997.4875207102295</v>
          </cell>
          <cell r="T332">
            <v>1199.497504142046</v>
          </cell>
          <cell r="U332">
            <v>4.2172089176126244</v>
          </cell>
          <cell r="V332">
            <v>75909.760517027244</v>
          </cell>
          <cell r="W332">
            <v>12.656926797246244</v>
          </cell>
          <cell r="X332">
            <v>14.406032476374108</v>
          </cell>
          <cell r="Y332">
            <v>0</v>
          </cell>
          <cell r="Z332">
            <v>2018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X332">
            <v>4.3721955585983681</v>
          </cell>
          <cell r="AY332">
            <v>1954.8086342493302</v>
          </cell>
          <cell r="AZ332">
            <v>-1954.8086342493302</v>
          </cell>
          <cell r="BA332">
            <v>0</v>
          </cell>
          <cell r="BC332">
            <v>-1776.8086342493302</v>
          </cell>
          <cell r="BE332">
            <v>0</v>
          </cell>
          <cell r="BG332">
            <v>0.65</v>
          </cell>
          <cell r="BH332">
            <v>7153.046101509939</v>
          </cell>
          <cell r="BI332">
            <v>4649.4799659814607</v>
          </cell>
          <cell r="BJ332">
            <v>3340.3927972693691</v>
          </cell>
          <cell r="BK332">
            <v>105</v>
          </cell>
          <cell r="BL332">
            <v>67229397.615165174</v>
          </cell>
          <cell r="BM332">
            <v>13090546.875</v>
          </cell>
        </row>
        <row r="333">
          <cell r="B333">
            <v>2009</v>
          </cell>
          <cell r="C333">
            <v>7318.9365623902322</v>
          </cell>
          <cell r="D333">
            <v>4757.308765553651</v>
          </cell>
          <cell r="E333">
            <v>1.6549428015729473</v>
          </cell>
          <cell r="F333">
            <v>0</v>
          </cell>
          <cell r="G333">
            <v>1.6549428015729473</v>
          </cell>
          <cell r="H333">
            <v>14826164.002285184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120923553.03142652</v>
          </cell>
          <cell r="N333">
            <v>16597408.780387303</v>
          </cell>
          <cell r="O333">
            <v>27729817.108695854</v>
          </cell>
          <cell r="P333">
            <v>54754184.812629916</v>
          </cell>
          <cell r="Q333">
            <v>220004963.7331396</v>
          </cell>
          <cell r="R333">
            <v>0</v>
          </cell>
          <cell r="S333">
            <v>6136.5787490925559</v>
          </cell>
          <cell r="T333">
            <v>1227.315749818511</v>
          </cell>
          <cell r="U333">
            <v>4.3150126673778546</v>
          </cell>
          <cell r="V333">
            <v>77670.228012801381</v>
          </cell>
          <cell r="W333">
            <v>12.656926797246239</v>
          </cell>
          <cell r="X333">
            <v>14.079506437161971</v>
          </cell>
          <cell r="Y333">
            <v>0</v>
          </cell>
          <cell r="Z333">
            <v>2019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X333">
            <v>4.3648541215265997</v>
          </cell>
          <cell r="AY333">
            <v>1951.5262777345426</v>
          </cell>
          <cell r="AZ333">
            <v>-1951.5262777345426</v>
          </cell>
          <cell r="BA333">
            <v>0</v>
          </cell>
          <cell r="BC333">
            <v>-1773.5262777345426</v>
          </cell>
          <cell r="BE333">
            <v>0</v>
          </cell>
          <cell r="BG333">
            <v>0.65</v>
          </cell>
          <cell r="BH333">
            <v>7318.9365623902322</v>
          </cell>
          <cell r="BI333">
            <v>4757.308765553651</v>
          </cell>
          <cell r="BJ333">
            <v>3448.2215968415594</v>
          </cell>
          <cell r="BK333">
            <v>108</v>
          </cell>
          <cell r="BL333">
            <v>69150237.547027037</v>
          </cell>
          <cell r="BM333">
            <v>13464562.5</v>
          </cell>
        </row>
        <row r="334">
          <cell r="B334">
            <v>2010</v>
          </cell>
          <cell r="C334">
            <v>7488.6742856284836</v>
          </cell>
          <cell r="D334">
            <v>4867.6382856585142</v>
          </cell>
          <cell r="E334">
            <v>1.6933235445721448</v>
          </cell>
          <cell r="F334">
            <v>0</v>
          </cell>
          <cell r="G334">
            <v>1.6933235445721448</v>
          </cell>
          <cell r="H334">
            <v>15238001.891237551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123727961.62309375</v>
          </cell>
          <cell r="N334">
            <v>16982328.960255276</v>
          </cell>
          <cell r="O334">
            <v>28372915.457987476</v>
          </cell>
          <cell r="P334">
            <v>56024021.022936836</v>
          </cell>
          <cell r="Q334">
            <v>225107227.06427336</v>
          </cell>
          <cell r="R334">
            <v>0</v>
          </cell>
          <cell r="S334">
            <v>6278.8957232135908</v>
          </cell>
          <cell r="T334">
            <v>1255.7791446427182</v>
          </cell>
          <cell r="U334">
            <v>4.4150846409031619</v>
          </cell>
          <cell r="V334">
            <v>79471.523536256907</v>
          </cell>
          <cell r="W334">
            <v>12.656926797246239</v>
          </cell>
          <cell r="X334">
            <v>13.760381412383094</v>
          </cell>
          <cell r="Y334">
            <v>0</v>
          </cell>
          <cell r="Z334">
            <v>2020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X334">
            <v>4.357525011602041</v>
          </cell>
          <cell r="AY334">
            <v>1948.2494326872725</v>
          </cell>
          <cell r="AZ334">
            <v>-1948.2494326872725</v>
          </cell>
          <cell r="BA334">
            <v>0</v>
          </cell>
          <cell r="BC334">
            <v>-1770.2494326872725</v>
          </cell>
          <cell r="BE334">
            <v>0</v>
          </cell>
          <cell r="BG334">
            <v>0.65</v>
          </cell>
          <cell r="BH334">
            <v>7488.6742856284836</v>
          </cell>
          <cell r="BI334">
            <v>4867.6382856585142</v>
          </cell>
          <cell r="BJ334">
            <v>3558.5511169464226</v>
          </cell>
          <cell r="BK334">
            <v>111</v>
          </cell>
          <cell r="BL334">
            <v>71071077.478888899</v>
          </cell>
          <cell r="BM334">
            <v>13838578.125</v>
          </cell>
        </row>
        <row r="335">
          <cell r="B335">
            <v>2011</v>
          </cell>
          <cell r="C335">
            <v>7662.3484953281904</v>
          </cell>
          <cell r="D335">
            <v>4980.5265219633238</v>
          </cell>
          <cell r="E335">
            <v>1.7325943977502356</v>
          </cell>
          <cell r="F335">
            <v>0</v>
          </cell>
          <cell r="G335">
            <v>1.7325943977502356</v>
          </cell>
          <cell r="H335">
            <v>15375281.187555008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126597408.88879788</v>
          </cell>
          <cell r="N335">
            <v>17376176.048343062</v>
          </cell>
          <cell r="O335">
            <v>29030928.275890235</v>
          </cell>
          <cell r="P335">
            <v>57323306.74484767</v>
          </cell>
          <cell r="Q335">
            <v>230327819.95787883</v>
          </cell>
          <cell r="R335">
            <v>0</v>
          </cell>
          <cell r="S335">
            <v>6424.5132532227099</v>
          </cell>
          <cell r="T335">
            <v>1284.9026506445421</v>
          </cell>
          <cell r="U335">
            <v>4.5174774418876753</v>
          </cell>
          <cell r="V335">
            <v>81314.593953978154</v>
          </cell>
          <cell r="W335">
            <v>12.656926797246243</v>
          </cell>
          <cell r="X335">
            <v>13.448489651205781</v>
          </cell>
          <cell r="Y335">
            <v>0</v>
          </cell>
          <cell r="Z335">
            <v>2021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X335">
            <v>4.3502082081259426</v>
          </cell>
          <cell r="AY335">
            <v>1944.9780898531087</v>
          </cell>
          <cell r="AZ335">
            <v>-1944.9780898531087</v>
          </cell>
          <cell r="BA335">
            <v>0</v>
          </cell>
          <cell r="BC335">
            <v>-1766.9780898531087</v>
          </cell>
          <cell r="BE335">
            <v>0</v>
          </cell>
          <cell r="BG335">
            <v>0.65</v>
          </cell>
          <cell r="BH335">
            <v>7662.3484953281904</v>
          </cell>
          <cell r="BI335">
            <v>4980.5265219633238</v>
          </cell>
          <cell r="BJ335">
            <v>3671.4393532512322</v>
          </cell>
          <cell r="BK335">
            <v>112</v>
          </cell>
          <cell r="BL335">
            <v>71711357.456176192</v>
          </cell>
          <cell r="BM335">
            <v>13963250</v>
          </cell>
        </row>
        <row r="336">
          <cell r="B336">
            <v>2012</v>
          </cell>
          <cell r="C336">
            <v>7840.0504848410355</v>
          </cell>
          <cell r="D336">
            <v>5096.0328151466729</v>
          </cell>
          <cell r="E336">
            <v>1.7727760041711327</v>
          </cell>
          <cell r="F336">
            <v>0</v>
          </cell>
          <cell r="G336">
            <v>1.7727760041711327</v>
          </cell>
          <cell r="H336">
            <v>15924398.372824829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129533403.1783329</v>
          </cell>
          <cell r="N336">
            <v>17779157.073781766</v>
          </cell>
          <cell r="O336">
            <v>29704201.45253782</v>
          </cell>
          <cell r="P336">
            <v>58652724.95914913</v>
          </cell>
          <cell r="Q336">
            <v>235669486.66380161</v>
          </cell>
          <cell r="R336">
            <v>0</v>
          </cell>
          <cell r="S336">
            <v>6573.5078842350395</v>
          </cell>
          <cell r="T336">
            <v>1314.701576847008</v>
          </cell>
          <cell r="U336">
            <v>4.6222448939935514</v>
          </cell>
          <cell r="V336">
            <v>83200.408091883932</v>
          </cell>
          <cell r="W336">
            <v>12.656926797246244</v>
          </cell>
          <cell r="X336">
            <v>13.143667205026009</v>
          </cell>
          <cell r="Y336">
            <v>0</v>
          </cell>
          <cell r="Z336">
            <v>2022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X336">
            <v>4.342903690434313</v>
          </cell>
          <cell r="AY336">
            <v>1941.7122399931811</v>
          </cell>
          <cell r="AZ336">
            <v>-1941.7122399931811</v>
          </cell>
          <cell r="BA336">
            <v>0</v>
          </cell>
          <cell r="BC336">
            <v>-1763.7122399931811</v>
          </cell>
          <cell r="BE336">
            <v>0</v>
          </cell>
          <cell r="BG336">
            <v>0.65</v>
          </cell>
          <cell r="BH336">
            <v>7840.0504848410355</v>
          </cell>
          <cell r="BI336">
            <v>5096.0328151466729</v>
          </cell>
          <cell r="BJ336">
            <v>3786.9456464345812</v>
          </cell>
          <cell r="BK336">
            <v>116</v>
          </cell>
          <cell r="BL336">
            <v>74272477.365325332</v>
          </cell>
          <cell r="BM336">
            <v>14461937.5</v>
          </cell>
        </row>
        <row r="337">
          <cell r="B337">
            <v>2013</v>
          </cell>
          <cell r="C337">
            <v>8021.8736647560236</v>
          </cell>
          <cell r="D337">
            <v>5214.217882091415</v>
          </cell>
          <cell r="E337">
            <v>1.8138894856440675</v>
          </cell>
          <cell r="F337">
            <v>0</v>
          </cell>
          <cell r="G337">
            <v>1.8138894856440675</v>
          </cell>
          <cell r="H337">
            <v>16198956.96545974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132537487.82251136</v>
          </cell>
          <cell r="N337">
            <v>18191483.867035653</v>
          </cell>
          <cell r="O337">
            <v>30393088.899803463</v>
          </cell>
          <cell r="P337">
            <v>60012974.486033142</v>
          </cell>
          <cell r="Q337">
            <v>241135035.0753836</v>
          </cell>
          <cell r="R337">
            <v>0</v>
          </cell>
          <cell r="S337">
            <v>6725.9579365681029</v>
          </cell>
          <cell r="T337">
            <v>1345.1915873136206</v>
          </cell>
          <cell r="U337">
            <v>4.729442069138881</v>
          </cell>
          <cell r="V337">
            <v>85129.957244499863</v>
          </cell>
          <cell r="W337">
            <v>12.656926797246243</v>
          </cell>
          <cell r="X337">
            <v>12.845753841286331</v>
          </cell>
          <cell r="Y337">
            <v>0</v>
          </cell>
          <cell r="Z337">
            <v>2023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X337">
            <v>4.3356114378978567</v>
          </cell>
          <cell r="AY337">
            <v>1938.4518738841316</v>
          </cell>
          <cell r="AZ337">
            <v>-1938.4518738841316</v>
          </cell>
          <cell r="BA337">
            <v>0</v>
          </cell>
          <cell r="BC337">
            <v>-1760.4518738841316</v>
          </cell>
          <cell r="BE337">
            <v>0</v>
          </cell>
          <cell r="BG337">
            <v>0.65</v>
          </cell>
          <cell r="BH337">
            <v>8021.8736647560236</v>
          </cell>
          <cell r="BI337">
            <v>5214.217882091415</v>
          </cell>
          <cell r="BJ337">
            <v>3905.1307133793234</v>
          </cell>
          <cell r="BK337">
            <v>118</v>
          </cell>
          <cell r="BL337">
            <v>75553037.319899902</v>
          </cell>
          <cell r="BM337">
            <v>14711281.25</v>
          </cell>
        </row>
        <row r="338">
          <cell r="B338">
            <v>2014</v>
          </cell>
          <cell r="C338">
            <v>8207.9136120015683</v>
          </cell>
          <cell r="D338">
            <v>5335.1438478010195</v>
          </cell>
          <cell r="E338">
            <v>1.8559564538264612</v>
          </cell>
          <cell r="F338">
            <v>0</v>
          </cell>
          <cell r="G338">
            <v>1.8559564538264612</v>
          </cell>
          <cell r="H338">
            <v>16610794.854412105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135611241.94443038</v>
          </cell>
          <cell r="N338">
            <v>18613373.171252772</v>
          </cell>
          <cell r="O338">
            <v>31097952.737336937</v>
          </cell>
          <cell r="P338">
            <v>61404770.35243807</v>
          </cell>
          <cell r="Q338">
            <v>246727338.20545813</v>
          </cell>
          <cell r="R338">
            <v>0</v>
          </cell>
          <cell r="S338">
            <v>6881.943546911536</v>
          </cell>
          <cell r="T338">
            <v>1376.3887093823073</v>
          </cell>
          <cell r="U338">
            <v>4.839125316446693</v>
          </cell>
          <cell r="V338">
            <v>87104.255696040476</v>
          </cell>
          <cell r="W338">
            <v>12.656926797246243</v>
          </cell>
          <cell r="X338">
            <v>12.554592959248323</v>
          </cell>
          <cell r="Y338">
            <v>0</v>
          </cell>
          <cell r="Z338">
            <v>2024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X338">
            <v>4.3283314299219153</v>
          </cell>
          <cell r="AY338">
            <v>1935.1969823180882</v>
          </cell>
          <cell r="AZ338">
            <v>-1935.1969823180882</v>
          </cell>
          <cell r="BA338">
            <v>0</v>
          </cell>
          <cell r="BC338">
            <v>-1757.1969823180882</v>
          </cell>
          <cell r="BE338">
            <v>0</v>
          </cell>
          <cell r="BG338">
            <v>0.65</v>
          </cell>
          <cell r="BH338">
            <v>8207.9136120015683</v>
          </cell>
          <cell r="BI338">
            <v>5335.1438478010195</v>
          </cell>
          <cell r="BJ338">
            <v>4026.0566790889279</v>
          </cell>
          <cell r="BK338">
            <v>121</v>
          </cell>
          <cell r="BL338">
            <v>77473877.251761764</v>
          </cell>
          <cell r="BM338">
            <v>15085296.875</v>
          </cell>
        </row>
        <row r="339">
          <cell r="B339">
            <v>2015</v>
          </cell>
          <cell r="C339">
            <v>8398.2681200863335</v>
          </cell>
          <cell r="D339">
            <v>5458.874278056117</v>
          </cell>
          <cell r="E339">
            <v>1.8989990215842818</v>
          </cell>
          <cell r="F339">
            <v>0</v>
          </cell>
          <cell r="G339">
            <v>1.8989990215842818</v>
          </cell>
          <cell r="H339">
            <v>17022632.743364472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138756281.28955129</v>
          </cell>
          <cell r="N339">
            <v>19045046.756197859</v>
          </cell>
          <cell r="O339">
            <v>31819163.48291593</v>
          </cell>
          <cell r="P339">
            <v>62828844.167908825</v>
          </cell>
          <cell r="Q339">
            <v>252449335.69657391</v>
          </cell>
          <cell r="R339">
            <v>0</v>
          </cell>
          <cell r="S339">
            <v>7041.5467104516565</v>
          </cell>
          <cell r="T339">
            <v>1408.3093420903313</v>
          </cell>
          <cell r="U339">
            <v>4.9513522918653718</v>
          </cell>
          <cell r="V339">
            <v>89124.341253576698</v>
          </cell>
          <cell r="W339">
            <v>12.656926797246243</v>
          </cell>
          <cell r="X339">
            <v>12.270031507673995</v>
          </cell>
          <cell r="Y339">
            <v>0</v>
          </cell>
          <cell r="Z339">
            <v>2025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X339">
            <v>4.3210636459464169</v>
          </cell>
          <cell r="AY339">
            <v>1931.9475561026429</v>
          </cell>
          <cell r="AZ339">
            <v>-1931.9475561026429</v>
          </cell>
          <cell r="BA339">
            <v>0</v>
          </cell>
          <cell r="BC339">
            <v>-1753.9475561026429</v>
          </cell>
          <cell r="BE339">
            <v>0</v>
          </cell>
          <cell r="BG339">
            <v>0.65</v>
          </cell>
          <cell r="BH339">
            <v>8398.2681200863335</v>
          </cell>
          <cell r="BI339">
            <v>5458.874278056117</v>
          </cell>
          <cell r="BJ339">
            <v>4149.7871093440253</v>
          </cell>
          <cell r="BK339">
            <v>124</v>
          </cell>
          <cell r="BL339">
            <v>79394717.183623627</v>
          </cell>
          <cell r="BM339">
            <v>15459312.5</v>
          </cell>
        </row>
        <row r="340">
          <cell r="B340">
            <v>2016</v>
          </cell>
          <cell r="C340">
            <v>8593.0372505052346</v>
          </cell>
          <cell r="D340">
            <v>5585.4742128284024</v>
          </cell>
          <cell r="E340">
            <v>1.9430398146158359</v>
          </cell>
          <cell r="F340">
            <v>0</v>
          </cell>
          <cell r="G340">
            <v>1.9430398146158359</v>
          </cell>
          <cell r="H340">
            <v>17297191.335999381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141974259.07502854</v>
          </cell>
          <cell r="N340">
            <v>19486731.534827299</v>
          </cell>
          <cell r="O340">
            <v>32557100.24721146</v>
          </cell>
          <cell r="P340">
            <v>64285944.509172909</v>
          </cell>
          <cell r="Q340">
            <v>258304035.3662402</v>
          </cell>
          <cell r="R340">
            <v>0</v>
          </cell>
          <cell r="S340">
            <v>7204.8513239729291</v>
          </cell>
          <cell r="T340">
            <v>1440.9702647945858</v>
          </cell>
          <cell r="U340">
            <v>5.0661819884760018</v>
          </cell>
          <cell r="V340">
            <v>91191.275792568034</v>
          </cell>
          <cell r="W340">
            <v>12.656926797246243</v>
          </cell>
          <cell r="X340">
            <v>11.991919904373121</v>
          </cell>
          <cell r="Y340">
            <v>0</v>
          </cell>
          <cell r="Z340">
            <v>2026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X340">
            <v>4.313808065445806</v>
          </cell>
          <cell r="AY340">
            <v>1928.7035860608198</v>
          </cell>
          <cell r="AZ340">
            <v>-1928.7035860608198</v>
          </cell>
          <cell r="BA340">
            <v>0</v>
          </cell>
          <cell r="BC340">
            <v>-1750.7035860608198</v>
          </cell>
          <cell r="BE340">
            <v>0</v>
          </cell>
          <cell r="BG340">
            <v>0.65</v>
          </cell>
          <cell r="BH340">
            <v>8593.0372505052346</v>
          </cell>
          <cell r="BI340">
            <v>5585.4742128284024</v>
          </cell>
          <cell r="BJ340">
            <v>4276.3870441163108</v>
          </cell>
          <cell r="BK340">
            <v>126</v>
          </cell>
          <cell r="BL340">
            <v>80675277.138198212</v>
          </cell>
          <cell r="BM340">
            <v>15708656.25</v>
          </cell>
        </row>
        <row r="341">
          <cell r="B341">
            <v>2017</v>
          </cell>
          <cell r="C341">
            <v>8792.3233853376278</v>
          </cell>
          <cell r="D341">
            <v>5715.0102004694581</v>
          </cell>
          <cell r="E341">
            <v>1.9881019833452456</v>
          </cell>
          <cell r="F341">
            <v>0</v>
          </cell>
          <cell r="G341">
            <v>1.9881019833452456</v>
          </cell>
          <cell r="H341">
            <v>17846308.521269206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145266866.85874334</v>
          </cell>
          <cell r="N341">
            <v>19938659.682568684</v>
          </cell>
          <cell r="O341">
            <v>33312150.933072068</v>
          </cell>
          <cell r="P341">
            <v>65776837.31363897</v>
          </cell>
          <cell r="Q341">
            <v>264294514.78802305</v>
          </cell>
          <cell r="R341">
            <v>0</v>
          </cell>
          <cell r="S341">
            <v>7371.9432299590471</v>
          </cell>
          <cell r="T341">
            <v>1474.3886459918094</v>
          </cell>
          <cell r="U341">
            <v>5.1836747675025929</v>
          </cell>
          <cell r="V341">
            <v>93306.145815046679</v>
          </cell>
          <cell r="W341">
            <v>12.656926797246243</v>
          </cell>
          <cell r="X341">
            <v>11.720111957574037</v>
          </cell>
          <cell r="Y341">
            <v>0</v>
          </cell>
          <cell r="Z341">
            <v>2027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X341">
            <v>4.3065646679289964</v>
          </cell>
          <cell r="AY341">
            <v>1925.4650630310541</v>
          </cell>
          <cell r="AZ341">
            <v>-1925.4650630310541</v>
          </cell>
          <cell r="BA341">
            <v>0</v>
          </cell>
          <cell r="BC341">
            <v>-1747.4650630310541</v>
          </cell>
          <cell r="BE341">
            <v>0</v>
          </cell>
          <cell r="BG341">
            <v>0.65</v>
          </cell>
          <cell r="BH341">
            <v>8792.3233853376278</v>
          </cell>
          <cell r="BI341">
            <v>5715.0102004694581</v>
          </cell>
          <cell r="BJ341">
            <v>4405.9230317573665</v>
          </cell>
          <cell r="BK341">
            <v>130</v>
          </cell>
          <cell r="BL341">
            <v>83236397.047347352</v>
          </cell>
          <cell r="BM341">
            <v>16207343.75</v>
          </cell>
        </row>
        <row r="342">
          <cell r="B342">
            <v>2018</v>
          </cell>
          <cell r="C342">
            <v>8996.2312810653457</v>
          </cell>
          <cell r="D342">
            <v>5847.5503326924745</v>
          </cell>
          <cell r="E342">
            <v>2.0342092150915279</v>
          </cell>
          <cell r="F342">
            <v>0</v>
          </cell>
          <cell r="G342">
            <v>2.0342092150915279</v>
          </cell>
          <cell r="H342">
            <v>18120867.113904115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148635835.42847556</v>
          </cell>
          <cell r="N342">
            <v>20401068.759364422</v>
          </cell>
          <cell r="O342">
            <v>34084712.439425915</v>
          </cell>
          <cell r="P342">
            <v>67302306.282013714</v>
          </cell>
          <cell r="Q342">
            <v>270423922.90927958</v>
          </cell>
          <cell r="R342">
            <v>0</v>
          </cell>
          <cell r="S342">
            <v>7542.9102617167637</v>
          </cell>
          <cell r="T342">
            <v>1508.5820523433526</v>
          </cell>
          <cell r="U342">
            <v>5.3038923900414758</v>
          </cell>
          <cell r="V342">
            <v>95470.063020746558</v>
          </cell>
          <cell r="W342">
            <v>12.656926797246241</v>
          </cell>
          <cell r="X342">
            <v>11.454464789076702</v>
          </cell>
          <cell r="Y342">
            <v>0</v>
          </cell>
          <cell r="Z342">
            <v>2028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X342">
            <v>4.2993334329393074</v>
          </cell>
          <cell r="AY342">
            <v>1922.2319778671642</v>
          </cell>
          <cell r="AZ342">
            <v>-1922.2319778671642</v>
          </cell>
          <cell r="BA342">
            <v>0</v>
          </cell>
          <cell r="BC342">
            <v>-1744.2319778671642</v>
          </cell>
          <cell r="BE342">
            <v>0</v>
          </cell>
          <cell r="BG342">
            <v>0.65</v>
          </cell>
          <cell r="BH342">
            <v>8996.2312810653457</v>
          </cell>
          <cell r="BI342">
            <v>5847.5503326924745</v>
          </cell>
          <cell r="BJ342">
            <v>4538.4631639803829</v>
          </cell>
          <cell r="BK342">
            <v>132</v>
          </cell>
          <cell r="BL342">
            <v>84516957.001921937</v>
          </cell>
          <cell r="BM342">
            <v>16456687.5</v>
          </cell>
        </row>
        <row r="343">
          <cell r="B343">
            <v>2019</v>
          </cell>
          <cell r="C343">
            <v>9204.8681236388347</v>
          </cell>
          <cell r="D343">
            <v>5983.164280365243</v>
          </cell>
          <cell r="E343">
            <v>2.0813857465201546</v>
          </cell>
          <cell r="F343">
            <v>0</v>
          </cell>
          <cell r="G343">
            <v>2.0813857465201546</v>
          </cell>
          <cell r="H343">
            <v>18669984.299173936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152082935.71171567</v>
          </cell>
          <cell r="N343">
            <v>20874201.834548347</v>
          </cell>
          <cell r="O343">
            <v>34875190.869916134</v>
          </cell>
          <cell r="P343">
            <v>68863153.290264845</v>
          </cell>
          <cell r="Q343">
            <v>276695481.70644498</v>
          </cell>
          <cell r="R343">
            <v>0</v>
          </cell>
          <cell r="S343">
            <v>7717.8422895462445</v>
          </cell>
          <cell r="T343">
            <v>1543.568457909249</v>
          </cell>
          <cell r="U343">
            <v>5.4268980495265646</v>
          </cell>
          <cell r="V343">
            <v>97684.164891478154</v>
          </cell>
          <cell r="W343">
            <v>12.656926797246243</v>
          </cell>
          <cell r="X343">
            <v>11.194838759147503</v>
          </cell>
          <cell r="Y343">
            <v>0</v>
          </cell>
          <cell r="Z343">
            <v>2029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X343">
            <v>4.2921143400544066</v>
          </cell>
          <cell r="AY343">
            <v>1919.004321438325</v>
          </cell>
          <cell r="AZ343">
            <v>-1919.004321438325</v>
          </cell>
          <cell r="BA343">
            <v>0</v>
          </cell>
          <cell r="BC343">
            <v>-1741.004321438325</v>
          </cell>
          <cell r="BE343">
            <v>0</v>
          </cell>
          <cell r="BG343">
            <v>0.65</v>
          </cell>
          <cell r="BH343">
            <v>9204.8681236388347</v>
          </cell>
          <cell r="BI343">
            <v>5983.164280365243</v>
          </cell>
          <cell r="BJ343">
            <v>4674.0771116531514</v>
          </cell>
          <cell r="BK343">
            <v>136</v>
          </cell>
          <cell r="BL343">
            <v>87078076.911071077</v>
          </cell>
          <cell r="BM343">
            <v>16955375</v>
          </cell>
        </row>
        <row r="344">
          <cell r="B344">
            <v>2020</v>
          </cell>
          <cell r="C344">
            <v>9418.3435848203899</v>
          </cell>
          <cell r="D344">
            <v>6121.9233301332533</v>
          </cell>
          <cell r="E344">
            <v>2.1296563763833136</v>
          </cell>
          <cell r="F344">
            <v>0</v>
          </cell>
          <cell r="G344">
            <v>2.1296563763833136</v>
          </cell>
          <cell r="H344">
            <v>19081822.188126303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155609979.7065717</v>
          </cell>
          <cell r="N344">
            <v>21358307.614617694</v>
          </cell>
          <cell r="O344">
            <v>35684001.74637346</v>
          </cell>
          <cell r="P344">
            <v>70460198.81113565</v>
          </cell>
          <cell r="Q344">
            <v>283112487.87869853</v>
          </cell>
          <cell r="R344">
            <v>0</v>
          </cell>
          <cell r="S344">
            <v>7896.8312679821547</v>
          </cell>
          <cell r="T344">
            <v>1579.3662535964309</v>
          </cell>
          <cell r="U344">
            <v>5.5527564049475195</v>
          </cell>
          <cell r="V344">
            <v>99949.615289055364</v>
          </cell>
          <cell r="W344">
            <v>12.656926797246243</v>
          </cell>
          <cell r="X344">
            <v>10.941097393116447</v>
          </cell>
          <cell r="Y344">
            <v>0</v>
          </cell>
          <cell r="Z344">
            <v>2030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X344">
            <v>4.2849073688862536</v>
          </cell>
          <cell r="AY344">
            <v>1915.7820846290438</v>
          </cell>
          <cell r="AZ344">
            <v>-1915.7820846290438</v>
          </cell>
          <cell r="BA344">
            <v>0</v>
          </cell>
          <cell r="BC344">
            <v>-1737.7820846290438</v>
          </cell>
          <cell r="BE344">
            <v>0</v>
          </cell>
          <cell r="BG344">
            <v>0.65</v>
          </cell>
          <cell r="BH344">
            <v>9418.3435848203899</v>
          </cell>
          <cell r="BI344">
            <v>6121.9233301332533</v>
          </cell>
          <cell r="BJ344">
            <v>4812.8361614211617</v>
          </cell>
          <cell r="BK344">
            <v>139</v>
          </cell>
          <cell r="BL344">
            <v>88998916.84293294</v>
          </cell>
          <cell r="BM344">
            <v>17329390.625</v>
          </cell>
        </row>
        <row r="345">
          <cell r="B345">
            <v>2021</v>
          </cell>
          <cell r="C345">
            <v>9636.7698798340625</v>
          </cell>
          <cell r="D345">
            <v>6263.9004218921409</v>
          </cell>
          <cell r="E345">
            <v>2.1790464785553376</v>
          </cell>
          <cell r="F345">
            <v>0</v>
          </cell>
          <cell r="G345">
            <v>2.1790464785553376</v>
          </cell>
          <cell r="H345">
            <v>19493660.07707867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159218821.43424338</v>
          </cell>
          <cell r="N345">
            <v>21853640.573965319</v>
          </cell>
          <cell r="O345">
            <v>36511570.227234736</v>
          </cell>
          <cell r="P345">
            <v>72094282.345425397</v>
          </cell>
          <cell r="Q345">
            <v>289678314.58086884</v>
          </cell>
          <cell r="R345">
            <v>0</v>
          </cell>
          <cell r="S345">
            <v>8079.9712841303726</v>
          </cell>
          <cell r="T345">
            <v>1615.9942568260747</v>
          </cell>
          <cell r="U345">
            <v>5.6815336148383251</v>
          </cell>
          <cell r="V345">
            <v>102267.60506708984</v>
          </cell>
          <cell r="W345">
            <v>12.656926797246241</v>
          </cell>
          <cell r="X345">
            <v>10.693107309638046</v>
          </cell>
          <cell r="Y345">
            <v>0</v>
          </cell>
          <cell r="Z345">
            <v>2031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X345">
            <v>4.2777124990810433</v>
          </cell>
          <cell r="AY345">
            <v>1912.5652583391343</v>
          </cell>
          <cell r="AZ345">
            <v>-1912.5652583391343</v>
          </cell>
          <cell r="BA345">
            <v>0</v>
          </cell>
          <cell r="BC345">
            <v>-1734.5652583391343</v>
          </cell>
          <cell r="BE345">
            <v>0</v>
          </cell>
          <cell r="BG345">
            <v>0.65</v>
          </cell>
          <cell r="BH345">
            <v>9636.7698798340625</v>
          </cell>
          <cell r="BI345">
            <v>6263.9004218921409</v>
          </cell>
          <cell r="BJ345">
            <v>4954.8132531800493</v>
          </cell>
          <cell r="BK345">
            <v>142</v>
          </cell>
          <cell r="BL345">
            <v>90919756.774794802</v>
          </cell>
          <cell r="BM345">
            <v>17703406.25</v>
          </cell>
        </row>
        <row r="346">
          <cell r="B346">
            <v>2022</v>
          </cell>
          <cell r="C346">
            <v>9860.2618263525583</v>
          </cell>
          <cell r="D346">
            <v>6409.1701871291634</v>
          </cell>
          <cell r="E346">
            <v>2.2295820153710202</v>
          </cell>
          <cell r="F346">
            <v>0</v>
          </cell>
          <cell r="G346">
            <v>2.2295820153710202</v>
          </cell>
          <cell r="H346">
            <v>19905497.966031037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162911357.9136278</v>
          </cell>
          <cell r="N346">
            <v>22360461.088649567</v>
          </cell>
          <cell r="O346">
            <v>37358331.331036463</v>
          </cell>
          <cell r="P346">
            <v>73766262.863290668</v>
          </cell>
          <cell r="Q346">
            <v>296396413.19660449</v>
          </cell>
          <cell r="R346">
            <v>0</v>
          </cell>
          <cell r="S346">
            <v>8267.3586071256741</v>
          </cell>
          <cell r="T346">
            <v>1653.471721425135</v>
          </cell>
          <cell r="U346">
            <v>5.8132973720540733</v>
          </cell>
          <cell r="V346">
            <v>104639.35269697332</v>
          </cell>
          <cell r="W346">
            <v>12.656926797246243</v>
          </cell>
          <cell r="X346">
            <v>10.450738150578282</v>
          </cell>
          <cell r="Y346">
            <v>0</v>
          </cell>
          <cell r="Z346">
            <v>2032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X346">
            <v>4.2705297103191446</v>
          </cell>
          <cell r="AY346">
            <v>1909.3538334836894</v>
          </cell>
          <cell r="AZ346">
            <v>-1909.3538334836894</v>
          </cell>
          <cell r="BA346">
            <v>0</v>
          </cell>
          <cell r="BC346">
            <v>-1731.3538334836894</v>
          </cell>
          <cell r="BE346">
            <v>0</v>
          </cell>
          <cell r="BG346">
            <v>0.65</v>
          </cell>
          <cell r="BH346">
            <v>9860.2618263525583</v>
          </cell>
          <cell r="BI346">
            <v>6409.1701871291634</v>
          </cell>
          <cell r="BJ346">
            <v>5100.0830184170718</v>
          </cell>
          <cell r="BK346">
            <v>145</v>
          </cell>
          <cell r="BL346">
            <v>92840596.706656665</v>
          </cell>
          <cell r="BM346">
            <v>18077421.875</v>
          </cell>
        </row>
        <row r="347">
          <cell r="B347">
            <v>2023</v>
          </cell>
          <cell r="C347">
            <v>10088.936904852151</v>
          </cell>
          <cell r="D347">
            <v>6557.8089881538981</v>
          </cell>
          <cell r="E347">
            <v>2.2812895512727436</v>
          </cell>
          <cell r="F347">
            <v>0</v>
          </cell>
          <cell r="G347">
            <v>2.2812895512727436</v>
          </cell>
          <cell r="H347">
            <v>20454615.151300859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166689530.15848944</v>
          </cell>
          <cell r="N347">
            <v>22879035.57326122</v>
          </cell>
          <cell r="O347">
            <v>38224730.16508276</v>
          </cell>
          <cell r="P347">
            <v>75477019.255764008</v>
          </cell>
          <cell r="Q347">
            <v>303270315.15259743</v>
          </cell>
          <cell r="R347">
            <v>0</v>
          </cell>
          <cell r="S347">
            <v>8459.091738736448</v>
          </cell>
          <cell r="T347">
            <v>1691.8183477472896</v>
          </cell>
          <cell r="U347">
            <v>5.9481169393543141</v>
          </cell>
          <cell r="V347">
            <v>107066.10490837766</v>
          </cell>
          <cell r="W347">
            <v>12.656926797246243</v>
          </cell>
          <cell r="X347">
            <v>10.213862512490703</v>
          </cell>
          <cell r="Y347">
            <v>0</v>
          </cell>
          <cell r="Z347">
            <v>2033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X347">
            <v>4.2633589823150491</v>
          </cell>
          <cell r="AY347">
            <v>1906.1478009930584</v>
          </cell>
          <cell r="AZ347">
            <v>-1906.1478009930584</v>
          </cell>
          <cell r="BA347">
            <v>0</v>
          </cell>
          <cell r="BC347">
            <v>-1728.1478009930584</v>
          </cell>
          <cell r="BE347">
            <v>0</v>
          </cell>
          <cell r="BG347">
            <v>0.65</v>
          </cell>
          <cell r="BH347">
            <v>10088.936904852151</v>
          </cell>
          <cell r="BI347">
            <v>6557.8089881538981</v>
          </cell>
          <cell r="BJ347">
            <v>5248.7218194418065</v>
          </cell>
          <cell r="BK347">
            <v>149</v>
          </cell>
          <cell r="BL347">
            <v>95401716.61580582</v>
          </cell>
          <cell r="BM347">
            <v>18576109.375</v>
          </cell>
        </row>
        <row r="348">
          <cell r="B348">
            <v>2024</v>
          </cell>
          <cell r="C348">
            <v>10322.915320367303</v>
          </cell>
          <cell r="D348">
            <v>6709.8949582387477</v>
          </cell>
          <cell r="E348">
            <v>2.3341962667742608</v>
          </cell>
          <cell r="F348">
            <v>0</v>
          </cell>
          <cell r="G348">
            <v>2.3341962667742608</v>
          </cell>
          <cell r="H348">
            <v>20866453.040253222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170555324.1977672</v>
          </cell>
          <cell r="N348">
            <v>23409636.620966151</v>
          </cell>
          <cell r="O348">
            <v>39111222.159419052</v>
          </cell>
          <cell r="P348">
            <v>77227450.796748966</v>
          </cell>
          <cell r="Q348">
            <v>310303633.77490139</v>
          </cell>
          <cell r="R348">
            <v>0</v>
          </cell>
          <cell r="S348">
            <v>8655.2714651429997</v>
          </cell>
          <cell r="T348">
            <v>1731.0542930286001</v>
          </cell>
          <cell r="U348">
            <v>6.0860631858116214</v>
          </cell>
          <cell r="V348">
            <v>109549.13734460919</v>
          </cell>
          <cell r="W348">
            <v>12.656926797246244</v>
          </cell>
          <cell r="X348">
            <v>9.9823558796457146</v>
          </cell>
          <cell r="Y348">
            <v>0</v>
          </cell>
          <cell r="Z348">
            <v>2034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X348">
            <v>4.2562002948173063</v>
          </cell>
          <cell r="AY348">
            <v>1902.9471518128175</v>
          </cell>
          <cell r="AZ348">
            <v>-1902.9471518128175</v>
          </cell>
          <cell r="BA348">
            <v>0</v>
          </cell>
          <cell r="BC348">
            <v>-1724.9471518128175</v>
          </cell>
          <cell r="BE348">
            <v>0</v>
          </cell>
          <cell r="BG348">
            <v>0.65</v>
          </cell>
          <cell r="BH348">
            <v>10322.915320367303</v>
          </cell>
          <cell r="BI348">
            <v>6709.8949582387477</v>
          </cell>
          <cell r="BJ348">
            <v>5400.8077895266561</v>
          </cell>
          <cell r="BK348">
            <v>152</v>
          </cell>
          <cell r="BL348">
            <v>97322556.547667682</v>
          </cell>
          <cell r="BM348">
            <v>18950125</v>
          </cell>
        </row>
        <row r="349">
          <cell r="B349">
            <v>2025</v>
          </cell>
          <cell r="C349">
            <v>10562.320065677484</v>
          </cell>
          <cell r="D349">
            <v>6865.5080426903651</v>
          </cell>
          <cell r="E349">
            <v>2.3883299727486338</v>
          </cell>
          <cell r="F349">
            <v>0</v>
          </cell>
          <cell r="G349">
            <v>2.3883299727486338</v>
          </cell>
          <cell r="H349">
            <v>21278290.929205589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174510772.11956728</v>
          </cell>
          <cell r="N349">
            <v>23952543.146798946</v>
          </cell>
          <cell r="O349">
            <v>40018273.306237251</v>
          </cell>
          <cell r="P349">
            <v>79018477.615740046</v>
          </cell>
          <cell r="Q349">
            <v>317500066.18834352</v>
          </cell>
          <cell r="R349">
            <v>0</v>
          </cell>
          <cell r="S349">
            <v>8856.0009099166782</v>
          </cell>
          <cell r="T349">
            <v>1771.2001819833356</v>
          </cell>
          <cell r="U349">
            <v>6.2272086240645281</v>
          </cell>
          <cell r="V349">
            <v>112089.7552331615</v>
          </cell>
          <cell r="W349">
            <v>12.656926797246241</v>
          </cell>
          <cell r="X349">
            <v>9.7560965585778039</v>
          </cell>
          <cell r="Y349">
            <v>0</v>
          </cell>
          <cell r="Z349">
            <v>2035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X349">
            <v>4.2490536276084727</v>
          </cell>
          <cell r="AY349">
            <v>1899.7518769037481</v>
          </cell>
          <cell r="AZ349">
            <v>-1899.7518769037481</v>
          </cell>
          <cell r="BA349">
            <v>0</v>
          </cell>
          <cell r="BC349">
            <v>-1721.7518769037481</v>
          </cell>
          <cell r="BE349">
            <v>0</v>
          </cell>
          <cell r="BG349">
            <v>0.65</v>
          </cell>
          <cell r="BH349">
            <v>10562.320065677484</v>
          </cell>
          <cell r="BI349">
            <v>6865.5080426903651</v>
          </cell>
          <cell r="BJ349">
            <v>5556.4208739782734</v>
          </cell>
          <cell r="BK349">
            <v>155</v>
          </cell>
          <cell r="BL349">
            <v>99243396.479529545</v>
          </cell>
          <cell r="BM349">
            <v>19324140.625</v>
          </cell>
        </row>
        <row r="350">
          <cell r="B350">
            <v>2026</v>
          </cell>
          <cell r="C350">
            <v>10807.276985959395</v>
          </cell>
          <cell r="D350">
            <v>7024.7300408736073</v>
          </cell>
          <cell r="E350">
            <v>9.0784680320101003</v>
          </cell>
          <cell r="F350">
            <v>0</v>
          </cell>
          <cell r="G350">
            <v>9.0784680320101003</v>
          </cell>
          <cell r="H350">
            <v>21964687.410792865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663346557.63901591</v>
          </cell>
          <cell r="N350">
            <v>91047886.902034536</v>
          </cell>
          <cell r="O350">
            <v>152116591.53144792</v>
          </cell>
          <cell r="P350">
            <v>300363321.29894638</v>
          </cell>
          <cell r="Q350">
            <v>1206874357.3714447</v>
          </cell>
          <cell r="R350">
            <v>0</v>
          </cell>
          <cell r="S350">
            <v>8856.0009099166782</v>
          </cell>
          <cell r="T350">
            <v>1771.2001819833356</v>
          </cell>
          <cell r="U350">
            <v>6.2272086240645281</v>
          </cell>
          <cell r="V350">
            <v>112089.7552331615</v>
          </cell>
          <cell r="W350">
            <v>12.656926797246241</v>
          </cell>
          <cell r="X350">
            <v>9.7560965585778039</v>
          </cell>
          <cell r="Y350">
            <v>0</v>
          </cell>
          <cell r="Z350">
            <v>2035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X350">
            <v>4.2419189605050516</v>
          </cell>
          <cell r="AY350">
            <v>1896.5619672418084</v>
          </cell>
          <cell r="AZ350">
            <v>-1896.5619672418084</v>
          </cell>
          <cell r="BA350">
            <v>0</v>
          </cell>
          <cell r="BC350">
            <v>-1718.5619672418084</v>
          </cell>
          <cell r="BE350">
            <v>0</v>
          </cell>
          <cell r="BG350">
            <v>0.65</v>
          </cell>
          <cell r="BH350">
            <v>10807.276985959395</v>
          </cell>
          <cell r="BI350">
            <v>7024.7300408736073</v>
          </cell>
          <cell r="BJ350">
            <v>5715.6428721615157</v>
          </cell>
          <cell r="BK350">
            <v>160</v>
          </cell>
          <cell r="BL350">
            <v>102444796.36596598</v>
          </cell>
          <cell r="BM350">
            <v>19947500</v>
          </cell>
        </row>
        <row r="351">
          <cell r="B351">
            <v>2027</v>
          </cell>
          <cell r="C351">
            <v>11057.91484493857</v>
          </cell>
          <cell r="D351">
            <v>7629.961243007614</v>
          </cell>
          <cell r="E351">
            <v>4.3514179769248083</v>
          </cell>
          <cell r="F351">
            <v>0</v>
          </cell>
          <cell r="G351">
            <v>4.3514179769248083</v>
          </cell>
          <cell r="H351">
            <v>83053974.272060528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317949914.64022279</v>
          </cell>
          <cell r="N351">
            <v>43640337.822372481</v>
          </cell>
          <cell r="O351">
            <v>72911296.117866203</v>
          </cell>
          <cell r="P351">
            <v>143967721.34909284</v>
          </cell>
          <cell r="Q351">
            <v>578469269.92955434</v>
          </cell>
          <cell r="R351">
            <v>0</v>
          </cell>
          <cell r="S351">
            <v>8856.0009099166782</v>
          </cell>
          <cell r="T351">
            <v>1771.2001819833356</v>
          </cell>
          <cell r="U351">
            <v>6.2272086240645281</v>
          </cell>
          <cell r="V351">
            <v>112089.7552331615</v>
          </cell>
          <cell r="W351">
            <v>12.656926797246241</v>
          </cell>
          <cell r="X351">
            <v>9.7560965585778039</v>
          </cell>
          <cell r="Y351">
            <v>0</v>
          </cell>
          <cell r="Z351">
            <v>2035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X351">
            <v>4.2347962733574356</v>
          </cell>
          <cell r="AY351">
            <v>1893.3774138181093</v>
          </cell>
          <cell r="AZ351">
            <v>-1893.3774138181093</v>
          </cell>
          <cell r="BA351">
            <v>0</v>
          </cell>
          <cell r="BC351">
            <v>-1715.3774138181093</v>
          </cell>
          <cell r="BE351">
            <v>0</v>
          </cell>
          <cell r="BG351">
            <v>0.69000000000000006</v>
          </cell>
          <cell r="BH351">
            <v>11057.91484493857</v>
          </cell>
          <cell r="BI351">
            <v>7629.961243007614</v>
          </cell>
          <cell r="BJ351">
            <v>6320.8740742955224</v>
          </cell>
          <cell r="BK351">
            <v>605</v>
          </cell>
          <cell r="BL351">
            <v>387369386.25880885</v>
          </cell>
          <cell r="BM351">
            <v>75426484.375</v>
          </cell>
        </row>
        <row r="352">
          <cell r="B352">
            <v>2028</v>
          </cell>
          <cell r="C352">
            <v>11314.365392575146</v>
          </cell>
          <cell r="D352">
            <v>7920.0557748026013</v>
          </cell>
          <cell r="E352">
            <v>2.7551794383143169</v>
          </cell>
          <cell r="F352">
            <v>0</v>
          </cell>
          <cell r="G352">
            <v>2.7551794383143169</v>
          </cell>
          <cell r="H352">
            <v>39810995.932062075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201315771.51998129</v>
          </cell>
          <cell r="N352">
            <v>27631673.649117928</v>
          </cell>
          <cell r="O352">
            <v>46165113.291818969</v>
          </cell>
          <cell r="P352">
            <v>91155781.34424752</v>
          </cell>
          <cell r="Q352">
            <v>366268339.80516571</v>
          </cell>
          <cell r="R352">
            <v>0</v>
          </cell>
          <cell r="S352">
            <v>8856.0009099166782</v>
          </cell>
          <cell r="T352">
            <v>1771.2001819833356</v>
          </cell>
          <cell r="U352">
            <v>6.2272086240645281</v>
          </cell>
          <cell r="V352">
            <v>112089.7552331615</v>
          </cell>
          <cell r="W352">
            <v>12.656926797246241</v>
          </cell>
          <cell r="X352">
            <v>9.7560965585778039</v>
          </cell>
          <cell r="Y352">
            <v>0</v>
          </cell>
          <cell r="Z352">
            <v>2035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X352">
            <v>4.2276855460498544</v>
          </cell>
          <cell r="AY352">
            <v>1890.1982076388897</v>
          </cell>
          <cell r="AZ352">
            <v>-1890.1982076388897</v>
          </cell>
          <cell r="BA352">
            <v>0</v>
          </cell>
          <cell r="BC352">
            <v>-1712.1982076388897</v>
          </cell>
          <cell r="BE352">
            <v>0</v>
          </cell>
          <cell r="BG352">
            <v>0.7</v>
          </cell>
          <cell r="BH352">
            <v>11314.365392575146</v>
          </cell>
          <cell r="BI352">
            <v>7920.0557748026013</v>
          </cell>
          <cell r="BJ352">
            <v>6610.9686060905096</v>
          </cell>
          <cell r="BK352">
            <v>290</v>
          </cell>
          <cell r="BL352">
            <v>185681193.41331333</v>
          </cell>
          <cell r="BM352">
            <v>36154843.75</v>
          </cell>
        </row>
        <row r="353">
          <cell r="B353">
            <v>2029</v>
          </cell>
          <cell r="C353">
            <v>11576.763434319366</v>
          </cell>
          <cell r="D353">
            <v>8103.7344040235557</v>
          </cell>
          <cell r="E353">
            <v>2.8190764103655921</v>
          </cell>
          <cell r="F353">
            <v>0</v>
          </cell>
          <cell r="G353">
            <v>2.8190764103655921</v>
          </cell>
          <cell r="H353">
            <v>25259390.522411797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205984602.90258023</v>
          </cell>
          <cell r="N353">
            <v>28272495.89624092</v>
          </cell>
          <cell r="O353">
            <v>47235755.338841528</v>
          </cell>
          <cell r="P353">
            <v>93269828.194288298</v>
          </cell>
          <cell r="Q353">
            <v>374762682.33195096</v>
          </cell>
          <cell r="R353">
            <v>0</v>
          </cell>
          <cell r="S353">
            <v>8856.0009099166782</v>
          </cell>
          <cell r="T353">
            <v>1771.2001819833356</v>
          </cell>
          <cell r="U353">
            <v>6.2272086240645281</v>
          </cell>
          <cell r="V353">
            <v>112089.7552331615</v>
          </cell>
          <cell r="W353">
            <v>12.656926797246241</v>
          </cell>
          <cell r="X353">
            <v>9.7560965585778039</v>
          </cell>
          <cell r="Y353">
            <v>0</v>
          </cell>
          <cell r="Z353">
            <v>2035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X353">
            <v>4.2205867585003105</v>
          </cell>
          <cell r="AY353">
            <v>1887.0243397254887</v>
          </cell>
          <cell r="AZ353">
            <v>-1887.0243397254887</v>
          </cell>
          <cell r="BA353">
            <v>0</v>
          </cell>
          <cell r="BC353">
            <v>-1709.0243397254887</v>
          </cell>
          <cell r="BE353">
            <v>0</v>
          </cell>
          <cell r="BG353">
            <v>0.7</v>
          </cell>
          <cell r="BH353">
            <v>11576.763434319366</v>
          </cell>
          <cell r="BI353">
            <v>8103.7344040235557</v>
          </cell>
          <cell r="BJ353">
            <v>6794.6472353114641</v>
          </cell>
          <cell r="BK353">
            <v>184</v>
          </cell>
          <cell r="BL353">
            <v>117811515.82086088</v>
          </cell>
          <cell r="BM353">
            <v>22939625</v>
          </cell>
        </row>
        <row r="354">
          <cell r="B354">
            <v>2030</v>
          </cell>
          <cell r="C354">
            <v>11845.246901973233</v>
          </cell>
          <cell r="D354">
            <v>8291.6728313812619</v>
          </cell>
          <cell r="E354">
            <v>2.8844552543344526</v>
          </cell>
          <cell r="F354">
            <v>0</v>
          </cell>
          <cell r="G354">
            <v>2.8844552543344526</v>
          </cell>
          <cell r="H354">
            <v>25808507.707681619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210761711.87473789</v>
          </cell>
          <cell r="N354">
            <v>28928179.825564023</v>
          </cell>
          <cell r="O354">
            <v>48331227.269539885</v>
          </cell>
          <cell r="P354">
            <v>95432903.136881307</v>
          </cell>
          <cell r="Q354">
            <v>383454022.10672307</v>
          </cell>
          <cell r="R354">
            <v>0</v>
          </cell>
          <cell r="S354">
            <v>8856.0009099166782</v>
          </cell>
          <cell r="T354">
            <v>1771.2001819833356</v>
          </cell>
          <cell r="U354">
            <v>6.2272086240645281</v>
          </cell>
          <cell r="V354">
            <v>112089.7552331615</v>
          </cell>
          <cell r="W354">
            <v>12.656926797246241</v>
          </cell>
          <cell r="X354">
            <v>9.7560965585778039</v>
          </cell>
          <cell r="Y354">
            <v>0</v>
          </cell>
          <cell r="Z354">
            <v>2035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X354">
            <v>4.2134998906605281</v>
          </cell>
          <cell r="AY354">
            <v>1883.855801114322</v>
          </cell>
          <cell r="AZ354">
            <v>-1883.855801114322</v>
          </cell>
          <cell r="BA354">
            <v>0</v>
          </cell>
          <cell r="BC354">
            <v>-1705.855801114322</v>
          </cell>
          <cell r="BE354">
            <v>0</v>
          </cell>
          <cell r="BG354">
            <v>0.7</v>
          </cell>
          <cell r="BH354">
            <v>11845.246901973233</v>
          </cell>
          <cell r="BI354">
            <v>8291.6728313812619</v>
          </cell>
          <cell r="BJ354">
            <v>6982.5856626691702</v>
          </cell>
          <cell r="BK354">
            <v>188</v>
          </cell>
          <cell r="BL354">
            <v>120372635.73001002</v>
          </cell>
          <cell r="BM354">
            <v>23438312.5</v>
          </cell>
        </row>
        <row r="355">
          <cell r="B355">
            <v>2031</v>
          </cell>
          <cell r="C355">
            <v>12119.95692619556</v>
          </cell>
          <cell r="D355">
            <v>8483.969848336892</v>
          </cell>
          <cell r="E355">
            <v>2.9513503371759908</v>
          </cell>
          <cell r="F355">
            <v>0</v>
          </cell>
          <cell r="G355">
            <v>2.9513503371759908</v>
          </cell>
          <cell r="H355">
            <v>26357624.89295144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215649609.56512451</v>
          </cell>
          <cell r="N355">
            <v>29599070.10301869</v>
          </cell>
          <cell r="O355">
            <v>49452104.928214148</v>
          </cell>
          <cell r="P355">
            <v>97646143.211088374</v>
          </cell>
          <cell r="Q355">
            <v>392346927.8074457</v>
          </cell>
          <cell r="R355">
            <v>0</v>
          </cell>
          <cell r="S355">
            <v>8856.0009099166782</v>
          </cell>
          <cell r="T355">
            <v>1771.2001819833356</v>
          </cell>
          <cell r="U355">
            <v>6.2272086240645281</v>
          </cell>
          <cell r="V355">
            <v>112089.7552331615</v>
          </cell>
          <cell r="W355">
            <v>12.656926797246241</v>
          </cell>
          <cell r="X355">
            <v>9.7560965585778039</v>
          </cell>
          <cell r="Y355">
            <v>0</v>
          </cell>
          <cell r="Z355">
            <v>2035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X355">
            <v>4.2064249225158958</v>
          </cell>
          <cell r="AY355">
            <v>1880.6925828568569</v>
          </cell>
          <cell r="AZ355">
            <v>-1880.6925828568569</v>
          </cell>
          <cell r="BA355">
            <v>0</v>
          </cell>
          <cell r="BC355">
            <v>-1702.6925828568569</v>
          </cell>
          <cell r="BE355">
            <v>0</v>
          </cell>
          <cell r="BG355">
            <v>0.7</v>
          </cell>
          <cell r="BH355">
            <v>12119.95692619556</v>
          </cell>
          <cell r="BI355">
            <v>8483.969848336892</v>
          </cell>
          <cell r="BJ355">
            <v>7174.8826796248004</v>
          </cell>
          <cell r="BK355">
            <v>192</v>
          </cell>
          <cell r="BL355">
            <v>122933755.63915917</v>
          </cell>
          <cell r="BM355">
            <v>23937000</v>
          </cell>
        </row>
        <row r="356">
          <cell r="B356">
            <v>2032</v>
          </cell>
          <cell r="C356">
            <v>12401.037910688512</v>
          </cell>
          <cell r="D356">
            <v>8680.7265374819581</v>
          </cell>
          <cell r="E356">
            <v>3.0197968228696936</v>
          </cell>
          <cell r="F356">
            <v>0</v>
          </cell>
          <cell r="G356">
            <v>3.0197968228696936</v>
          </cell>
          <cell r="H356">
            <v>27044021.374538716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220650865.33948153</v>
          </cell>
          <cell r="N356">
            <v>30285519.387887977</v>
          </cell>
          <cell r="O356">
            <v>50598977.51391039</v>
          </cell>
          <cell r="P356">
            <v>99910711.825717226</v>
          </cell>
          <cell r="Q356">
            <v>401446074.06699711</v>
          </cell>
          <cell r="R356">
            <v>0</v>
          </cell>
          <cell r="S356">
            <v>8856.0009099166782</v>
          </cell>
          <cell r="T356">
            <v>1771.2001819833356</v>
          </cell>
          <cell r="U356">
            <v>6.2272086240645281</v>
          </cell>
          <cell r="V356">
            <v>112089.7552331615</v>
          </cell>
          <cell r="W356">
            <v>12.656926797246241</v>
          </cell>
          <cell r="X356">
            <v>9.7560965585778039</v>
          </cell>
          <cell r="Y356">
            <v>0</v>
          </cell>
          <cell r="Z356">
            <v>2035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X356">
            <v>4.1993618340854075</v>
          </cell>
          <cell r="AY356">
            <v>1877.5346760195855</v>
          </cell>
          <cell r="AZ356">
            <v>-1877.5346760195855</v>
          </cell>
          <cell r="BA356">
            <v>0</v>
          </cell>
          <cell r="BC356">
            <v>-1699.5346760195855</v>
          </cell>
          <cell r="BE356">
            <v>0</v>
          </cell>
          <cell r="BG356">
            <v>0.7</v>
          </cell>
          <cell r="BH356">
            <v>12401.037910688512</v>
          </cell>
          <cell r="BI356">
            <v>8680.7265374819581</v>
          </cell>
          <cell r="BJ356">
            <v>7371.6393687698665</v>
          </cell>
          <cell r="BK356">
            <v>197</v>
          </cell>
          <cell r="BL356">
            <v>126135155.52559561</v>
          </cell>
          <cell r="BM356">
            <v>24560359.375</v>
          </cell>
        </row>
        <row r="357">
          <cell r="B357">
            <v>2033</v>
          </cell>
          <cell r="C357">
            <v>12688.637608104675</v>
          </cell>
          <cell r="D357">
            <v>8882.046325673271</v>
          </cell>
          <cell r="E357">
            <v>3.0898306909031636</v>
          </cell>
          <cell r="F357">
            <v>0</v>
          </cell>
          <cell r="G357">
            <v>3.0898306909031636</v>
          </cell>
          <cell r="H357">
            <v>27593138.559808537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225768108.15119204</v>
          </cell>
          <cell r="N357">
            <v>30987888.518179618</v>
          </cell>
          <cell r="O357">
            <v>51772447.89012935</v>
          </cell>
          <cell r="P357">
            <v>102227799.37085974</v>
          </cell>
          <cell r="Q357">
            <v>410756243.93036073</v>
          </cell>
          <cell r="R357">
            <v>0</v>
          </cell>
          <cell r="S357">
            <v>8856.0009099166782</v>
          </cell>
          <cell r="T357">
            <v>1771.2001819833356</v>
          </cell>
          <cell r="U357">
            <v>6.2272086240645281</v>
          </cell>
          <cell r="V357">
            <v>112089.7552331615</v>
          </cell>
          <cell r="W357">
            <v>12.656926797246241</v>
          </cell>
          <cell r="X357">
            <v>9.7560965585778039</v>
          </cell>
          <cell r="Y357">
            <v>0</v>
          </cell>
          <cell r="Z357">
            <v>2035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X357">
            <v>4.1923106054216079</v>
          </cell>
          <cell r="AY357">
            <v>1874.3820716840007</v>
          </cell>
          <cell r="AZ357">
            <v>-1874.3820716840007</v>
          </cell>
          <cell r="BA357">
            <v>0</v>
          </cell>
          <cell r="BC357">
            <v>-1696.3820716840007</v>
          </cell>
          <cell r="BE357">
            <v>0</v>
          </cell>
          <cell r="BG357">
            <v>0.7</v>
          </cell>
          <cell r="BH357">
            <v>12688.637608104675</v>
          </cell>
          <cell r="BI357">
            <v>8882.046325673271</v>
          </cell>
          <cell r="BJ357">
            <v>7572.9591569611794</v>
          </cell>
          <cell r="BK357">
            <v>201</v>
          </cell>
          <cell r="BL357">
            <v>128696275.43474476</v>
          </cell>
          <cell r="BM357">
            <v>25059046.875</v>
          </cell>
        </row>
        <row r="358">
          <cell r="B358">
            <v>2034</v>
          </cell>
          <cell r="C358">
            <v>12982.907197714499</v>
          </cell>
          <cell r="D358">
            <v>9088.0350384001486</v>
          </cell>
          <cell r="E358">
            <v>3.1614887551854647</v>
          </cell>
          <cell r="F358">
            <v>0</v>
          </cell>
          <cell r="G358">
            <v>3.1614887551854647</v>
          </cell>
          <cell r="H358">
            <v>28279535.041395817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231004027.92324364</v>
          </cell>
          <cell r="N358">
            <v>31706546.70030785</v>
          </cell>
          <cell r="O358">
            <v>52973132.901733831</v>
          </cell>
          <cell r="P358">
            <v>104598623.84364469</v>
          </cell>
          <cell r="Q358">
            <v>420282331.36892998</v>
          </cell>
          <cell r="R358">
            <v>0</v>
          </cell>
          <cell r="S358">
            <v>8856.0009099166782</v>
          </cell>
          <cell r="T358">
            <v>1771.2001819833356</v>
          </cell>
          <cell r="U358">
            <v>6.2272086240645281</v>
          </cell>
          <cell r="V358">
            <v>112089.7552331615</v>
          </cell>
          <cell r="W358">
            <v>12.656926797246241</v>
          </cell>
          <cell r="X358">
            <v>9.7560965585778039</v>
          </cell>
          <cell r="Y358">
            <v>0</v>
          </cell>
          <cell r="Z358">
            <v>2035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X358">
            <v>4.1852712166105377</v>
          </cell>
          <cell r="AY358">
            <v>1871.2347609465712</v>
          </cell>
          <cell r="AZ358">
            <v>-1871.2347609465712</v>
          </cell>
          <cell r="BA358">
            <v>0</v>
          </cell>
          <cell r="BC358">
            <v>-1693.2347609465712</v>
          </cell>
          <cell r="BE358">
            <v>0</v>
          </cell>
          <cell r="BG358">
            <v>0.7</v>
          </cell>
          <cell r="BH358">
            <v>12982.907197714499</v>
          </cell>
          <cell r="BI358">
            <v>9088.0350384001486</v>
          </cell>
          <cell r="BJ358">
            <v>7778.9478696880569</v>
          </cell>
          <cell r="BK358">
            <v>206</v>
          </cell>
          <cell r="BL358">
            <v>131897675.32118119</v>
          </cell>
          <cell r="BM358">
            <v>25682406.25</v>
          </cell>
        </row>
        <row r="359">
          <cell r="B359">
            <v>2035</v>
          </cell>
          <cell r="C359">
            <v>13284.001364875019</v>
          </cell>
          <cell r="D359">
            <v>9298.8009554125128</v>
          </cell>
          <cell r="E359">
            <v>0</v>
          </cell>
          <cell r="F359">
            <v>0</v>
          </cell>
          <cell r="G359">
            <v>0</v>
          </cell>
          <cell r="H359">
            <v>28965931.522983093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8856.0009099166782</v>
          </cell>
          <cell r="T359">
            <v>1771.2001819833356</v>
          </cell>
          <cell r="U359">
            <v>6.2272086240645281</v>
          </cell>
          <cell r="V359">
            <v>112089.7552331615</v>
          </cell>
          <cell r="W359">
            <v>12.656926797246241</v>
          </cell>
          <cell r="X359">
            <v>9.7560965585778039</v>
          </cell>
          <cell r="Y359">
            <v>112089.7552331615</v>
          </cell>
          <cell r="Z359">
            <v>2035</v>
          </cell>
          <cell r="AB359">
            <v>0</v>
          </cell>
          <cell r="AC359">
            <v>0</v>
          </cell>
          <cell r="AD359">
            <v>1051468291.4398338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X359">
            <v>4.1782436477716729</v>
          </cell>
          <cell r="AY359">
            <v>1868.0927349187148</v>
          </cell>
          <cell r="AZ359">
            <v>-1868.0927349187148</v>
          </cell>
          <cell r="BA359">
            <v>0</v>
          </cell>
          <cell r="BC359">
            <v>-1690.0927349187148</v>
          </cell>
          <cell r="BE359">
            <v>0</v>
          </cell>
          <cell r="BG359">
            <v>0.7</v>
          </cell>
          <cell r="BH359">
            <v>13284.001364875019</v>
          </cell>
          <cell r="BI359">
            <v>9298.8009554125128</v>
          </cell>
          <cell r="BJ359">
            <v>7989.7137867004212</v>
          </cell>
          <cell r="BK359">
            <v>211</v>
          </cell>
          <cell r="BL359">
            <v>135099075.20761764</v>
          </cell>
          <cell r="BM359">
            <v>26305765.625</v>
          </cell>
        </row>
        <row r="360">
          <cell r="B360" t="str">
            <v xml:space="preserve">     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 t="e">
            <v>#N/A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C360">
            <v>0</v>
          </cell>
          <cell r="BE360">
            <v>0</v>
          </cell>
          <cell r="BG360">
            <v>0</v>
          </cell>
          <cell r="BH360" t="e">
            <v>#N/A</v>
          </cell>
          <cell r="BI360" t="e">
            <v>#N/A</v>
          </cell>
          <cell r="BJ360" t="e">
            <v>#N/A</v>
          </cell>
          <cell r="BK360" t="e">
            <v>#N/A</v>
          </cell>
          <cell r="BL360" t="e">
            <v>#N/A</v>
          </cell>
          <cell r="BM360" t="e">
            <v>#N/A</v>
          </cell>
        </row>
      </sheetData>
      <sheetData sheetId="25">
        <row r="6">
          <cell r="B6" t="str">
            <v>Año</v>
          </cell>
          <cell r="C6" t="str">
            <v>ENERGÍA CAPTACIÓN ($/año)</v>
          </cell>
          <cell r="D6" t="str">
            <v>ENERGÍA REBOMBEO ($/año)</v>
          </cell>
          <cell r="E6" t="str">
            <v>ENERGÍA TRATAMIENTO ($/año)</v>
          </cell>
          <cell r="F6" t="str">
            <v>ENERGÍA BOMBEO AGUAS NEGRAS ($/año)</v>
          </cell>
          <cell r="G6" t="str">
            <v>COSTO TOTAL ENERGÍA BOMBEO ($/año)</v>
          </cell>
          <cell r="H6" t="str">
            <v>CLORACIÓN  ($/año)</v>
          </cell>
          <cell r="I6" t="str">
            <v>COAGULANTES ($/año)</v>
          </cell>
          <cell r="J6" t="str">
            <v>COSTO TOTAL INSUMOS  ($/año)</v>
          </cell>
          <cell r="K6" t="str">
            <v>COSTOS PERSONAL ACUEDUCTO ($/año)</v>
          </cell>
          <cell r="L6" t="str">
            <v>COSTOS PERSONAL ALCANTARILLADO ($/año)</v>
          </cell>
          <cell r="M6" t="str">
            <v>COSTO TOTAL PERSONAL  ($/año)</v>
          </cell>
          <cell r="N6" t="str">
            <v>COSTO DE  MANTENIMIENTO DE REDES ACU ($/año)</v>
          </cell>
          <cell r="O6" t="str">
            <v>COSTO DE  MANTENIMIENTO DE REDES ALC ($/año)</v>
          </cell>
          <cell r="P6" t="str">
            <v>TOTAL COSTOS OPERACIÓN ($/año)</v>
          </cell>
          <cell r="Q6" t="str">
            <v>TOTAL COSTOS OPERACIÓN ($/mes)</v>
          </cell>
        </row>
        <row r="7">
          <cell r="B7">
            <v>2002</v>
          </cell>
          <cell r="C7">
            <v>69827983.500789553</v>
          </cell>
          <cell r="D7">
            <v>33496664.148606844</v>
          </cell>
          <cell r="E7">
            <v>82150.568824458256</v>
          </cell>
          <cell r="F7">
            <v>1241796.4845966417</v>
          </cell>
          <cell r="G7">
            <v>104648594.70281748</v>
          </cell>
          <cell r="H7">
            <v>2118834.8410499725</v>
          </cell>
          <cell r="I7">
            <v>832399.40184106061</v>
          </cell>
          <cell r="J7">
            <v>6533765.1678757221</v>
          </cell>
          <cell r="K7">
            <v>88447328.748629913</v>
          </cell>
          <cell r="L7">
            <v>25403031.251370091</v>
          </cell>
          <cell r="M7">
            <v>113850360</v>
          </cell>
          <cell r="N7">
            <v>16778272.626535878</v>
          </cell>
          <cell r="O7">
            <v>4533281.7823459953</v>
          </cell>
          <cell r="P7">
            <v>244553008.81708276</v>
          </cell>
          <cell r="Q7">
            <v>20379417.401423562</v>
          </cell>
        </row>
        <row r="8">
          <cell r="B8">
            <v>2003</v>
          </cell>
          <cell r="C8">
            <v>69605709.852174535</v>
          </cell>
          <cell r="D8">
            <v>33390038.90492272</v>
          </cell>
          <cell r="E8">
            <v>81889.070414322981</v>
          </cell>
          <cell r="F8">
            <v>1237843.6476159564</v>
          </cell>
          <cell r="G8">
            <v>104315481.47512753</v>
          </cell>
          <cell r="H8">
            <v>2112090.2505960972</v>
          </cell>
          <cell r="I8">
            <v>829749.74130560958</v>
          </cell>
          <cell r="J8">
            <v>6512967.1475084145</v>
          </cell>
          <cell r="K8">
            <v>88890174.555052206</v>
          </cell>
          <cell r="L8">
            <v>30798665.44494779</v>
          </cell>
          <cell r="M8">
            <v>119688840</v>
          </cell>
          <cell r="N8">
            <v>16778272.626535878</v>
          </cell>
          <cell r="O8">
            <v>4459978.1653992394</v>
          </cell>
          <cell r="P8">
            <v>249969975.83676773</v>
          </cell>
          <cell r="Q8">
            <v>20830831.319730643</v>
          </cell>
        </row>
        <row r="9">
          <cell r="B9">
            <v>2004</v>
          </cell>
          <cell r="C9">
            <v>69582704.836811855</v>
          </cell>
          <cell r="D9">
            <v>33379003.339599133</v>
          </cell>
          <cell r="E9">
            <v>81862.005690366903</v>
          </cell>
          <cell r="F9">
            <v>1237434.53445282</v>
          </cell>
          <cell r="G9">
            <v>104281004.71655418</v>
          </cell>
          <cell r="H9">
            <v>2111392.1948077786</v>
          </cell>
          <cell r="I9">
            <v>829475.50510305597</v>
          </cell>
          <cell r="J9">
            <v>6510814.5811513849</v>
          </cell>
          <cell r="K9">
            <v>89637659.61633186</v>
          </cell>
          <cell r="L9">
            <v>35889660.383668147</v>
          </cell>
          <cell r="M9">
            <v>125527320</v>
          </cell>
          <cell r="N9">
            <v>22592626.135617357</v>
          </cell>
          <cell r="O9">
            <v>4459978.1653992394</v>
          </cell>
          <cell r="P9">
            <v>261586770.15810189</v>
          </cell>
          <cell r="Q9">
            <v>21798897.513175156</v>
          </cell>
        </row>
        <row r="10">
          <cell r="B10">
            <v>2005</v>
          </cell>
          <cell r="C10">
            <v>69727379.073435217</v>
          </cell>
          <cell r="D10">
            <v>33448403.944803122</v>
          </cell>
          <cell r="E10">
            <v>82032.210674629649</v>
          </cell>
          <cell r="F10">
            <v>1240007.3705773021</v>
          </cell>
          <cell r="G10">
            <v>104497822.59949027</v>
          </cell>
          <cell r="H10">
            <v>2115782.1370313922</v>
          </cell>
          <cell r="I10">
            <v>831200.1252623325</v>
          </cell>
          <cell r="J10">
            <v>6524351.668155022</v>
          </cell>
          <cell r="K10">
            <v>89416612.811679438</v>
          </cell>
          <cell r="L10">
            <v>36110707.188320562</v>
          </cell>
          <cell r="M10">
            <v>125527320</v>
          </cell>
          <cell r="N10">
            <v>22592626.135617357</v>
          </cell>
          <cell r="O10">
            <v>4459978.1653992394</v>
          </cell>
          <cell r="P10">
            <v>261813413.86573124</v>
          </cell>
          <cell r="Q10">
            <v>21817784.488810938</v>
          </cell>
        </row>
        <row r="11">
          <cell r="B11">
            <v>2006</v>
          </cell>
          <cell r="C11">
            <v>73198142.450240776</v>
          </cell>
          <cell r="D11">
            <v>35113338.106489554</v>
          </cell>
          <cell r="E11">
            <v>86115.461706165632</v>
          </cell>
          <cell r="F11">
            <v>1301730.2149744222</v>
          </cell>
          <cell r="G11">
            <v>109699326.23341091</v>
          </cell>
          <cell r="H11">
            <v>2221097.713955258</v>
          </cell>
          <cell r="I11">
            <v>872574.10191099427</v>
          </cell>
          <cell r="J11">
            <v>6849109.0465068454</v>
          </cell>
          <cell r="K11">
            <v>90269535.780058339</v>
          </cell>
          <cell r="L11">
            <v>35257784.219941661</v>
          </cell>
          <cell r="M11">
            <v>125527320</v>
          </cell>
          <cell r="N11">
            <v>22592626.135617357</v>
          </cell>
          <cell r="O11">
            <v>4459978.1653992394</v>
          </cell>
          <cell r="P11">
            <v>267250640.96561408</v>
          </cell>
          <cell r="Q11">
            <v>22270886.747134507</v>
          </cell>
        </row>
        <row r="12">
          <cell r="B12">
            <v>2007</v>
          </cell>
          <cell r="C12">
            <v>76735771.124367446</v>
          </cell>
          <cell r="D12">
            <v>36810347.724107422</v>
          </cell>
          <cell r="E12">
            <v>90277.377793373467</v>
          </cell>
          <cell r="F12">
            <v>1364642.1684792673</v>
          </cell>
          <cell r="G12">
            <v>115001038.3947475</v>
          </cell>
          <cell r="H12">
            <v>2328442.2270522495</v>
          </cell>
          <cell r="I12">
            <v>914745.16062766954</v>
          </cell>
          <cell r="J12">
            <v>7180122.9731459524</v>
          </cell>
          <cell r="K12">
            <v>91062097.505957484</v>
          </cell>
          <cell r="L12">
            <v>34465222.494042516</v>
          </cell>
          <cell r="M12">
            <v>125527320</v>
          </cell>
          <cell r="N12">
            <v>16778272.626535878</v>
          </cell>
          <cell r="O12">
            <v>4459978.1653992394</v>
          </cell>
          <cell r="P12">
            <v>266978264.36709559</v>
          </cell>
          <cell r="Q12">
            <v>22248188.697257966</v>
          </cell>
        </row>
        <row r="13">
          <cell r="B13">
            <v>2008</v>
          </cell>
          <cell r="C13">
            <v>80342742.46759218</v>
          </cell>
          <cell r="D13">
            <v>38540621.199300684</v>
          </cell>
          <cell r="E13">
            <v>94520.873491284932</v>
          </cell>
          <cell r="F13">
            <v>1428787.2878067745</v>
          </cell>
          <cell r="G13">
            <v>120406671.82819092</v>
          </cell>
          <cell r="H13">
            <v>2437890.8487872169</v>
          </cell>
          <cell r="I13">
            <v>957742.83345212077</v>
          </cell>
          <cell r="J13">
            <v>7517625.2543570586</v>
          </cell>
          <cell r="K13">
            <v>96462420.06521976</v>
          </cell>
          <cell r="L13">
            <v>37822619.934780225</v>
          </cell>
          <cell r="M13">
            <v>134285040</v>
          </cell>
          <cell r="N13">
            <v>16778272.626535878</v>
          </cell>
          <cell r="O13">
            <v>4459978.1653992394</v>
          </cell>
          <cell r="P13">
            <v>281386592.08842427</v>
          </cell>
          <cell r="Q13">
            <v>23448882.674035355</v>
          </cell>
        </row>
        <row r="14">
          <cell r="B14">
            <v>2009</v>
          </cell>
          <cell r="C14">
            <v>84021549.293775469</v>
          </cell>
          <cell r="D14">
            <v>40305354.341320604</v>
          </cell>
          <cell r="E14">
            <v>98848.881522088821</v>
          </cell>
          <cell r="F14">
            <v>1494209.9042885019</v>
          </cell>
          <cell r="G14">
            <v>125919962.42090666</v>
          </cell>
          <cell r="H14">
            <v>2549519.2201939528</v>
          </cell>
          <cell r="I14">
            <v>1001596.8365047672</v>
          </cell>
          <cell r="J14">
            <v>7861849.14133194</v>
          </cell>
          <cell r="K14">
            <v>98646988.798265457</v>
          </cell>
          <cell r="L14">
            <v>35638051.201734543</v>
          </cell>
          <cell r="M14">
            <v>134285040</v>
          </cell>
          <cell r="N14">
            <v>16778272.626535878</v>
          </cell>
          <cell r="O14">
            <v>4459978.1653992394</v>
          </cell>
          <cell r="P14">
            <v>287149735.8118571</v>
          </cell>
          <cell r="Q14">
            <v>23929144.650988091</v>
          </cell>
        </row>
        <row r="15">
          <cell r="B15">
            <v>2010</v>
          </cell>
          <cell r="C15">
            <v>87774703.192391858</v>
          </cell>
          <cell r="D15">
            <v>42105751.966129087</v>
          </cell>
          <cell r="E15">
            <v>103264.3566969316</v>
          </cell>
          <cell r="F15">
            <v>1560954.6831549755</v>
          </cell>
          <cell r="G15">
            <v>131544674.19837284</v>
          </cell>
          <cell r="H15">
            <v>2663403.5520266341</v>
          </cell>
          <cell r="I15">
            <v>1046337.1097247492</v>
          </cell>
          <cell r="J15">
            <v>8213029.6420860458</v>
          </cell>
          <cell r="K15">
            <v>99370225.793197587</v>
          </cell>
          <cell r="L15">
            <v>34914814.206802405</v>
          </cell>
          <cell r="M15">
            <v>134285040</v>
          </cell>
          <cell r="N15">
            <v>16778272.626535878</v>
          </cell>
          <cell r="O15">
            <v>4459978.1653992394</v>
          </cell>
          <cell r="P15">
            <v>293029350.1422267</v>
          </cell>
          <cell r="Q15">
            <v>24419112.511852223</v>
          </cell>
        </row>
        <row r="16">
          <cell r="B16">
            <v>2011</v>
          </cell>
          <cell r="C16">
            <v>92913376.810099155</v>
          </cell>
          <cell r="D16">
            <v>44570786.980919421</v>
          </cell>
          <cell r="E16">
            <v>109309.85507070489</v>
          </cell>
          <cell r="F16">
            <v>1652339.0610797126</v>
          </cell>
          <cell r="G16">
            <v>139245812.707169</v>
          </cell>
          <cell r="H16">
            <v>2819329.5884395204</v>
          </cell>
          <cell r="I16">
            <v>1107593.7668869542</v>
          </cell>
          <cell r="J16">
            <v>8693852.4441948608</v>
          </cell>
          <cell r="K16">
            <v>100050582.77170764</v>
          </cell>
          <cell r="L16">
            <v>34234457.228292361</v>
          </cell>
          <cell r="M16">
            <v>134285040</v>
          </cell>
          <cell r="N16">
            <v>16778272.626535878</v>
          </cell>
          <cell r="O16">
            <v>4459978.1653992394</v>
          </cell>
          <cell r="P16">
            <v>301079491.39886481</v>
          </cell>
          <cell r="Q16">
            <v>25089957.616572067</v>
          </cell>
        </row>
        <row r="17">
          <cell r="B17">
            <v>2012</v>
          </cell>
          <cell r="C17">
            <v>95250111.446550265</v>
          </cell>
          <cell r="D17">
            <v>45691724.625076585</v>
          </cell>
          <cell r="E17">
            <v>112058.9546430003</v>
          </cell>
          <cell r="F17">
            <v>1693894.7341996066</v>
          </cell>
          <cell r="G17">
            <v>142747789.76046947</v>
          </cell>
          <cell r="H17">
            <v>2890234.6112366472</v>
          </cell>
          <cell r="I17">
            <v>1135449.3115572541</v>
          </cell>
          <cell r="J17">
            <v>8912499.3907165304</v>
          </cell>
          <cell r="K17">
            <v>100092799.4628296</v>
          </cell>
          <cell r="L17">
            <v>34192240.537170395</v>
          </cell>
          <cell r="M17">
            <v>134285040</v>
          </cell>
          <cell r="N17">
            <v>16778272.626535878</v>
          </cell>
          <cell r="O17">
            <v>4459978.1653992394</v>
          </cell>
          <cell r="P17">
            <v>304740172.20915979</v>
          </cell>
          <cell r="Q17">
            <v>25395014.350763317</v>
          </cell>
        </row>
        <row r="18">
          <cell r="B18">
            <v>2013</v>
          </cell>
          <cell r="C18">
            <v>97459112.292138606</v>
          </cell>
          <cell r="D18">
            <v>46751388.039641947</v>
          </cell>
          <cell r="E18">
            <v>114657.77916722189</v>
          </cell>
          <cell r="F18">
            <v>1733178.834169236</v>
          </cell>
          <cell r="G18">
            <v>146058336.94511703</v>
          </cell>
          <cell r="H18">
            <v>2957263.7265123087</v>
          </cell>
          <cell r="I18">
            <v>1161782.1782726927</v>
          </cell>
          <cell r="J18">
            <v>9119194.3582226429</v>
          </cell>
          <cell r="K18">
            <v>100097365.1101418</v>
          </cell>
          <cell r="L18">
            <v>34187674.889858201</v>
          </cell>
          <cell r="M18">
            <v>134285040</v>
          </cell>
          <cell r="N18">
            <v>16778272.626535878</v>
          </cell>
          <cell r="O18">
            <v>4459978.1653992394</v>
          </cell>
          <cell r="P18">
            <v>308200747.86855596</v>
          </cell>
          <cell r="Q18">
            <v>25683395.655712996</v>
          </cell>
        </row>
        <row r="19">
          <cell r="B19">
            <v>2014</v>
          </cell>
          <cell r="C19">
            <v>99719343.363725603</v>
          </cell>
          <cell r="D19">
            <v>47835626.726018146</v>
          </cell>
          <cell r="E19">
            <v>117316.87454555953</v>
          </cell>
          <cell r="F19">
            <v>1773373.9945957302</v>
          </cell>
          <cell r="G19">
            <v>149445660.95888504</v>
          </cell>
          <cell r="H19">
            <v>3025847.3530643787</v>
          </cell>
          <cell r="I19">
            <v>1188725.7458467204</v>
          </cell>
          <cell r="J19">
            <v>9330682.9091804214</v>
          </cell>
          <cell r="K19">
            <v>100101780.82359603</v>
          </cell>
          <cell r="L19">
            <v>34183259.176403977</v>
          </cell>
          <cell r="M19">
            <v>134285040</v>
          </cell>
          <cell r="N19">
            <v>16778272.626535878</v>
          </cell>
          <cell r="O19">
            <v>4459978.1653992394</v>
          </cell>
          <cell r="P19">
            <v>311741579.75486594</v>
          </cell>
          <cell r="Q19">
            <v>25978464.979572162</v>
          </cell>
        </row>
        <row r="20">
          <cell r="B20">
            <v>2015</v>
          </cell>
          <cell r="C20">
            <v>102031992.77133903</v>
          </cell>
          <cell r="D20">
            <v>48945010.623656079</v>
          </cell>
          <cell r="E20">
            <v>120037.63855451654</v>
          </cell>
          <cell r="F20">
            <v>1814501.3444131054</v>
          </cell>
          <cell r="G20">
            <v>152911542.37796271</v>
          </cell>
          <cell r="H20">
            <v>3096021.542469827</v>
          </cell>
          <cell r="I20">
            <v>1216294.1773988607</v>
          </cell>
          <cell r="J20">
            <v>9547076.2143773586</v>
          </cell>
          <cell r="K20">
            <v>103449780.07915972</v>
          </cell>
          <cell r="L20">
            <v>36673739.920840286</v>
          </cell>
          <cell r="M20">
            <v>140123520</v>
          </cell>
          <cell r="N20">
            <v>16778272.626535878</v>
          </cell>
          <cell r="O20">
            <v>4459978.1653992394</v>
          </cell>
          <cell r="P20">
            <v>321203009.13702089</v>
          </cell>
          <cell r="Q20">
            <v>26766917.428085074</v>
          </cell>
        </row>
        <row r="21">
          <cell r="B21">
            <v>2016</v>
          </cell>
          <cell r="C21">
            <v>104398276.17915875</v>
          </cell>
          <cell r="D21">
            <v>50080122.889804497</v>
          </cell>
          <cell r="E21">
            <v>122821.50138724557</v>
          </cell>
          <cell r="F21">
            <v>1856582.5025687986</v>
          </cell>
          <cell r="G21">
            <v>156457803.07291928</v>
          </cell>
          <cell r="H21">
            <v>3167823.1823987551</v>
          </cell>
          <cell r="I21">
            <v>1244501.9645137964</v>
          </cell>
          <cell r="J21">
            <v>9768488.0228274725</v>
          </cell>
          <cell r="K21">
            <v>104619384.31322387</v>
          </cell>
          <cell r="L21">
            <v>35504135.686776131</v>
          </cell>
          <cell r="M21">
            <v>140123520</v>
          </cell>
          <cell r="N21">
            <v>16778272.626535878</v>
          </cell>
          <cell r="O21">
            <v>4459978.1653992394</v>
          </cell>
          <cell r="P21">
            <v>324909980.44972444</v>
          </cell>
          <cell r="Q21">
            <v>27075831.704143703</v>
          </cell>
        </row>
        <row r="22">
          <cell r="B22">
            <v>2017</v>
          </cell>
          <cell r="C22">
            <v>106819437.44454089</v>
          </cell>
          <cell r="D22">
            <v>51241560.206051879</v>
          </cell>
          <cell r="E22">
            <v>125669.92640534221</v>
          </cell>
          <cell r="F22">
            <v>1899639.5893878553</v>
          </cell>
          <cell r="G22">
            <v>160086307.16638598</v>
          </cell>
          <cell r="H22">
            <v>3241290.0160047174</v>
          </cell>
          <cell r="I22">
            <v>1273363.9348589962</v>
          </cell>
          <cell r="J22">
            <v>9995034.7215644494</v>
          </cell>
          <cell r="K22">
            <v>104616491.70262805</v>
          </cell>
          <cell r="L22">
            <v>35507028.297371954</v>
          </cell>
          <cell r="M22">
            <v>140123520</v>
          </cell>
          <cell r="N22">
            <v>16778272.626535878</v>
          </cell>
          <cell r="O22">
            <v>4459978.1653992394</v>
          </cell>
          <cell r="P22">
            <v>328702922.29453522</v>
          </cell>
          <cell r="Q22">
            <v>27391910.191211268</v>
          </cell>
        </row>
        <row r="23">
          <cell r="B23">
            <v>2018</v>
          </cell>
          <cell r="C23">
            <v>109296749.27186266</v>
          </cell>
          <cell r="D23">
            <v>52429933.091977067</v>
          </cell>
          <cell r="E23">
            <v>128584.41090807377</v>
          </cell>
          <cell r="F23">
            <v>1943695.2382006706</v>
          </cell>
          <cell r="G23">
            <v>163798962.01294845</v>
          </cell>
          <cell r="H23">
            <v>3316460.66176474</v>
          </cell>
          <cell r="I23">
            <v>1302895.259979005</v>
          </cell>
          <cell r="J23">
            <v>10226835.396821506</v>
          </cell>
          <cell r="K23">
            <v>104613689.65139112</v>
          </cell>
          <cell r="L23">
            <v>35509830.348608881</v>
          </cell>
          <cell r="M23">
            <v>140123520</v>
          </cell>
          <cell r="N23">
            <v>16778272.626535878</v>
          </cell>
          <cell r="O23">
            <v>4459978.1653992394</v>
          </cell>
          <cell r="P23">
            <v>332583828.46416622</v>
          </cell>
          <cell r="Q23">
            <v>27715319.03868052</v>
          </cell>
        </row>
        <row r="24">
          <cell r="B24">
            <v>2019</v>
          </cell>
          <cell r="C24">
            <v>111831513.88153011</v>
          </cell>
          <cell r="D24">
            <v>53645866.226074278</v>
          </cell>
          <cell r="E24">
            <v>131566.4869194472</v>
          </cell>
          <cell r="F24">
            <v>1988772.6072403968</v>
          </cell>
          <cell r="G24">
            <v>167597719.20176423</v>
          </cell>
          <cell r="H24">
            <v>3393374.633779455</v>
          </cell>
          <cell r="I24">
            <v>1333111.4632705003</v>
          </cell>
          <cell r="J24">
            <v>10464011.896630093</v>
          </cell>
          <cell r="K24">
            <v>104610974.6749036</v>
          </cell>
          <cell r="L24">
            <v>35512545.325096413</v>
          </cell>
          <cell r="M24">
            <v>140123520</v>
          </cell>
          <cell r="N24">
            <v>16778272.626535878</v>
          </cell>
          <cell r="O24">
            <v>4459978.1653992394</v>
          </cell>
          <cell r="P24">
            <v>336554738.99053937</v>
          </cell>
          <cell r="Q24">
            <v>28046228.249211613</v>
          </cell>
        </row>
        <row r="25">
          <cell r="B25">
            <v>2020</v>
          </cell>
          <cell r="C25">
            <v>114425063.69450167</v>
          </cell>
          <cell r="D25">
            <v>54889998.774120823</v>
          </cell>
          <cell r="E25">
            <v>134617.72199353133</v>
          </cell>
          <cell r="F25">
            <v>2034895.3918162668</v>
          </cell>
          <cell r="G25">
            <v>171484575.5824323</v>
          </cell>
          <cell r="H25">
            <v>3472072.3625440365</v>
          </cell>
          <cell r="I25">
            <v>1364028.4281423001</v>
          </cell>
          <cell r="J25">
            <v>10706688.894870382</v>
          </cell>
          <cell r="K25">
            <v>104608343.45742673</v>
          </cell>
          <cell r="L25">
            <v>35515176.542573266</v>
          </cell>
          <cell r="M25">
            <v>140123520</v>
          </cell>
          <cell r="N25">
            <v>16778272.626535878</v>
          </cell>
          <cell r="O25">
            <v>4459978.1653992394</v>
          </cell>
          <cell r="P25">
            <v>340617741.21714586</v>
          </cell>
          <cell r="Q25">
            <v>28384811.76809549</v>
          </cell>
        </row>
        <row r="26">
          <cell r="B26">
            <v>2021</v>
          </cell>
          <cell r="C26">
            <v>117078762.0326867</v>
          </cell>
          <cell r="D26">
            <v>56162984.72516001</v>
          </cell>
          <cell r="E26">
            <v>137739.72003845498</v>
          </cell>
          <cell r="F26">
            <v>2082087.8367692402</v>
          </cell>
          <cell r="G26">
            <v>175461574.31465441</v>
          </cell>
          <cell r="H26">
            <v>3552595.2162008281</v>
          </cell>
          <cell r="I26">
            <v>1395662.4063646111</v>
          </cell>
          <cell r="J26">
            <v>10954993.956807151</v>
          </cell>
          <cell r="K26">
            <v>104605792.84199435</v>
          </cell>
          <cell r="L26">
            <v>35517727.158005655</v>
          </cell>
          <cell r="M26">
            <v>140123520</v>
          </cell>
          <cell r="N26">
            <v>16778272.626535878</v>
          </cell>
          <cell r="O26">
            <v>4459978.1653992394</v>
          </cell>
          <cell r="P26">
            <v>344774970.89627582</v>
          </cell>
          <cell r="Q26">
            <v>28731247.574689653</v>
          </cell>
        </row>
        <row r="27">
          <cell r="B27">
            <v>2022</v>
          </cell>
          <cell r="C27">
            <v>119794003.83558744</v>
          </cell>
          <cell r="D27">
            <v>57465493.235276118</v>
          </cell>
          <cell r="E27">
            <v>140934.12215951469</v>
          </cell>
          <cell r="F27">
            <v>2130374.74921651</v>
          </cell>
          <cell r="G27">
            <v>179530805.94223955</v>
          </cell>
          <cell r="H27">
            <v>3634985.5222848705</v>
          </cell>
          <cell r="I27">
            <v>1428030.0266119132</v>
          </cell>
          <cell r="J27">
            <v>11209057.606145566</v>
          </cell>
          <cell r="K27">
            <v>104603319.82103254</v>
          </cell>
          <cell r="L27">
            <v>35520200.178967468</v>
          </cell>
          <cell r="M27">
            <v>140123520</v>
          </cell>
          <cell r="N27">
            <v>16778272.626535878</v>
          </cell>
          <cell r="O27">
            <v>4459978.1653992394</v>
          </cell>
          <cell r="P27">
            <v>349028613.31169587</v>
          </cell>
          <cell r="Q27">
            <v>29085717.775974657</v>
          </cell>
        </row>
        <row r="28">
          <cell r="B28">
            <v>2023</v>
          </cell>
          <cell r="C28">
            <v>122572216.39356145</v>
          </cell>
          <cell r="D28">
            <v>58798208.979342319</v>
          </cell>
          <cell r="E28">
            <v>144202.60752183702</v>
          </cell>
          <cell r="F28">
            <v>2179781.5115915881</v>
          </cell>
          <cell r="G28">
            <v>183694409.49201718</v>
          </cell>
          <cell r="H28">
            <v>3719286.5899737473</v>
          </cell>
          <cell r="I28">
            <v>1461148.3032039721</v>
          </cell>
          <cell r="J28">
            <v>11469013.393642137</v>
          </cell>
          <cell r="K28">
            <v>104600921.52763903</v>
          </cell>
          <cell r="L28">
            <v>35522598.472360969</v>
          </cell>
          <cell r="M28">
            <v>140123520</v>
          </cell>
          <cell r="N28">
            <v>16778272.626535878</v>
          </cell>
          <cell r="O28">
            <v>4459978.1653992394</v>
          </cell>
          <cell r="P28">
            <v>353380904.42736226</v>
          </cell>
          <cell r="Q28">
            <v>29448408.70228019</v>
          </cell>
        </row>
        <row r="29">
          <cell r="B29">
            <v>2024</v>
          </cell>
          <cell r="C29">
            <v>125414860.09808819</v>
          </cell>
          <cell r="D29">
            <v>60161832.510925546</v>
          </cell>
          <cell r="E29">
            <v>147546.89423304491</v>
          </cell>
          <cell r="F29">
            <v>2230334.0949867838</v>
          </cell>
          <cell r="G29">
            <v>187954573.59823358</v>
          </cell>
          <cell r="H29">
            <v>3805542.7328534056</v>
          </cell>
          <cell r="I29">
            <v>1495034.6450495524</v>
          </cell>
          <cell r="J29">
            <v>11734997.967306759</v>
          </cell>
          <cell r="K29">
            <v>105588747.36012827</v>
          </cell>
          <cell r="L29">
            <v>34534772.639871731</v>
          </cell>
          <cell r="M29">
            <v>140123520</v>
          </cell>
          <cell r="N29">
            <v>16778272.626535878</v>
          </cell>
          <cell r="O29">
            <v>4459978.1653992394</v>
          </cell>
          <cell r="P29">
            <v>357834132.06277359</v>
          </cell>
          <cell r="Q29">
            <v>29819511.005231131</v>
          </cell>
        </row>
        <row r="30">
          <cell r="B30">
            <v>2025</v>
          </cell>
          <cell r="C30">
            <v>128323429.20943749</v>
          </cell>
          <cell r="D30">
            <v>61557080.630539075</v>
          </cell>
          <cell r="E30">
            <v>150968.74024639706</v>
          </cell>
          <cell r="F30">
            <v>2282059.072805156</v>
          </cell>
          <cell r="G30">
            <v>192313537.6530281</v>
          </cell>
          <cell r="H30">
            <v>3893799.2922120052</v>
          </cell>
          <cell r="I30">
            <v>1529706.8647975735</v>
          </cell>
          <cell r="J30">
            <v>12007151.144233009</v>
          </cell>
          <cell r="K30">
            <v>105580997.39000832</v>
          </cell>
          <cell r="L30">
            <v>34542522.609991692</v>
          </cell>
          <cell r="M30">
            <v>140123520</v>
          </cell>
          <cell r="N30">
            <v>16778272.626535878</v>
          </cell>
          <cell r="O30">
            <v>4459978.1653992394</v>
          </cell>
          <cell r="P30">
            <v>362390637.09558457</v>
          </cell>
          <cell r="Q30">
            <v>30199219.757965382</v>
          </cell>
        </row>
        <row r="31">
          <cell r="B31">
            <v>2026</v>
          </cell>
          <cell r="C31">
            <v>131299452.64213979</v>
          </cell>
          <cell r="D31">
            <v>62984686.762434378</v>
          </cell>
          <cell r="E31">
            <v>154469.94428487032</v>
          </cell>
          <cell r="F31">
            <v>2334983.6347290315</v>
          </cell>
          <cell r="G31">
            <v>196773592.98358804</v>
          </cell>
          <cell r="H31">
            <v>3984102.6608739314</v>
          </cell>
          <cell r="I31">
            <v>1565183.1882004731</v>
          </cell>
          <cell r="J31">
            <v>12285615.984094124</v>
          </cell>
          <cell r="K31">
            <v>107677458.31174573</v>
          </cell>
          <cell r="L31">
            <v>38284541.688254282</v>
          </cell>
          <cell r="M31">
            <v>145962000</v>
          </cell>
          <cell r="N31">
            <v>16778272.626535878</v>
          </cell>
          <cell r="O31">
            <v>4459978.1653992394</v>
          </cell>
          <cell r="P31">
            <v>372891294.69210744</v>
          </cell>
          <cell r="Q31">
            <v>31074274.557675619</v>
          </cell>
        </row>
        <row r="32">
          <cell r="B32">
            <v>2027</v>
          </cell>
          <cell r="C32">
            <v>134344494.76867336</v>
          </cell>
          <cell r="D32">
            <v>64445401.340132326</v>
          </cell>
          <cell r="E32">
            <v>158052.34678667455</v>
          </cell>
          <cell r="F32">
            <v>2389135.6010125102</v>
          </cell>
          <cell r="G32">
            <v>201337084.05660486</v>
          </cell>
          <cell r="H32">
            <v>4076500.3075866029</v>
          </cell>
          <cell r="I32">
            <v>1601482.2636947369</v>
          </cell>
          <cell r="J32">
            <v>12570538.864343621</v>
          </cell>
          <cell r="K32">
            <v>107367071.55332991</v>
          </cell>
          <cell r="L32">
            <v>38594928.446670078</v>
          </cell>
          <cell r="M32">
            <v>145962000</v>
          </cell>
          <cell r="N32">
            <v>16778272.626535878</v>
          </cell>
          <cell r="O32">
            <v>4459978.1653992394</v>
          </cell>
          <cell r="P32">
            <v>377661595.56635249</v>
          </cell>
          <cell r="Q32">
            <v>31471799.630529374</v>
          </cell>
        </row>
        <row r="33">
          <cell r="B33">
            <v>2028</v>
          </cell>
          <cell r="C33">
            <v>137460156.2417905</v>
          </cell>
          <cell r="D33">
            <v>65939992.200894892</v>
          </cell>
          <cell r="E33">
            <v>161717.83087269473</v>
          </cell>
          <cell r="F33">
            <v>2444543.4371054191</v>
          </cell>
          <cell r="G33">
            <v>206006409.7106635</v>
          </cell>
          <cell r="H33">
            <v>4171040.8019728269</v>
          </cell>
          <cell r="I33">
            <v>1638623.1722036104</v>
          </cell>
          <cell r="J33">
            <v>12862069.557159849</v>
          </cell>
          <cell r="K33">
            <v>107364498.64395766</v>
          </cell>
          <cell r="L33">
            <v>38597501.35604234</v>
          </cell>
          <cell r="M33">
            <v>145962000</v>
          </cell>
          <cell r="N33">
            <v>16778272.626535878</v>
          </cell>
          <cell r="O33">
            <v>4459978.1653992394</v>
          </cell>
          <cell r="P33">
            <v>382542527.2682668</v>
          </cell>
          <cell r="Q33">
            <v>31878543.939022232</v>
          </cell>
        </row>
        <row r="34">
          <cell r="B34">
            <v>2029</v>
          </cell>
          <cell r="C34">
            <v>140648074.83591425</v>
          </cell>
          <cell r="D34">
            <v>67469244.989345461</v>
          </cell>
          <cell r="E34">
            <v>165468.32333636974</v>
          </cell>
          <cell r="F34">
            <v>2501236.2686164184</v>
          </cell>
          <cell r="G34">
            <v>210784024.41721249</v>
          </cell>
          <cell r="H34">
            <v>4267773.8400618341</v>
          </cell>
          <cell r="I34">
            <v>1676625.437167149</v>
          </cell>
          <cell r="J34">
            <v>13160361.30817502</v>
          </cell>
          <cell r="K34">
            <v>107361999.2286171</v>
          </cell>
          <cell r="L34">
            <v>38600000.771382913</v>
          </cell>
          <cell r="M34">
            <v>145962000</v>
          </cell>
          <cell r="N34">
            <v>16778272.626535878</v>
          </cell>
          <cell r="O34">
            <v>4459978.1653992394</v>
          </cell>
          <cell r="P34">
            <v>387536655.50184965</v>
          </cell>
          <cell r="Q34">
            <v>32294721.291820806</v>
          </cell>
        </row>
        <row r="35">
          <cell r="B35">
            <v>2030</v>
          </cell>
          <cell r="C35">
            <v>143909926.30804873</v>
          </cell>
          <cell r="D35">
            <v>69033963.570449695</v>
          </cell>
          <cell r="E35">
            <v>169305.79565652792</v>
          </cell>
          <cell r="F35">
            <v>2559243.8966231351</v>
          </cell>
          <cell r="G35">
            <v>215672439.5707781</v>
          </cell>
          <cell r="H35">
            <v>4366750.270412433</v>
          </cell>
          <cell r="I35">
            <v>1715509.0348048843</v>
          </cell>
          <cell r="J35">
            <v>13465570.917030118</v>
          </cell>
          <cell r="K35">
            <v>107359570.83192885</v>
          </cell>
          <cell r="L35">
            <v>38602429.168071166</v>
          </cell>
          <cell r="M35">
            <v>145962000</v>
          </cell>
          <cell r="N35">
            <v>16778272.626535878</v>
          </cell>
          <cell r="O35">
            <v>4459978.1653992394</v>
          </cell>
          <cell r="P35">
            <v>392646605.47383696</v>
          </cell>
          <cell r="Q35">
            <v>32720550.45615308</v>
          </cell>
        </row>
        <row r="36">
          <cell r="B36">
            <v>2031</v>
          </cell>
          <cell r="C36">
            <v>147247425.27865547</v>
          </cell>
          <cell r="D36">
            <v>70634970.452074319</v>
          </cell>
          <cell r="E36">
            <v>173232.26503371226</v>
          </cell>
          <cell r="F36">
            <v>2618596.8133373568</v>
          </cell>
          <cell r="G36">
            <v>220674224.80910087</v>
          </cell>
          <cell r="H36">
            <v>4468022.120841994</v>
          </cell>
          <cell r="I36">
            <v>1755294.4046164979</v>
          </cell>
          <cell r="J36">
            <v>13777858.819797991</v>
          </cell>
          <cell r="K36">
            <v>108229437.60699728</v>
          </cell>
          <cell r="L36">
            <v>37732562.393002719</v>
          </cell>
          <cell r="M36">
            <v>145962000</v>
          </cell>
          <cell r="N36">
            <v>16778272.626535878</v>
          </cell>
          <cell r="O36">
            <v>4459978.1653992394</v>
          </cell>
          <cell r="P36">
            <v>397875063.27366424</v>
          </cell>
          <cell r="Q36">
            <v>33156255.272805352</v>
          </cell>
        </row>
        <row r="37">
          <cell r="B37">
            <v>2032</v>
          </cell>
          <cell r="C37">
            <v>150662326.13295808</v>
          </cell>
          <cell r="D37">
            <v>72273107.217345119</v>
          </cell>
          <cell r="E37">
            <v>177249.79545053892</v>
          </cell>
          <cell r="F37">
            <v>2679326.2181335166</v>
          </cell>
          <cell r="G37">
            <v>225792009.36388725</v>
          </cell>
          <cell r="H37">
            <v>4571642.6257753214</v>
          </cell>
          <cell r="I37">
            <v>1796002.4601260189</v>
          </cell>
          <cell r="J37">
            <v>14097389.173317928</v>
          </cell>
          <cell r="K37">
            <v>108222337.44576749</v>
          </cell>
          <cell r="L37">
            <v>37739662.554232493</v>
          </cell>
          <cell r="M37">
            <v>145962000</v>
          </cell>
          <cell r="N37">
            <v>16778272.626535878</v>
          </cell>
          <cell r="O37">
            <v>4459978.1653992394</v>
          </cell>
          <cell r="P37">
            <v>403224777.28543204</v>
          </cell>
          <cell r="Q37">
            <v>33602064.773786001</v>
          </cell>
        </row>
        <row r="38">
          <cell r="B38">
            <v>2033</v>
          </cell>
          <cell r="C38">
            <v>154156423.94315085</v>
          </cell>
          <cell r="D38">
            <v>73949234.96703282</v>
          </cell>
          <cell r="E38">
            <v>181360.4987566481</v>
          </cell>
          <cell r="F38">
            <v>2741464.0339489356</v>
          </cell>
          <cell r="G38">
            <v>231028483.44288924</v>
          </cell>
          <cell r="H38">
            <v>4677666.2542277882</v>
          </cell>
          <cell r="I38">
            <v>1837654.5998752026</v>
          </cell>
          <cell r="J38">
            <v>14424329.94148618</v>
          </cell>
          <cell r="K38">
            <v>108215434.03484365</v>
          </cell>
          <cell r="L38">
            <v>37746565.965156361</v>
          </cell>
          <cell r="M38">
            <v>145962000</v>
          </cell>
          <cell r="N38">
            <v>16778272.626535878</v>
          </cell>
          <cell r="O38">
            <v>4459978.1653992394</v>
          </cell>
          <cell r="P38">
            <v>408698559.63261896</v>
          </cell>
          <cell r="Q38">
            <v>34058213.302718244</v>
          </cell>
        </row>
        <row r="39">
          <cell r="B39">
            <v>2034</v>
          </cell>
          <cell r="C39">
            <v>157731555.41199297</v>
          </cell>
          <cell r="D39">
            <v>75664234.772197857</v>
          </cell>
          <cell r="E39">
            <v>185566.53577881528</v>
          </cell>
          <cell r="F39">
            <v>2805042.9240643694</v>
          </cell>
          <cell r="G39">
            <v>236386399.644034</v>
          </cell>
          <cell r="H39">
            <v>4786148.7384374505</v>
          </cell>
          <cell r="I39">
            <v>1880272.7186718557</v>
          </cell>
          <cell r="J39">
            <v>14758852.983547579</v>
          </cell>
          <cell r="K39">
            <v>108208721.04811823</v>
          </cell>
          <cell r="L39">
            <v>37753278.951881751</v>
          </cell>
          <cell r="M39">
            <v>145962000</v>
          </cell>
          <cell r="N39">
            <v>16778272.626535878</v>
          </cell>
          <cell r="O39">
            <v>4459978.1653992394</v>
          </cell>
          <cell r="P39">
            <v>414299287.65629756</v>
          </cell>
          <cell r="Q39">
            <v>34524940.6380248</v>
          </cell>
        </row>
        <row r="40">
          <cell r="B40">
            <v>2035</v>
          </cell>
          <cell r="C40">
            <v>161389599.83828819</v>
          </cell>
          <cell r="D40">
            <v>77419008.13733317</v>
          </cell>
          <cell r="E40">
            <v>189870.11745680962</v>
          </cell>
          <cell r="F40">
            <v>2870096.3092737589</v>
          </cell>
          <cell r="G40">
            <v>241868574.40235192</v>
          </cell>
          <cell r="H40">
            <v>4897147.1031611767</v>
          </cell>
          <cell r="I40">
            <v>1923879.2190990334</v>
          </cell>
          <cell r="J40">
            <v>15101134.14443488</v>
          </cell>
          <cell r="K40">
            <v>108679222.90743011</v>
          </cell>
          <cell r="L40">
            <v>37282777.09256988</v>
          </cell>
          <cell r="M40">
            <v>145962000</v>
          </cell>
          <cell r="N40">
            <v>16778272.626535878</v>
          </cell>
          <cell r="O40">
            <v>4459978.1653992394</v>
          </cell>
          <cell r="P40">
            <v>420029905.42763454</v>
          </cell>
          <cell r="Q40">
            <v>35002492.118969545</v>
          </cell>
        </row>
        <row r="41">
          <cell r="B41" t="str">
            <v xml:space="preserve">     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50">
          <cell r="B50" t="str">
            <v>Año</v>
          </cell>
          <cell r="C50" t="str">
            <v>Equipos Electromecánicos Acueducto</v>
          </cell>
          <cell r="D50" t="str">
            <v>Equipos Electromecánicos Alcantarillado</v>
          </cell>
          <cell r="E50" t="str">
            <v xml:space="preserve">Total Equipos Electromecánicos </v>
          </cell>
          <cell r="F50" t="str">
            <v>Número de empleados *</v>
          </cell>
          <cell r="G50" t="str">
            <v>Número de empleados **</v>
          </cell>
          <cell r="H50" t="str">
            <v>Costo mensual operarios * (SMLV/mes)</v>
          </cell>
          <cell r="I50" t="str">
            <v>Costo mensual operarios ** (SMLV/mes)</v>
          </cell>
          <cell r="J50" t="str">
            <v>Porcentaje Bombeo Acueducto</v>
          </cell>
          <cell r="K50" t="str">
            <v>Costo de operarios del Servicio de Acueducto Bombeo (SMLV)</v>
          </cell>
          <cell r="L50" t="str">
            <v>Longitud de red acueducto</v>
          </cell>
          <cell r="M50" t="str">
            <v>Longitud de red alcantarillado</v>
          </cell>
          <cell r="N50" t="str">
            <v xml:space="preserve">Longitud total de redes </v>
          </cell>
          <cell r="O50" t="str">
            <v>Número de empleados *</v>
          </cell>
          <cell r="P50" t="str">
            <v>Número de empleados **</v>
          </cell>
          <cell r="Q50" t="str">
            <v>Costo mensual operarios  (SMLV/mes)</v>
          </cell>
          <cell r="R50" t="str">
            <v>Costo mensual operarios ** (SMLV/mes)</v>
          </cell>
          <cell r="S50" t="str">
            <v>Porcentaje de redes de acueducto</v>
          </cell>
          <cell r="T50" t="str">
            <v>Operarios PTAP, Tanques y PTAR</v>
          </cell>
          <cell r="U50" t="str">
            <v>Porcentaje acueducto</v>
          </cell>
          <cell r="V50" t="str">
            <v>Porcentaje alcantarillado</v>
          </cell>
          <cell r="W50" t="str">
            <v>Costo mensual operarios tratamiento y tanques** (SMLV/mes)</v>
          </cell>
          <cell r="X50" t="str">
            <v>Costo de operarios del servicio de acueducto redes (SMLV)</v>
          </cell>
          <cell r="Y50" t="str">
            <v>Total Operarios*</v>
          </cell>
          <cell r="Z50" t="str">
            <v>Total Operarios**</v>
          </cell>
          <cell r="AA50" t="str">
            <v>Costo total mensual operarios * (SMLV/mes)</v>
          </cell>
          <cell r="AB50" t="str">
            <v>Costo total mensual operarios ** (SMLV/mes)</v>
          </cell>
          <cell r="AC50" t="str">
            <v>Costo total mensual operarios ** ($/mes)</v>
          </cell>
          <cell r="AD50" t="str">
            <v>Costo total operarios del servicio de acueducto (SMLV)</v>
          </cell>
          <cell r="AE50" t="str">
            <v>Costo total operarios del servicio de alcantarillado (SMLV)</v>
          </cell>
          <cell r="AF50" t="str">
            <v>Costo total operarios del servicio de acueducto ($)</v>
          </cell>
          <cell r="AG50" t="str">
            <v>Costo total operarios del servicio de alcantarillado ($)</v>
          </cell>
          <cell r="AH50" t="str">
            <v>Usuarios potenciales</v>
          </cell>
          <cell r="AI50" t="str">
            <v>Usuarios reales</v>
          </cell>
          <cell r="AJ50" t="str">
            <v>Indicador Operarios / miles de usuarios.</v>
          </cell>
        </row>
        <row r="51">
          <cell r="B51">
            <v>2002</v>
          </cell>
          <cell r="C51">
            <v>8</v>
          </cell>
          <cell r="D51">
            <v>4</v>
          </cell>
          <cell r="E51">
            <v>12</v>
          </cell>
          <cell r="F51">
            <v>3.8933100889616576</v>
          </cell>
          <cell r="G51">
            <v>4</v>
          </cell>
          <cell r="H51">
            <v>6.8399651334424867</v>
          </cell>
          <cell r="I51">
            <v>7</v>
          </cell>
          <cell r="J51">
            <v>0.66666666666666663</v>
          </cell>
          <cell r="K51">
            <v>4.6666666666666661</v>
          </cell>
          <cell r="L51">
            <v>36.748186579266253</v>
          </cell>
          <cell r="M51">
            <v>24.739731163426647</v>
          </cell>
          <cell r="N51">
            <v>61.4879177426929</v>
          </cell>
          <cell r="O51">
            <v>5.2867441582510626</v>
          </cell>
          <cell r="P51">
            <v>5</v>
          </cell>
          <cell r="Q51">
            <v>7.7867441582510626</v>
          </cell>
          <cell r="R51">
            <v>7.5</v>
          </cell>
          <cell r="S51">
            <v>0.59764890287951467</v>
          </cell>
          <cell r="T51">
            <v>3</v>
          </cell>
          <cell r="U51">
            <v>0.6</v>
          </cell>
          <cell r="V51">
            <v>0.4</v>
          </cell>
          <cell r="W51">
            <v>5</v>
          </cell>
          <cell r="X51">
            <v>4.48236677159636</v>
          </cell>
          <cell r="Y51">
            <v>13.18005424721272</v>
          </cell>
          <cell r="Z51">
            <v>13</v>
          </cell>
          <cell r="AA51">
            <v>19.626709291693551</v>
          </cell>
          <cell r="AB51">
            <v>19.5</v>
          </cell>
          <cell r="AC51">
            <v>9487530</v>
          </cell>
          <cell r="AD51">
            <v>15.149033438263025</v>
          </cell>
          <cell r="AE51">
            <v>4.3509665617369748</v>
          </cell>
          <cell r="AF51">
            <v>7370610.7290524924</v>
          </cell>
          <cell r="AG51">
            <v>2116919.2709475076</v>
          </cell>
          <cell r="AH51">
            <v>6233.7484224385325</v>
          </cell>
          <cell r="AI51">
            <v>3916.5457719510837</v>
          </cell>
          <cell r="AJ51">
            <v>3.3652241068146349</v>
          </cell>
        </row>
        <row r="52">
          <cell r="B52">
            <v>2003</v>
          </cell>
          <cell r="C52">
            <v>8</v>
          </cell>
          <cell r="D52">
            <v>4</v>
          </cell>
          <cell r="E52">
            <v>12</v>
          </cell>
          <cell r="F52">
            <v>3.8933100889616576</v>
          </cell>
          <cell r="G52">
            <v>4</v>
          </cell>
          <cell r="H52">
            <v>6.8399651334424867</v>
          </cell>
          <cell r="I52">
            <v>7</v>
          </cell>
          <cell r="J52">
            <v>0.66666666666666663</v>
          </cell>
          <cell r="K52">
            <v>4.6666666666666661</v>
          </cell>
          <cell r="L52">
            <v>40.980893524004429</v>
          </cell>
          <cell r="M52">
            <v>35.438822866693059</v>
          </cell>
          <cell r="N52">
            <v>76.419716390697488</v>
          </cell>
          <cell r="O52">
            <v>6.0158169148770746</v>
          </cell>
          <cell r="P52">
            <v>6</v>
          </cell>
          <cell r="Q52">
            <v>8.5158169148770746</v>
          </cell>
          <cell r="R52">
            <v>8.5</v>
          </cell>
          <cell r="S52">
            <v>0.53626073819076614</v>
          </cell>
          <cell r="T52">
            <v>3</v>
          </cell>
          <cell r="U52">
            <v>0.6</v>
          </cell>
          <cell r="V52">
            <v>0.4</v>
          </cell>
          <cell r="W52">
            <v>5</v>
          </cell>
          <cell r="X52">
            <v>4.558216274621512</v>
          </cell>
          <cell r="Y52">
            <v>13.909127003838732</v>
          </cell>
          <cell r="Z52">
            <v>14</v>
          </cell>
          <cell r="AA52">
            <v>20.355782048319561</v>
          </cell>
          <cell r="AB52">
            <v>20.5</v>
          </cell>
          <cell r="AC52">
            <v>9974070</v>
          </cell>
          <cell r="AD52">
            <v>15.224882941288179</v>
          </cell>
          <cell r="AE52">
            <v>5.275117058711821</v>
          </cell>
          <cell r="AF52">
            <v>7407514.5462543508</v>
          </cell>
          <cell r="AG52">
            <v>2566555.4537456492</v>
          </cell>
          <cell r="AH52">
            <v>6378.3189150838734</v>
          </cell>
          <cell r="AI52">
            <v>4198.7262349336288</v>
          </cell>
          <cell r="AJ52">
            <v>3.3127015731852305</v>
          </cell>
        </row>
        <row r="53">
          <cell r="B53">
            <v>2004</v>
          </cell>
          <cell r="C53">
            <v>8</v>
          </cell>
          <cell r="D53">
            <v>4</v>
          </cell>
          <cell r="E53">
            <v>12</v>
          </cell>
          <cell r="F53">
            <v>3.8933100889616576</v>
          </cell>
          <cell r="G53">
            <v>4</v>
          </cell>
          <cell r="H53">
            <v>6.8399651334424867</v>
          </cell>
          <cell r="I53">
            <v>7</v>
          </cell>
          <cell r="J53">
            <v>0.66666666666666663</v>
          </cell>
          <cell r="K53">
            <v>4.6666666666666661</v>
          </cell>
          <cell r="L53">
            <v>45.378329132324723</v>
          </cell>
          <cell r="M53">
            <v>46.613074271368156</v>
          </cell>
          <cell r="N53">
            <v>91.991403403692885</v>
          </cell>
          <cell r="O53">
            <v>6.6377567927265115</v>
          </cell>
          <cell r="P53">
            <v>7</v>
          </cell>
          <cell r="Q53">
            <v>9.1377567927265115</v>
          </cell>
          <cell r="R53">
            <v>9.5</v>
          </cell>
          <cell r="S53">
            <v>0.493288801489282</v>
          </cell>
          <cell r="T53">
            <v>3</v>
          </cell>
          <cell r="U53">
            <v>0.6</v>
          </cell>
          <cell r="V53">
            <v>0.4</v>
          </cell>
          <cell r="W53">
            <v>5</v>
          </cell>
          <cell r="X53">
            <v>4.6862436141481787</v>
          </cell>
          <cell r="Y53">
            <v>14.531066881688169</v>
          </cell>
          <cell r="Z53">
            <v>15</v>
          </cell>
          <cell r="AA53">
            <v>20.977721926168996</v>
          </cell>
          <cell r="AB53">
            <v>21.5</v>
          </cell>
          <cell r="AC53">
            <v>10460610</v>
          </cell>
          <cell r="AD53">
            <v>15.352910280814845</v>
          </cell>
          <cell r="AE53">
            <v>6.1470897191851552</v>
          </cell>
          <cell r="AF53">
            <v>7469804.968027655</v>
          </cell>
          <cell r="AG53">
            <v>2990805.0319723454</v>
          </cell>
          <cell r="AH53">
            <v>6526.2422262787231</v>
          </cell>
          <cell r="AI53">
            <v>4491.8886088216486</v>
          </cell>
          <cell r="AJ53">
            <v>3.2349570853450182</v>
          </cell>
        </row>
        <row r="54">
          <cell r="B54">
            <v>2005</v>
          </cell>
          <cell r="C54">
            <v>8</v>
          </cell>
          <cell r="D54">
            <v>4</v>
          </cell>
          <cell r="E54">
            <v>12</v>
          </cell>
          <cell r="F54">
            <v>3.8933100889616576</v>
          </cell>
          <cell r="G54">
            <v>4</v>
          </cell>
          <cell r="H54">
            <v>6.8399651334424867</v>
          </cell>
          <cell r="I54">
            <v>7</v>
          </cell>
          <cell r="J54">
            <v>0.66666666666666663</v>
          </cell>
          <cell r="K54">
            <v>4.6666666666666661</v>
          </cell>
          <cell r="L54">
            <v>49.945857481740163</v>
          </cell>
          <cell r="M54">
            <v>52.129556164631452</v>
          </cell>
          <cell r="N54">
            <v>102.07541364637162</v>
          </cell>
          <cell r="O54">
            <v>6.986587392876455</v>
          </cell>
          <cell r="P54">
            <v>7</v>
          </cell>
          <cell r="Q54">
            <v>9.486587392876455</v>
          </cell>
          <cell r="R54">
            <v>9.5</v>
          </cell>
          <cell r="S54">
            <v>0.48930350314103815</v>
          </cell>
          <cell r="T54">
            <v>3</v>
          </cell>
          <cell r="U54">
            <v>0.6</v>
          </cell>
          <cell r="V54">
            <v>0.4</v>
          </cell>
          <cell r="W54">
            <v>5</v>
          </cell>
          <cell r="X54">
            <v>4.6483832798398623</v>
          </cell>
          <cell r="Y54">
            <v>14.879897481838112</v>
          </cell>
          <cell r="Z54">
            <v>15</v>
          </cell>
          <cell r="AA54">
            <v>21.326552526318942</v>
          </cell>
          <cell r="AB54">
            <v>21.5</v>
          </cell>
          <cell r="AC54">
            <v>10460610</v>
          </cell>
          <cell r="AD54">
            <v>15.315049946506528</v>
          </cell>
          <cell r="AE54">
            <v>6.1849500534934716</v>
          </cell>
          <cell r="AF54">
            <v>7451384.4009732865</v>
          </cell>
          <cell r="AG54">
            <v>3009225.5990267135</v>
          </cell>
          <cell r="AH54">
            <v>6677.5961131920576</v>
          </cell>
          <cell r="AI54">
            <v>4796.3904987826782</v>
          </cell>
          <cell r="AJ54">
            <v>3.1023115164652721</v>
          </cell>
        </row>
        <row r="55">
          <cell r="B55">
            <v>2006</v>
          </cell>
          <cell r="C55">
            <v>8</v>
          </cell>
          <cell r="D55">
            <v>4</v>
          </cell>
          <cell r="E55">
            <v>12</v>
          </cell>
          <cell r="F55">
            <v>3.8933100889616576</v>
          </cell>
          <cell r="G55">
            <v>4</v>
          </cell>
          <cell r="H55">
            <v>6.8399651334424867</v>
          </cell>
          <cell r="I55">
            <v>7</v>
          </cell>
          <cell r="J55">
            <v>0.66666666666666663</v>
          </cell>
          <cell r="K55">
            <v>4.6666666666666661</v>
          </cell>
          <cell r="L55">
            <v>54.689002853427937</v>
          </cell>
          <cell r="M55">
            <v>53.674497922661772</v>
          </cell>
          <cell r="N55">
            <v>108.36350077608971</v>
          </cell>
          <cell r="O55">
            <v>7.1870637028208755</v>
          </cell>
          <cell r="P55">
            <v>7</v>
          </cell>
          <cell r="Q55">
            <v>9.6870637028208755</v>
          </cell>
          <cell r="R55">
            <v>9.5</v>
          </cell>
          <cell r="S55">
            <v>0.50468102693019501</v>
          </cell>
          <cell r="T55">
            <v>3</v>
          </cell>
          <cell r="U55">
            <v>0.6</v>
          </cell>
          <cell r="V55">
            <v>0.4</v>
          </cell>
          <cell r="W55">
            <v>5</v>
          </cell>
          <cell r="X55">
            <v>4.794469755836853</v>
          </cell>
          <cell r="Y55">
            <v>15.080373791782533</v>
          </cell>
          <cell r="Z55">
            <v>15</v>
          </cell>
          <cell r="AA55">
            <v>21.527028836263362</v>
          </cell>
          <cell r="AB55">
            <v>21.5</v>
          </cell>
          <cell r="AC55">
            <v>10460610</v>
          </cell>
          <cell r="AD55">
            <v>15.461136422503518</v>
          </cell>
          <cell r="AE55">
            <v>6.0388635774964818</v>
          </cell>
          <cell r="AF55">
            <v>7522461.3150048619</v>
          </cell>
          <cell r="AG55">
            <v>2938148.6849951381</v>
          </cell>
          <cell r="AH55">
            <v>6832.4601363046795</v>
          </cell>
          <cell r="AI55">
            <v>5112.6001902285298</v>
          </cell>
          <cell r="AJ55">
            <v>2.9496485605514269</v>
          </cell>
        </row>
        <row r="56">
          <cell r="B56">
            <v>2007</v>
          </cell>
          <cell r="C56">
            <v>8</v>
          </cell>
          <cell r="D56">
            <v>4</v>
          </cell>
          <cell r="E56">
            <v>12</v>
          </cell>
          <cell r="F56">
            <v>3.8933100889616576</v>
          </cell>
          <cell r="G56">
            <v>4</v>
          </cell>
          <cell r="H56">
            <v>6.8399651334424867</v>
          </cell>
          <cell r="I56">
            <v>7</v>
          </cell>
          <cell r="J56">
            <v>0.66666666666666663</v>
          </cell>
          <cell r="K56">
            <v>4.6666666666666661</v>
          </cell>
          <cell r="L56">
            <v>59.613454277915892</v>
          </cell>
          <cell r="M56">
            <v>55.255269325382734</v>
          </cell>
          <cell r="N56">
            <v>114.86872360329863</v>
          </cell>
          <cell r="O56">
            <v>7.382573950942696</v>
          </cell>
          <cell r="P56">
            <v>7</v>
          </cell>
          <cell r="Q56">
            <v>9.882573950942696</v>
          </cell>
          <cell r="R56">
            <v>9.5</v>
          </cell>
          <cell r="S56">
            <v>0.51897028545204449</v>
          </cell>
          <cell r="T56">
            <v>3</v>
          </cell>
          <cell r="U56">
            <v>0.6</v>
          </cell>
          <cell r="V56">
            <v>0.4</v>
          </cell>
          <cell r="W56">
            <v>5</v>
          </cell>
          <cell r="X56">
            <v>4.9302177117944224</v>
          </cell>
          <cell r="Y56">
            <v>15.275884039904353</v>
          </cell>
          <cell r="Z56">
            <v>15</v>
          </cell>
          <cell r="AA56">
            <v>21.722539084385183</v>
          </cell>
          <cell r="AB56">
            <v>21.5</v>
          </cell>
          <cell r="AC56">
            <v>10460610</v>
          </cell>
          <cell r="AD56">
            <v>15.596884378461088</v>
          </cell>
          <cell r="AE56">
            <v>5.9031156215389124</v>
          </cell>
          <cell r="AF56">
            <v>7588508.1254964573</v>
          </cell>
          <cell r="AG56">
            <v>2872101.8745035427</v>
          </cell>
          <cell r="AH56">
            <v>6990.915701230866</v>
          </cell>
          <cell r="AI56">
            <v>5440.8969518610602</v>
          </cell>
          <cell r="AJ56">
            <v>2.807603998947128</v>
          </cell>
        </row>
        <row r="57">
          <cell r="B57">
            <v>2008</v>
          </cell>
          <cell r="C57">
            <v>8</v>
          </cell>
          <cell r="D57">
            <v>4</v>
          </cell>
          <cell r="E57">
            <v>12</v>
          </cell>
          <cell r="F57">
            <v>3.8933100889616576</v>
          </cell>
          <cell r="G57">
            <v>4</v>
          </cell>
          <cell r="H57">
            <v>6.8399651334424867</v>
          </cell>
          <cell r="I57">
            <v>7</v>
          </cell>
          <cell r="J57">
            <v>0.66666666666666663</v>
          </cell>
          <cell r="K57">
            <v>4.6666666666666661</v>
          </cell>
          <cell r="L57">
            <v>64.725070205447082</v>
          </cell>
          <cell r="M57">
            <v>56.872701318965589</v>
          </cell>
          <cell r="N57">
            <v>121.59777152441268</v>
          </cell>
          <cell r="O57">
            <v>7.5734900414486397</v>
          </cell>
          <cell r="P57">
            <v>8</v>
          </cell>
          <cell r="Q57">
            <v>10.07349004144864</v>
          </cell>
          <cell r="R57">
            <v>11</v>
          </cell>
          <cell r="S57">
            <v>0.53228829273777023</v>
          </cell>
          <cell r="T57">
            <v>3</v>
          </cell>
          <cell r="U57">
            <v>0.6</v>
          </cell>
          <cell r="V57">
            <v>0.4</v>
          </cell>
          <cell r="W57">
            <v>5</v>
          </cell>
          <cell r="X57">
            <v>5.8551712201154729</v>
          </cell>
          <cell r="Y57">
            <v>15.466800130410297</v>
          </cell>
          <cell r="Z57">
            <v>16</v>
          </cell>
          <cell r="AA57">
            <v>21.913455174891126</v>
          </cell>
          <cell r="AB57">
            <v>23</v>
          </cell>
          <cell r="AC57">
            <v>11190420</v>
          </cell>
          <cell r="AD57">
            <v>16.521837886782137</v>
          </cell>
          <cell r="AE57">
            <v>6.4781621132178628</v>
          </cell>
          <cell r="AF57">
            <v>8038535.0054349806</v>
          </cell>
          <cell r="AG57">
            <v>3151884.9945650189</v>
          </cell>
          <cell r="AH57">
            <v>7153.046101509939</v>
          </cell>
          <cell r="AI57">
            <v>5781.6713470298064</v>
          </cell>
          <cell r="AJ57">
            <v>2.6751434320728023</v>
          </cell>
        </row>
        <row r="58">
          <cell r="B58">
            <v>2009</v>
          </cell>
          <cell r="C58">
            <v>9</v>
          </cell>
          <cell r="D58">
            <v>4</v>
          </cell>
          <cell r="E58">
            <v>13</v>
          </cell>
          <cell r="F58">
            <v>4.0531473719149425</v>
          </cell>
          <cell r="G58">
            <v>4</v>
          </cell>
          <cell r="H58">
            <v>7.0797210578724137</v>
          </cell>
          <cell r="I58">
            <v>7</v>
          </cell>
          <cell r="J58">
            <v>0.69230769230769229</v>
          </cell>
          <cell r="K58">
            <v>4.8461538461538458</v>
          </cell>
          <cell r="L58">
            <v>71.529883304360197</v>
          </cell>
          <cell r="M58">
            <v>58.52764412053854</v>
          </cell>
          <cell r="N58">
            <v>130.05752742489875</v>
          </cell>
          <cell r="O58">
            <v>7.7990472353440055</v>
          </cell>
          <cell r="P58">
            <v>8</v>
          </cell>
          <cell r="Q58">
            <v>10.299047235344005</v>
          </cell>
          <cell r="R58">
            <v>11</v>
          </cell>
          <cell r="S58">
            <v>0.549986492290228</v>
          </cell>
          <cell r="T58">
            <v>3</v>
          </cell>
          <cell r="U58">
            <v>0.6</v>
          </cell>
          <cell r="V58">
            <v>0.4</v>
          </cell>
          <cell r="W58">
            <v>5</v>
          </cell>
          <cell r="X58">
            <v>6.0498514151925082</v>
          </cell>
          <cell r="Y58">
            <v>15.852194607258948</v>
          </cell>
          <cell r="Z58">
            <v>16</v>
          </cell>
          <cell r="AA58">
            <v>22.378768293216417</v>
          </cell>
          <cell r="AB58">
            <v>23</v>
          </cell>
          <cell r="AC58">
            <v>11190420</v>
          </cell>
          <cell r="AD58">
            <v>16.896005261346353</v>
          </cell>
          <cell r="AE58">
            <v>6.1039947386536468</v>
          </cell>
          <cell r="AF58">
            <v>8220582.3998554545</v>
          </cell>
          <cell r="AG58">
            <v>2969837.6001445455</v>
          </cell>
          <cell r="AH58">
            <v>7318.9365623902322</v>
          </cell>
          <cell r="AI58">
            <v>6135.325553624014</v>
          </cell>
          <cell r="AJ58">
            <v>2.5837576944707314</v>
          </cell>
        </row>
        <row r="59">
          <cell r="B59">
            <v>2010</v>
          </cell>
          <cell r="C59">
            <v>9</v>
          </cell>
          <cell r="D59">
            <v>4</v>
          </cell>
          <cell r="E59">
            <v>13</v>
          </cell>
          <cell r="F59">
            <v>4.0531473719149425</v>
          </cell>
          <cell r="G59">
            <v>4</v>
          </cell>
          <cell r="H59">
            <v>7.0797210578724137</v>
          </cell>
          <cell r="I59">
            <v>7</v>
          </cell>
          <cell r="J59">
            <v>0.69230769230769229</v>
          </cell>
          <cell r="K59">
            <v>4.8461538461538458</v>
          </cell>
          <cell r="L59">
            <v>77.034105390911634</v>
          </cell>
          <cell r="M59">
            <v>60.220967665110685</v>
          </cell>
          <cell r="N59">
            <v>137.25507305602233</v>
          </cell>
          <cell r="O59">
            <v>7.9796861179929905</v>
          </cell>
          <cell r="P59">
            <v>8</v>
          </cell>
          <cell r="Q59">
            <v>10.479686117992991</v>
          </cell>
          <cell r="R59">
            <v>11</v>
          </cell>
          <cell r="S59">
            <v>0.56124778250978913</v>
          </cell>
          <cell r="T59">
            <v>3</v>
          </cell>
          <cell r="U59">
            <v>0.6</v>
          </cell>
          <cell r="V59">
            <v>0.4</v>
          </cell>
          <cell r="W59">
            <v>5</v>
          </cell>
          <cell r="X59">
            <v>6.1737256076076807</v>
          </cell>
          <cell r="Y59">
            <v>16.032833489907933</v>
          </cell>
          <cell r="Z59">
            <v>16</v>
          </cell>
          <cell r="AA59">
            <v>22.559407175865402</v>
          </cell>
          <cell r="AB59">
            <v>23</v>
          </cell>
          <cell r="AC59">
            <v>11190420</v>
          </cell>
          <cell r="AD59">
            <v>17.019879453761526</v>
          </cell>
          <cell r="AE59">
            <v>5.9801205462384743</v>
          </cell>
          <cell r="AF59">
            <v>8280852.1494331323</v>
          </cell>
          <cell r="AG59">
            <v>2909567.8505668673</v>
          </cell>
          <cell r="AH59">
            <v>7488.6742856284836</v>
          </cell>
          <cell r="AI59">
            <v>6502.2736927274427</v>
          </cell>
          <cell r="AJ59">
            <v>2.4657272590417216</v>
          </cell>
        </row>
        <row r="60">
          <cell r="B60">
            <v>2011</v>
          </cell>
          <cell r="C60">
            <v>9</v>
          </cell>
          <cell r="D60">
            <v>4</v>
          </cell>
          <cell r="E60">
            <v>13</v>
          </cell>
          <cell r="F60">
            <v>4.0531473719149425</v>
          </cell>
          <cell r="G60">
            <v>4</v>
          </cell>
          <cell r="H60">
            <v>7.0797210578724137</v>
          </cell>
          <cell r="I60">
            <v>7</v>
          </cell>
          <cell r="J60">
            <v>0.69230769230769229</v>
          </cell>
          <cell r="K60">
            <v>4.8461538461538458</v>
          </cell>
          <cell r="L60">
            <v>82.744132494055378</v>
          </cell>
          <cell r="M60">
            <v>61.953562062860918</v>
          </cell>
          <cell r="N60">
            <v>144.6976945569163</v>
          </cell>
          <cell r="O60">
            <v>8.1567751762693632</v>
          </cell>
          <cell r="P60">
            <v>8</v>
          </cell>
          <cell r="Q60">
            <v>10.656775176269363</v>
          </cell>
          <cell r="R60">
            <v>11</v>
          </cell>
          <cell r="S60">
            <v>0.57184140180967624</v>
          </cell>
          <cell r="T60">
            <v>3</v>
          </cell>
          <cell r="U60">
            <v>0.6</v>
          </cell>
          <cell r="V60">
            <v>0.4</v>
          </cell>
          <cell r="W60">
            <v>5</v>
          </cell>
          <cell r="X60">
            <v>6.2902554199064387</v>
          </cell>
          <cell r="Y60">
            <v>16.209922548184306</v>
          </cell>
          <cell r="Z60">
            <v>16</v>
          </cell>
          <cell r="AA60">
            <v>22.736496234141775</v>
          </cell>
          <cell r="AB60">
            <v>23</v>
          </cell>
          <cell r="AC60">
            <v>11190420</v>
          </cell>
          <cell r="AD60">
            <v>17.136409266060284</v>
          </cell>
          <cell r="AE60">
            <v>5.8635907339397164</v>
          </cell>
          <cell r="AF60">
            <v>8337548.5643089702</v>
          </cell>
          <cell r="AG60">
            <v>2852871.4356910298</v>
          </cell>
          <cell r="AH60">
            <v>7662.3484953281904</v>
          </cell>
          <cell r="AI60">
            <v>6882.9421662703589</v>
          </cell>
          <cell r="AJ60">
            <v>2.3550862634907088</v>
          </cell>
        </row>
        <row r="61">
          <cell r="B61">
            <v>2012</v>
          </cell>
          <cell r="C61">
            <v>9</v>
          </cell>
          <cell r="D61">
            <v>4</v>
          </cell>
          <cell r="E61">
            <v>13</v>
          </cell>
          <cell r="F61">
            <v>4.0531473719149425</v>
          </cell>
          <cell r="G61">
            <v>4</v>
          </cell>
          <cell r="H61">
            <v>7.0797210578724137</v>
          </cell>
          <cell r="I61">
            <v>7</v>
          </cell>
          <cell r="J61">
            <v>0.69230769230769229</v>
          </cell>
          <cell r="K61">
            <v>4.8461538461538458</v>
          </cell>
          <cell r="L61">
            <v>85.340681545353988</v>
          </cell>
          <cell r="M61">
            <v>63.726338067032053</v>
          </cell>
          <cell r="N61">
            <v>149.06701961238605</v>
          </cell>
          <cell r="O61">
            <v>8.256542428530441</v>
          </cell>
          <cell r="P61">
            <v>8</v>
          </cell>
          <cell r="Q61">
            <v>10.756542428530441</v>
          </cell>
          <cell r="R61">
            <v>11</v>
          </cell>
          <cell r="S61">
            <v>0.57249874430482672</v>
          </cell>
          <cell r="T61">
            <v>3</v>
          </cell>
          <cell r="U61">
            <v>0.6</v>
          </cell>
          <cell r="V61">
            <v>0.4</v>
          </cell>
          <cell r="W61">
            <v>5</v>
          </cell>
          <cell r="X61">
            <v>6.2974861873530941</v>
          </cell>
          <cell r="Y61">
            <v>16.309689800445383</v>
          </cell>
          <cell r="Z61">
            <v>16</v>
          </cell>
          <cell r="AA61">
            <v>22.836263486402856</v>
          </cell>
          <cell r="AB61">
            <v>23</v>
          </cell>
          <cell r="AC61">
            <v>11190420</v>
          </cell>
          <cell r="AD61">
            <v>17.143640033506941</v>
          </cell>
          <cell r="AE61">
            <v>5.8563599664930592</v>
          </cell>
          <cell r="AF61">
            <v>8341066.6219024668</v>
          </cell>
          <cell r="AG61">
            <v>2849353.3780975332</v>
          </cell>
          <cell r="AH61">
            <v>7840.0504848410355</v>
          </cell>
          <cell r="AI61">
            <v>7056.0454363569324</v>
          </cell>
          <cell r="AJ61">
            <v>2.3114490896569606</v>
          </cell>
        </row>
        <row r="62">
          <cell r="B62">
            <v>2013</v>
          </cell>
          <cell r="C62">
            <v>9</v>
          </cell>
          <cell r="D62">
            <v>4</v>
          </cell>
          <cell r="E62">
            <v>13</v>
          </cell>
          <cell r="F62">
            <v>4.0531473719149425</v>
          </cell>
          <cell r="G62">
            <v>4</v>
          </cell>
          <cell r="H62">
            <v>7.0797210578724137</v>
          </cell>
          <cell r="I62">
            <v>7</v>
          </cell>
          <cell r="J62">
            <v>0.69230769230769229</v>
          </cell>
          <cell r="K62">
            <v>4.8461538461538458</v>
          </cell>
          <cell r="L62">
            <v>87.795294474206315</v>
          </cell>
          <cell r="M62">
            <v>65.540227552676114</v>
          </cell>
          <cell r="N62">
            <v>153.33552202688242</v>
          </cell>
          <cell r="O62">
            <v>8.3512228530943808</v>
          </cell>
          <cell r="P62">
            <v>8</v>
          </cell>
          <cell r="Q62">
            <v>10.851222853094381</v>
          </cell>
          <cell r="R62">
            <v>11</v>
          </cell>
          <cell r="S62">
            <v>0.57256983452806365</v>
          </cell>
          <cell r="T62">
            <v>3</v>
          </cell>
          <cell r="U62">
            <v>0.6</v>
          </cell>
          <cell r="V62">
            <v>0.4</v>
          </cell>
          <cell r="W62">
            <v>5</v>
          </cell>
          <cell r="X62">
            <v>6.2982681798086997</v>
          </cell>
          <cell r="Y62">
            <v>16.404370225009323</v>
          </cell>
          <cell r="Z62">
            <v>16</v>
          </cell>
          <cell r="AA62">
            <v>22.930943910966796</v>
          </cell>
          <cell r="AB62">
            <v>23</v>
          </cell>
          <cell r="AC62">
            <v>11190420</v>
          </cell>
          <cell r="AD62">
            <v>17.144422025962545</v>
          </cell>
          <cell r="AE62">
            <v>5.8555779740374554</v>
          </cell>
          <cell r="AF62">
            <v>8341447.0925118169</v>
          </cell>
          <cell r="AG62">
            <v>2848972.9074881836</v>
          </cell>
          <cell r="AH62">
            <v>8021.8736647560236</v>
          </cell>
          <cell r="AI62">
            <v>7219.6862982804214</v>
          </cell>
          <cell r="AJ62">
            <v>2.2721721619561923</v>
          </cell>
        </row>
        <row r="63">
          <cell r="B63">
            <v>2014</v>
          </cell>
          <cell r="C63">
            <v>9</v>
          </cell>
          <cell r="D63">
            <v>4</v>
          </cell>
          <cell r="E63">
            <v>13</v>
          </cell>
          <cell r="F63">
            <v>4.0531473719149425</v>
          </cell>
          <cell r="G63">
            <v>4</v>
          </cell>
          <cell r="H63">
            <v>7.0797210578724137</v>
          </cell>
          <cell r="I63">
            <v>7</v>
          </cell>
          <cell r="J63">
            <v>0.69230769230769229</v>
          </cell>
          <cell r="K63">
            <v>4.8461538461538458</v>
          </cell>
          <cell r="L63">
            <v>90.306833762021171</v>
          </cell>
          <cell r="M63">
            <v>67.39618400650258</v>
          </cell>
          <cell r="N63">
            <v>157.70301776852375</v>
          </cell>
          <cell r="O63">
            <v>8.4454092293034542</v>
          </cell>
          <cell r="P63">
            <v>8</v>
          </cell>
          <cell r="Q63">
            <v>10.945409229303454</v>
          </cell>
          <cell r="R63">
            <v>11</v>
          </cell>
          <cell r="S63">
            <v>0.57263859017950691</v>
          </cell>
          <cell r="T63">
            <v>3</v>
          </cell>
          <cell r="U63">
            <v>0.6</v>
          </cell>
          <cell r="V63">
            <v>0.4</v>
          </cell>
          <cell r="W63">
            <v>5</v>
          </cell>
          <cell r="X63">
            <v>6.2990244919745759</v>
          </cell>
          <cell r="Y63">
            <v>16.498556601218397</v>
          </cell>
          <cell r="Z63">
            <v>16</v>
          </cell>
          <cell r="AA63">
            <v>23.02513028717587</v>
          </cell>
          <cell r="AB63">
            <v>23</v>
          </cell>
          <cell r="AC63">
            <v>11190420</v>
          </cell>
          <cell r="AD63">
            <v>17.145178338128421</v>
          </cell>
          <cell r="AE63">
            <v>5.8548216618715792</v>
          </cell>
          <cell r="AF63">
            <v>8341815.0686330022</v>
          </cell>
          <cell r="AG63">
            <v>2848604.9313669982</v>
          </cell>
          <cell r="AH63">
            <v>8207.9136120015683</v>
          </cell>
          <cell r="AI63">
            <v>7387.1222508014116</v>
          </cell>
          <cell r="AJ63">
            <v>2.2334213569334809</v>
          </cell>
        </row>
        <row r="64">
          <cell r="B64">
            <v>2015</v>
          </cell>
          <cell r="C64">
            <v>9</v>
          </cell>
          <cell r="D64">
            <v>4</v>
          </cell>
          <cell r="E64">
            <v>13</v>
          </cell>
          <cell r="F64">
            <v>4.0531473719149425</v>
          </cell>
          <cell r="G64">
            <v>4</v>
          </cell>
          <cell r="H64">
            <v>7.0797210578724137</v>
          </cell>
          <cell r="I64">
            <v>7</v>
          </cell>
          <cell r="J64">
            <v>0.69230769230769229</v>
          </cell>
          <cell r="K64">
            <v>4.8461538461538458</v>
          </cell>
          <cell r="L64">
            <v>92.876619621165503</v>
          </cell>
          <cell r="M64">
            <v>69.295183028086868</v>
          </cell>
          <cell r="N64">
            <v>162.17180264925236</v>
          </cell>
          <cell r="O64">
            <v>8.5391177122426321</v>
          </cell>
          <cell r="P64">
            <v>9</v>
          </cell>
          <cell r="Q64">
            <v>11.039117712242632</v>
          </cell>
          <cell r="R64">
            <v>12</v>
          </cell>
          <cell r="S64">
            <v>0.57270510720066714</v>
          </cell>
          <cell r="T64">
            <v>3</v>
          </cell>
          <cell r="U64">
            <v>0.6</v>
          </cell>
          <cell r="V64">
            <v>0.4</v>
          </cell>
          <cell r="W64">
            <v>5</v>
          </cell>
          <cell r="X64">
            <v>6.8724612864080061</v>
          </cell>
          <cell r="Y64">
            <v>16.592265084157575</v>
          </cell>
          <cell r="Z64">
            <v>17</v>
          </cell>
          <cell r="AA64">
            <v>23.118838770115048</v>
          </cell>
          <cell r="AB64">
            <v>24</v>
          </cell>
          <cell r="AC64">
            <v>11676960</v>
          </cell>
          <cell r="AD64">
            <v>17.718615132561851</v>
          </cell>
          <cell r="AE64">
            <v>6.2813848674381489</v>
          </cell>
          <cell r="AF64">
            <v>8620815.0065966435</v>
          </cell>
          <cell r="AG64">
            <v>3056144.993403357</v>
          </cell>
          <cell r="AH64">
            <v>8398.2681200863335</v>
          </cell>
          <cell r="AI64">
            <v>7558.4413080777003</v>
          </cell>
          <cell r="AJ64">
            <v>2.1951966560123228</v>
          </cell>
        </row>
        <row r="65">
          <cell r="B65">
            <v>2016</v>
          </cell>
          <cell r="C65">
            <v>10</v>
          </cell>
          <cell r="D65">
            <v>4</v>
          </cell>
          <cell r="E65">
            <v>14</v>
          </cell>
          <cell r="F65">
            <v>4.2011335815087101</v>
          </cell>
          <cell r="G65">
            <v>4</v>
          </cell>
          <cell r="H65">
            <v>7.3017003722630651</v>
          </cell>
          <cell r="I65">
            <v>7</v>
          </cell>
          <cell r="J65">
            <v>0.7142857142857143</v>
          </cell>
          <cell r="K65">
            <v>5</v>
          </cell>
          <cell r="L65">
            <v>97.006002881820677</v>
          </cell>
          <cell r="M65">
            <v>71.238222842702697</v>
          </cell>
          <cell r="N65">
            <v>168.24422572452337</v>
          </cell>
          <cell r="O65">
            <v>8.6623972718039504</v>
          </cell>
          <cell r="P65">
            <v>9</v>
          </cell>
          <cell r="Q65">
            <v>11.16239727180395</v>
          </cell>
          <cell r="R65">
            <v>12</v>
          </cell>
          <cell r="S65">
            <v>0.57657849750311541</v>
          </cell>
          <cell r="T65">
            <v>3</v>
          </cell>
          <cell r="U65">
            <v>0.6</v>
          </cell>
          <cell r="V65">
            <v>0.4</v>
          </cell>
          <cell r="W65">
            <v>5</v>
          </cell>
          <cell r="X65">
            <v>6.9189419700373849</v>
          </cell>
          <cell r="Y65">
            <v>16.86353085331266</v>
          </cell>
          <cell r="Z65">
            <v>17</v>
          </cell>
          <cell r="AA65">
            <v>23.464097644067017</v>
          </cell>
          <cell r="AB65">
            <v>24</v>
          </cell>
          <cell r="AC65">
            <v>11676960</v>
          </cell>
          <cell r="AD65">
            <v>17.918941970037384</v>
          </cell>
          <cell r="AE65">
            <v>6.081058029962616</v>
          </cell>
          <cell r="AF65">
            <v>8718282.0261019897</v>
          </cell>
          <cell r="AG65">
            <v>2958677.9738980113</v>
          </cell>
          <cell r="AH65">
            <v>8593.0372505052346</v>
          </cell>
          <cell r="AI65">
            <v>7733.7335254547115</v>
          </cell>
          <cell r="AJ65">
            <v>2.1805161501632102</v>
          </cell>
        </row>
        <row r="66">
          <cell r="B66">
            <v>2017</v>
          </cell>
          <cell r="C66">
            <v>10</v>
          </cell>
          <cell r="D66">
            <v>4</v>
          </cell>
          <cell r="E66">
            <v>14</v>
          </cell>
          <cell r="F66">
            <v>4.2011335815087101</v>
          </cell>
          <cell r="G66">
            <v>4</v>
          </cell>
          <cell r="H66">
            <v>7.3017003722630651</v>
          </cell>
          <cell r="I66">
            <v>7</v>
          </cell>
          <cell r="J66">
            <v>0.7142857142857143</v>
          </cell>
          <cell r="K66">
            <v>5</v>
          </cell>
          <cell r="L66">
            <v>99.696365702057989</v>
          </cell>
          <cell r="M66">
            <v>73.226324826047943</v>
          </cell>
          <cell r="N66">
            <v>172.92269052810593</v>
          </cell>
          <cell r="O66">
            <v>8.7543797144764604</v>
          </cell>
          <cell r="P66">
            <v>9</v>
          </cell>
          <cell r="Q66">
            <v>11.25437971447646</v>
          </cell>
          <cell r="R66">
            <v>12</v>
          </cell>
          <cell r="S66">
            <v>0.57653721092116517</v>
          </cell>
          <cell r="T66">
            <v>3</v>
          </cell>
          <cell r="U66">
            <v>0.6</v>
          </cell>
          <cell r="V66">
            <v>0.4</v>
          </cell>
          <cell r="W66">
            <v>5</v>
          </cell>
          <cell r="X66">
            <v>6.9184465310539824</v>
          </cell>
          <cell r="Y66">
            <v>16.95551329598517</v>
          </cell>
          <cell r="Z66">
            <v>17</v>
          </cell>
          <cell r="AA66">
            <v>23.556080086739527</v>
          </cell>
          <cell r="AB66">
            <v>24</v>
          </cell>
          <cell r="AC66">
            <v>11676960</v>
          </cell>
          <cell r="AD66">
            <v>17.918446531053981</v>
          </cell>
          <cell r="AE66">
            <v>6.0815534689460193</v>
          </cell>
          <cell r="AF66">
            <v>8718040.9752190039</v>
          </cell>
          <cell r="AG66">
            <v>2958919.0247809961</v>
          </cell>
          <cell r="AH66">
            <v>8792.3233853376278</v>
          </cell>
          <cell r="AI66">
            <v>7913.0910468038655</v>
          </cell>
          <cell r="AJ66">
            <v>2.1427168214920997</v>
          </cell>
        </row>
        <row r="67">
          <cell r="B67">
            <v>2018</v>
          </cell>
          <cell r="C67">
            <v>10</v>
          </cell>
          <cell r="D67">
            <v>4</v>
          </cell>
          <cell r="E67">
            <v>14</v>
          </cell>
          <cell r="F67">
            <v>4.2011335815087101</v>
          </cell>
          <cell r="G67">
            <v>4</v>
          </cell>
          <cell r="H67">
            <v>7.3017003722630651</v>
          </cell>
          <cell r="I67">
            <v>7</v>
          </cell>
          <cell r="J67">
            <v>0.7142857142857143</v>
          </cell>
          <cell r="K67">
            <v>5</v>
          </cell>
          <cell r="L67">
            <v>102.44912229438216</v>
          </cell>
          <cell r="M67">
            <v>75.260534041139465</v>
          </cell>
          <cell r="N67">
            <v>177.70965633552163</v>
          </cell>
          <cell r="O67">
            <v>8.8459546429252534</v>
          </cell>
          <cell r="P67">
            <v>9</v>
          </cell>
          <cell r="Q67">
            <v>11.345954642925253</v>
          </cell>
          <cell r="R67">
            <v>12</v>
          </cell>
          <cell r="S67">
            <v>0.57649721690393052</v>
          </cell>
          <cell r="T67">
            <v>3</v>
          </cell>
          <cell r="U67">
            <v>0.6</v>
          </cell>
          <cell r="V67">
            <v>0.4</v>
          </cell>
          <cell r="W67">
            <v>5</v>
          </cell>
          <cell r="X67">
            <v>6.9179666028471658</v>
          </cell>
          <cell r="Y67">
            <v>17.047088224433963</v>
          </cell>
          <cell r="Z67">
            <v>17</v>
          </cell>
          <cell r="AA67">
            <v>23.64765501518832</v>
          </cell>
          <cell r="AB67">
            <v>24</v>
          </cell>
          <cell r="AC67">
            <v>11676960</v>
          </cell>
          <cell r="AD67">
            <v>17.917966602847166</v>
          </cell>
          <cell r="AE67">
            <v>6.0820333971528342</v>
          </cell>
          <cell r="AF67">
            <v>8717807.4709492605</v>
          </cell>
          <cell r="AG67">
            <v>2959152.5290507399</v>
          </cell>
          <cell r="AH67">
            <v>8996.2312810653457</v>
          </cell>
          <cell r="AI67">
            <v>8096.6081529588109</v>
          </cell>
          <cell r="AJ67">
            <v>2.1054604474349303</v>
          </cell>
        </row>
        <row r="68">
          <cell r="B68">
            <v>2019</v>
          </cell>
          <cell r="C68">
            <v>10</v>
          </cell>
          <cell r="D68">
            <v>4</v>
          </cell>
          <cell r="E68">
            <v>14</v>
          </cell>
          <cell r="F68">
            <v>4.2011335815087101</v>
          </cell>
          <cell r="G68">
            <v>4</v>
          </cell>
          <cell r="H68">
            <v>7.3017003722630651</v>
          </cell>
          <cell r="I68">
            <v>7</v>
          </cell>
          <cell r="J68">
            <v>0.7142857142857143</v>
          </cell>
          <cell r="K68">
            <v>5</v>
          </cell>
          <cell r="L68">
            <v>105.26571966912428</v>
          </cell>
          <cell r="M68">
            <v>77.34191978765962</v>
          </cell>
          <cell r="N68">
            <v>182.60763945678389</v>
          </cell>
          <cell r="O68">
            <v>8.937134768030635</v>
          </cell>
          <cell r="P68">
            <v>9</v>
          </cell>
          <cell r="Q68">
            <v>11.437134768030635</v>
          </cell>
          <cell r="R68">
            <v>12</v>
          </cell>
          <cell r="S68">
            <v>0.57645846571515746</v>
          </cell>
          <cell r="T68">
            <v>3</v>
          </cell>
          <cell r="U68">
            <v>0.6</v>
          </cell>
          <cell r="V68">
            <v>0.4</v>
          </cell>
          <cell r="W68">
            <v>5</v>
          </cell>
          <cell r="X68">
            <v>6.9175015885818896</v>
          </cell>
          <cell r="Y68">
            <v>17.138268349539345</v>
          </cell>
          <cell r="Z68">
            <v>17</v>
          </cell>
          <cell r="AA68">
            <v>23.738835140293702</v>
          </cell>
          <cell r="AB68">
            <v>24</v>
          </cell>
          <cell r="AC68">
            <v>11676960</v>
          </cell>
          <cell r="AD68">
            <v>17.917501588581889</v>
          </cell>
          <cell r="AE68">
            <v>6.0824984114181113</v>
          </cell>
          <cell r="AF68">
            <v>8717581.2229086328</v>
          </cell>
          <cell r="AG68">
            <v>2959378.7770913681</v>
          </cell>
          <cell r="AH68">
            <v>9204.8681236388347</v>
          </cell>
          <cell r="AI68">
            <v>8284.3813112749522</v>
          </cell>
          <cell r="AJ68">
            <v>2.0687445091662244</v>
          </cell>
        </row>
        <row r="69">
          <cell r="B69">
            <v>2020</v>
          </cell>
          <cell r="C69">
            <v>10</v>
          </cell>
          <cell r="D69">
            <v>4</v>
          </cell>
          <cell r="E69">
            <v>14</v>
          </cell>
          <cell r="F69">
            <v>4.2011335815087101</v>
          </cell>
          <cell r="G69">
            <v>4</v>
          </cell>
          <cell r="H69">
            <v>7.3017003722630651</v>
          </cell>
          <cell r="I69">
            <v>7</v>
          </cell>
          <cell r="J69">
            <v>0.7142857142857143</v>
          </cell>
          <cell r="K69">
            <v>5</v>
          </cell>
          <cell r="L69">
            <v>108.14763839507525</v>
          </cell>
          <cell r="M69">
            <v>79.471576164042929</v>
          </cell>
          <cell r="N69">
            <v>187.61921455911818</v>
          </cell>
          <cell r="O69">
            <v>9.0279323141090408</v>
          </cell>
          <cell r="P69">
            <v>9</v>
          </cell>
          <cell r="Q69">
            <v>11.527932314109041</v>
          </cell>
          <cell r="R69">
            <v>12</v>
          </cell>
          <cell r="S69">
            <v>0.57642091002890483</v>
          </cell>
          <cell r="T69">
            <v>3</v>
          </cell>
          <cell r="U69">
            <v>0.6</v>
          </cell>
          <cell r="V69">
            <v>0.4</v>
          </cell>
          <cell r="W69">
            <v>5</v>
          </cell>
          <cell r="X69">
            <v>6.917050920346858</v>
          </cell>
          <cell r="Y69">
            <v>17.229065895617751</v>
          </cell>
          <cell r="Z69">
            <v>17</v>
          </cell>
          <cell r="AA69">
            <v>23.829632686372108</v>
          </cell>
          <cell r="AB69">
            <v>24</v>
          </cell>
          <cell r="AC69">
            <v>11676960</v>
          </cell>
          <cell r="AD69">
            <v>17.91705092034686</v>
          </cell>
          <cell r="AE69">
            <v>6.0829490796531402</v>
          </cell>
          <cell r="AF69">
            <v>8717361.9547855612</v>
          </cell>
          <cell r="AG69">
            <v>2959598.0452144388</v>
          </cell>
          <cell r="AH69">
            <v>9418.3435848203899</v>
          </cell>
          <cell r="AI69">
            <v>8476.5092263383503</v>
          </cell>
          <cell r="AJ69">
            <v>2.0325661702913398</v>
          </cell>
        </row>
        <row r="70">
          <cell r="B70">
            <v>2021</v>
          </cell>
          <cell r="C70">
            <v>10</v>
          </cell>
          <cell r="D70">
            <v>4</v>
          </cell>
          <cell r="E70">
            <v>14</v>
          </cell>
          <cell r="F70">
            <v>4.2011335815087101</v>
          </cell>
          <cell r="G70">
            <v>4</v>
          </cell>
          <cell r="H70">
            <v>7.3017003722630651</v>
          </cell>
          <cell r="I70">
            <v>7</v>
          </cell>
          <cell r="J70">
            <v>0.7142857142857143</v>
          </cell>
          <cell r="K70">
            <v>5</v>
          </cell>
          <cell r="L70">
            <v>111.09639337775984</v>
          </cell>
          <cell r="M70">
            <v>81.650622642598265</v>
          </cell>
          <cell r="N70">
            <v>192.7470160203581</v>
          </cell>
          <cell r="O70">
            <v>9.1183590423529495</v>
          </cell>
          <cell r="P70">
            <v>9</v>
          </cell>
          <cell r="Q70">
            <v>11.618359042352949</v>
          </cell>
          <cell r="R70">
            <v>12</v>
          </cell>
          <cell r="S70">
            <v>0.57638450478541126</v>
          </cell>
          <cell r="T70">
            <v>3</v>
          </cell>
          <cell r="U70">
            <v>0.6</v>
          </cell>
          <cell r="V70">
            <v>0.4</v>
          </cell>
          <cell r="W70">
            <v>5</v>
          </cell>
          <cell r="X70">
            <v>6.9166140574249351</v>
          </cell>
          <cell r="Y70">
            <v>17.31949262386166</v>
          </cell>
          <cell r="Z70">
            <v>17</v>
          </cell>
          <cell r="AA70">
            <v>23.920059414616013</v>
          </cell>
          <cell r="AB70">
            <v>24</v>
          </cell>
          <cell r="AC70">
            <v>11676960</v>
          </cell>
          <cell r="AD70">
            <v>17.916614057424937</v>
          </cell>
          <cell r="AE70">
            <v>6.0833859425750632</v>
          </cell>
          <cell r="AF70">
            <v>8717149.4034995288</v>
          </cell>
          <cell r="AG70">
            <v>2959810.5965004712</v>
          </cell>
          <cell r="AH70">
            <v>9636.7698798340625</v>
          </cell>
          <cell r="AI70">
            <v>8673.0928918506561</v>
          </cell>
          <cell r="AJ70">
            <v>1.9969223020930937</v>
          </cell>
        </row>
        <row r="71">
          <cell r="B71">
            <v>2022</v>
          </cell>
          <cell r="C71">
            <v>10</v>
          </cell>
          <cell r="D71">
            <v>4</v>
          </cell>
          <cell r="E71">
            <v>14</v>
          </cell>
          <cell r="F71">
            <v>4.2011335815087101</v>
          </cell>
          <cell r="G71">
            <v>4</v>
          </cell>
          <cell r="H71">
            <v>7.3017003722630651</v>
          </cell>
          <cell r="I71">
            <v>7</v>
          </cell>
          <cell r="J71">
            <v>0.7142857142857143</v>
          </cell>
          <cell r="K71">
            <v>5</v>
          </cell>
          <cell r="L71">
            <v>114.11353465575952</v>
          </cell>
          <cell r="M71">
            <v>83.880204657969287</v>
          </cell>
          <cell r="N71">
            <v>197.99373931372881</v>
          </cell>
          <cell r="O71">
            <v>9.2084262728774675</v>
          </cell>
          <cell r="P71">
            <v>9</v>
          </cell>
          <cell r="Q71">
            <v>11.708426272877468</v>
          </cell>
          <cell r="R71">
            <v>12</v>
          </cell>
          <cell r="S71">
            <v>0.57634920705720993</v>
          </cell>
          <cell r="T71">
            <v>3</v>
          </cell>
          <cell r="U71">
            <v>0.6</v>
          </cell>
          <cell r="V71">
            <v>0.4</v>
          </cell>
          <cell r="W71">
            <v>5</v>
          </cell>
          <cell r="X71">
            <v>6.9161904846865188</v>
          </cell>
          <cell r="Y71">
            <v>17.409559854386178</v>
          </cell>
          <cell r="Z71">
            <v>17</v>
          </cell>
          <cell r="AA71">
            <v>24.010126645140531</v>
          </cell>
          <cell r="AB71">
            <v>24</v>
          </cell>
          <cell r="AC71">
            <v>11676960</v>
          </cell>
          <cell r="AD71">
            <v>17.916190484686517</v>
          </cell>
          <cell r="AE71">
            <v>6.083809515313483</v>
          </cell>
          <cell r="AF71">
            <v>8716943.3184193783</v>
          </cell>
          <cell r="AG71">
            <v>2960016.6815806222</v>
          </cell>
          <cell r="AH71">
            <v>9860.2618263525583</v>
          </cell>
          <cell r="AI71">
            <v>8874.2356437173021</v>
          </cell>
          <cell r="AJ71">
            <v>1.9618095071333421</v>
          </cell>
        </row>
        <row r="72">
          <cell r="B72">
            <v>2023</v>
          </cell>
          <cell r="C72">
            <v>10</v>
          </cell>
          <cell r="D72">
            <v>4</v>
          </cell>
          <cell r="E72">
            <v>14</v>
          </cell>
          <cell r="F72">
            <v>4.2011335815087101</v>
          </cell>
          <cell r="G72">
            <v>4</v>
          </cell>
          <cell r="H72">
            <v>7.3017003722630651</v>
          </cell>
          <cell r="I72">
            <v>7</v>
          </cell>
          <cell r="J72">
            <v>0.7142857142857143</v>
          </cell>
          <cell r="K72">
            <v>5</v>
          </cell>
          <cell r="L72">
            <v>117.20064821550405</v>
          </cell>
          <cell r="M72">
            <v>86.161494209242036</v>
          </cell>
          <cell r="N72">
            <v>203.36214242474608</v>
          </cell>
          <cell r="O72">
            <v>9.2981449054721814</v>
          </cell>
          <cell r="P72">
            <v>9</v>
          </cell>
          <cell r="Q72">
            <v>11.798144905472181</v>
          </cell>
          <cell r="R72">
            <v>12</v>
          </cell>
          <cell r="S72">
            <v>0.57631497592465619</v>
          </cell>
          <cell r="T72">
            <v>3</v>
          </cell>
          <cell r="U72">
            <v>0.6</v>
          </cell>
          <cell r="V72">
            <v>0.4</v>
          </cell>
          <cell r="W72">
            <v>5</v>
          </cell>
          <cell r="X72">
            <v>6.9157797110958743</v>
          </cell>
          <cell r="Y72">
            <v>17.499278486980892</v>
          </cell>
          <cell r="Z72">
            <v>17</v>
          </cell>
          <cell r="AA72">
            <v>24.099845277735248</v>
          </cell>
          <cell r="AB72">
            <v>24</v>
          </cell>
          <cell r="AC72">
            <v>11676960</v>
          </cell>
          <cell r="AD72">
            <v>17.915779711095873</v>
          </cell>
          <cell r="AE72">
            <v>6.0842202889041275</v>
          </cell>
          <cell r="AF72">
            <v>8716743.460636586</v>
          </cell>
          <cell r="AG72">
            <v>2960216.539363414</v>
          </cell>
          <cell r="AH72">
            <v>10088.936904852151</v>
          </cell>
          <cell r="AI72">
            <v>9080.0432143669368</v>
          </cell>
          <cell r="AJ72">
            <v>1.9272241413226519</v>
          </cell>
        </row>
        <row r="73">
          <cell r="B73">
            <v>2024</v>
          </cell>
          <cell r="C73">
            <v>11</v>
          </cell>
          <cell r="D73">
            <v>4</v>
          </cell>
          <cell r="E73">
            <v>15</v>
          </cell>
          <cell r="F73">
            <v>4.3389054465810037</v>
          </cell>
          <cell r="G73">
            <v>4</v>
          </cell>
          <cell r="H73">
            <v>7.5083581698715056</v>
          </cell>
          <cell r="I73">
            <v>7</v>
          </cell>
          <cell r="J73">
            <v>0.73333333333333328</v>
          </cell>
          <cell r="K73">
            <v>5.1333333333333329</v>
          </cell>
          <cell r="L73">
            <v>121.8593568249586</v>
          </cell>
          <cell r="M73">
            <v>88.495690476016293</v>
          </cell>
          <cell r="N73">
            <v>210.35504730097489</v>
          </cell>
          <cell r="O73">
            <v>9.4115249636514022</v>
          </cell>
          <cell r="P73">
            <v>9</v>
          </cell>
          <cell r="Q73">
            <v>11.911524963651402</v>
          </cell>
          <cell r="R73">
            <v>12</v>
          </cell>
          <cell r="S73">
            <v>0.57930322275843882</v>
          </cell>
          <cell r="T73">
            <v>3</v>
          </cell>
          <cell r="U73">
            <v>0.6</v>
          </cell>
          <cell r="V73">
            <v>0.4</v>
          </cell>
          <cell r="W73">
            <v>5</v>
          </cell>
          <cell r="X73">
            <v>6.9516386731012663</v>
          </cell>
          <cell r="Y73">
            <v>17.750430410232404</v>
          </cell>
          <cell r="Z73">
            <v>17</v>
          </cell>
          <cell r="AA73">
            <v>24.419883133522909</v>
          </cell>
          <cell r="AB73">
            <v>24</v>
          </cell>
          <cell r="AC73">
            <v>11676960</v>
          </cell>
          <cell r="AD73">
            <v>18.084972006434597</v>
          </cell>
          <cell r="AE73">
            <v>5.9150279935654027</v>
          </cell>
          <cell r="AF73">
            <v>8799062.280010689</v>
          </cell>
          <cell r="AG73">
            <v>2877897.719989311</v>
          </cell>
          <cell r="AH73">
            <v>10322.915320367303</v>
          </cell>
          <cell r="AI73">
            <v>9290.623788330573</v>
          </cell>
          <cell r="AJ73">
            <v>1.9105746626537301</v>
          </cell>
        </row>
        <row r="74">
          <cell r="B74">
            <v>2025</v>
          </cell>
          <cell r="C74">
            <v>11</v>
          </cell>
          <cell r="D74">
            <v>4</v>
          </cell>
          <cell r="E74">
            <v>15</v>
          </cell>
          <cell r="F74">
            <v>4.3389054465810037</v>
          </cell>
          <cell r="G74">
            <v>4</v>
          </cell>
          <cell r="H74">
            <v>7.5083581698715056</v>
          </cell>
          <cell r="I74">
            <v>7</v>
          </cell>
          <cell r="J74">
            <v>0.73333333333333328</v>
          </cell>
          <cell r="K74">
            <v>5.1333333333333329</v>
          </cell>
          <cell r="L74">
            <v>125.09132088664603</v>
          </cell>
          <cell r="M74">
            <v>90.884020448764929</v>
          </cell>
          <cell r="N74">
            <v>215.97534133541097</v>
          </cell>
          <cell r="O74">
            <v>9.4999507975550195</v>
          </cell>
          <cell r="P74">
            <v>9</v>
          </cell>
          <cell r="Q74">
            <v>11.999950797555019</v>
          </cell>
          <cell r="R74">
            <v>12</v>
          </cell>
          <cell r="S74">
            <v>0.57919260649473159</v>
          </cell>
          <cell r="T74">
            <v>3</v>
          </cell>
          <cell r="U74">
            <v>0.6</v>
          </cell>
          <cell r="V74">
            <v>0.4</v>
          </cell>
          <cell r="W74">
            <v>5</v>
          </cell>
          <cell r="X74">
            <v>6.9503112779367786</v>
          </cell>
          <cell r="Y74">
            <v>17.838856244136025</v>
          </cell>
          <cell r="Z74">
            <v>17</v>
          </cell>
          <cell r="AA74">
            <v>24.508308967426526</v>
          </cell>
          <cell r="AB74">
            <v>24</v>
          </cell>
          <cell r="AC74">
            <v>11676960</v>
          </cell>
          <cell r="AD74">
            <v>18.08364461127011</v>
          </cell>
          <cell r="AE74">
            <v>5.9163553887298903</v>
          </cell>
          <cell r="AF74">
            <v>8798416.4491673596</v>
          </cell>
          <cell r="AG74">
            <v>2878543.5508326408</v>
          </cell>
          <cell r="AH74">
            <v>10562.320065677484</v>
          </cell>
          <cell r="AI74">
            <v>9506.0880591097357</v>
          </cell>
          <cell r="AJ74">
            <v>1.8765717436249658</v>
          </cell>
        </row>
        <row r="75">
          <cell r="B75">
            <v>2026</v>
          </cell>
          <cell r="C75">
            <v>11</v>
          </cell>
          <cell r="D75">
            <v>4</v>
          </cell>
          <cell r="E75">
            <v>15</v>
          </cell>
          <cell r="F75">
            <v>4.3389054465810037</v>
          </cell>
          <cell r="G75">
            <v>4</v>
          </cell>
          <cell r="H75">
            <v>7.5083581698715056</v>
          </cell>
          <cell r="I75">
            <v>7</v>
          </cell>
          <cell r="J75">
            <v>0.73333333333333328</v>
          </cell>
          <cell r="K75">
            <v>5.1333333333333329</v>
          </cell>
          <cell r="L75">
            <v>128.39823931045183</v>
          </cell>
          <cell r="M75">
            <v>99.962488480775022</v>
          </cell>
          <cell r="N75">
            <v>228.36072779122685</v>
          </cell>
          <cell r="O75">
            <v>9.6869551711860282</v>
          </cell>
          <cell r="P75">
            <v>10</v>
          </cell>
          <cell r="Q75">
            <v>12.186955171186028</v>
          </cell>
          <cell r="R75">
            <v>13</v>
          </cell>
          <cell r="S75">
            <v>0.56226059774970039</v>
          </cell>
          <cell r="T75">
            <v>3</v>
          </cell>
          <cell r="U75">
            <v>0.6</v>
          </cell>
          <cell r="V75">
            <v>0.4</v>
          </cell>
          <cell r="W75">
            <v>5</v>
          </cell>
          <cell r="X75">
            <v>7.3093877707461052</v>
          </cell>
          <cell r="Y75">
            <v>18.02586061776703</v>
          </cell>
          <cell r="Z75">
            <v>18</v>
          </cell>
          <cell r="AA75">
            <v>24.695313341057535</v>
          </cell>
          <cell r="AB75">
            <v>25</v>
          </cell>
          <cell r="AC75">
            <v>12163500</v>
          </cell>
          <cell r="AD75">
            <v>18.442721104079439</v>
          </cell>
          <cell r="AE75">
            <v>6.557278895920561</v>
          </cell>
          <cell r="AF75">
            <v>8973121.5259788111</v>
          </cell>
          <cell r="AG75">
            <v>3190378.4740211898</v>
          </cell>
          <cell r="AH75">
            <v>10807.276985959395</v>
          </cell>
          <cell r="AI75">
            <v>9726.5492873634557</v>
          </cell>
          <cell r="AJ75">
            <v>1.8532636894346362</v>
          </cell>
        </row>
        <row r="76">
          <cell r="B76">
            <v>2027</v>
          </cell>
          <cell r="C76">
            <v>11</v>
          </cell>
          <cell r="D76">
            <v>4</v>
          </cell>
          <cell r="E76">
            <v>15</v>
          </cell>
          <cell r="F76">
            <v>4.3389054465810037</v>
          </cell>
          <cell r="G76">
            <v>4</v>
          </cell>
          <cell r="H76">
            <v>7.5083581698715056</v>
          </cell>
          <cell r="I76">
            <v>7</v>
          </cell>
          <cell r="J76">
            <v>0.73333333333333328</v>
          </cell>
          <cell r="K76">
            <v>5.1333333333333329</v>
          </cell>
          <cell r="L76">
            <v>131.78185040667069</v>
          </cell>
          <cell r="M76">
            <v>104.31390645769983</v>
          </cell>
          <cell r="N76">
            <v>236.09575686437051</v>
          </cell>
          <cell r="O76">
            <v>9.798666786625283</v>
          </cell>
          <cell r="P76">
            <v>10</v>
          </cell>
          <cell r="Q76">
            <v>12.298666786625283</v>
          </cell>
          <cell r="R76">
            <v>13</v>
          </cell>
          <cell r="S76">
            <v>0.55817119357369538</v>
          </cell>
          <cell r="T76">
            <v>3</v>
          </cell>
          <cell r="U76">
            <v>0.6</v>
          </cell>
          <cell r="V76">
            <v>0.4</v>
          </cell>
          <cell r="W76">
            <v>5</v>
          </cell>
          <cell r="X76">
            <v>7.2562255164580396</v>
          </cell>
          <cell r="Y76">
            <v>18.137572233206285</v>
          </cell>
          <cell r="Z76">
            <v>18</v>
          </cell>
          <cell r="AA76">
            <v>24.80702495649679</v>
          </cell>
          <cell r="AB76">
            <v>25</v>
          </cell>
          <cell r="AC76">
            <v>12163500</v>
          </cell>
          <cell r="AD76">
            <v>18.389558849791371</v>
          </cell>
          <cell r="AE76">
            <v>6.6104411502086293</v>
          </cell>
          <cell r="AF76">
            <v>8947255.9627774935</v>
          </cell>
          <cell r="AG76">
            <v>3216244.0372225065</v>
          </cell>
          <cell r="AH76">
            <v>11057.91484493857</v>
          </cell>
          <cell r="AI76">
            <v>9952.1233604447134</v>
          </cell>
          <cell r="AJ76">
            <v>1.822482657851199</v>
          </cell>
        </row>
        <row r="77">
          <cell r="B77">
            <v>2028</v>
          </cell>
          <cell r="C77">
            <v>11</v>
          </cell>
          <cell r="D77">
            <v>4</v>
          </cell>
          <cell r="E77">
            <v>15</v>
          </cell>
          <cell r="F77">
            <v>4.3389054465810037</v>
          </cell>
          <cell r="G77">
            <v>4</v>
          </cell>
          <cell r="H77">
            <v>7.5083581698715056</v>
          </cell>
          <cell r="I77">
            <v>7</v>
          </cell>
          <cell r="J77">
            <v>0.73333333333333328</v>
          </cell>
          <cell r="K77">
            <v>5.1333333333333329</v>
          </cell>
          <cell r="L77">
            <v>135.24393279976445</v>
          </cell>
          <cell r="M77">
            <v>107.06908589601414</v>
          </cell>
          <cell r="N77">
            <v>242.3130186957786</v>
          </cell>
          <cell r="O77">
            <v>9.8858365220010889</v>
          </cell>
          <cell r="P77">
            <v>10</v>
          </cell>
          <cell r="Q77">
            <v>12.385836522001089</v>
          </cell>
          <cell r="R77">
            <v>13</v>
          </cell>
          <cell r="S77">
            <v>0.55813729500667797</v>
          </cell>
          <cell r="T77">
            <v>3</v>
          </cell>
          <cell r="U77">
            <v>0.6</v>
          </cell>
          <cell r="V77">
            <v>0.4</v>
          </cell>
          <cell r="W77">
            <v>5</v>
          </cell>
          <cell r="X77">
            <v>7.2557848350868133</v>
          </cell>
          <cell r="Y77">
            <v>18.224741968582094</v>
          </cell>
          <cell r="Z77">
            <v>18</v>
          </cell>
          <cell r="AA77">
            <v>24.894194691872595</v>
          </cell>
          <cell r="AB77">
            <v>25</v>
          </cell>
          <cell r="AC77">
            <v>12163500</v>
          </cell>
          <cell r="AD77">
            <v>18.389118168420147</v>
          </cell>
          <cell r="AE77">
            <v>6.610881831579853</v>
          </cell>
          <cell r="AF77">
            <v>8947041.5536631383</v>
          </cell>
          <cell r="AG77">
            <v>3216458.4463368617</v>
          </cell>
          <cell r="AH77">
            <v>11314.365392575146</v>
          </cell>
          <cell r="AI77">
            <v>10182.928853317631</v>
          </cell>
          <cell r="AJ77">
            <v>1.7897347836859738</v>
          </cell>
        </row>
        <row r="78">
          <cell r="B78">
            <v>2029</v>
          </cell>
          <cell r="C78">
            <v>11</v>
          </cell>
          <cell r="D78">
            <v>4</v>
          </cell>
          <cell r="E78">
            <v>15</v>
          </cell>
          <cell r="F78">
            <v>4.3389054465810037</v>
          </cell>
          <cell r="G78">
            <v>4</v>
          </cell>
          <cell r="H78">
            <v>7.5083581698715056</v>
          </cell>
          <cell r="I78">
            <v>7</v>
          </cell>
          <cell r="J78">
            <v>0.73333333333333328</v>
          </cell>
          <cell r="K78">
            <v>5.1333333333333329</v>
          </cell>
          <cell r="L78">
            <v>138.78630636331141</v>
          </cell>
          <cell r="M78">
            <v>109.88816230637974</v>
          </cell>
          <cell r="N78">
            <v>248.67446866969115</v>
          </cell>
          <cell r="O78">
            <v>9.9727428202799828</v>
          </cell>
          <cell r="P78">
            <v>10</v>
          </cell>
          <cell r="Q78">
            <v>12.472742820279983</v>
          </cell>
          <cell r="R78">
            <v>13</v>
          </cell>
          <cell r="S78">
            <v>0.55810436473741187</v>
          </cell>
          <cell r="T78">
            <v>3</v>
          </cell>
          <cell r="U78">
            <v>0.6</v>
          </cell>
          <cell r="V78">
            <v>0.4</v>
          </cell>
          <cell r="W78">
            <v>5</v>
          </cell>
          <cell r="X78">
            <v>7.255356741586354</v>
          </cell>
          <cell r="Y78">
            <v>18.311648266860985</v>
          </cell>
          <cell r="Z78">
            <v>18</v>
          </cell>
          <cell r="AA78">
            <v>24.981100990151489</v>
          </cell>
          <cell r="AB78">
            <v>25</v>
          </cell>
          <cell r="AC78">
            <v>12163500</v>
          </cell>
          <cell r="AD78">
            <v>18.388690074919687</v>
          </cell>
          <cell r="AE78">
            <v>6.6113099250803131</v>
          </cell>
          <cell r="AF78">
            <v>8946833.2690514252</v>
          </cell>
          <cell r="AG78">
            <v>3216666.7309485758</v>
          </cell>
          <cell r="AH78">
            <v>11576.763434319366</v>
          </cell>
          <cell r="AI78">
            <v>10419.087090887429</v>
          </cell>
          <cell r="AJ78">
            <v>1.7575098573536654</v>
          </cell>
        </row>
        <row r="79">
          <cell r="B79">
            <v>2030</v>
          </cell>
          <cell r="C79">
            <v>11</v>
          </cell>
          <cell r="D79">
            <v>4</v>
          </cell>
          <cell r="E79">
            <v>15</v>
          </cell>
          <cell r="F79">
            <v>4.3389054465810037</v>
          </cell>
          <cell r="G79">
            <v>4</v>
          </cell>
          <cell r="H79">
            <v>7.5083581698715056</v>
          </cell>
          <cell r="I79">
            <v>7</v>
          </cell>
          <cell r="J79">
            <v>0.73333333333333328</v>
          </cell>
          <cell r="K79">
            <v>5.1333333333333329</v>
          </cell>
          <cell r="L79">
            <v>142.41083317663862</v>
          </cell>
          <cell r="M79">
            <v>112.7726175607142</v>
          </cell>
          <cell r="N79">
            <v>255.18345073735281</v>
          </cell>
          <cell r="O79">
            <v>10.05939318661029</v>
          </cell>
          <cell r="P79">
            <v>10</v>
          </cell>
          <cell r="Q79">
            <v>0</v>
          </cell>
          <cell r="R79">
            <v>13</v>
          </cell>
          <cell r="S79">
            <v>0.55807237015230571</v>
          </cell>
          <cell r="T79">
            <v>3</v>
          </cell>
          <cell r="U79">
            <v>0.6</v>
          </cell>
          <cell r="V79">
            <v>0.4</v>
          </cell>
          <cell r="W79">
            <v>5</v>
          </cell>
          <cell r="X79">
            <v>7.2549408119799743</v>
          </cell>
          <cell r="Y79">
            <v>18.398298633191295</v>
          </cell>
          <cell r="Z79">
            <v>18</v>
          </cell>
          <cell r="AA79">
            <v>12.508358169871507</v>
          </cell>
          <cell r="AB79">
            <v>25</v>
          </cell>
          <cell r="AC79">
            <v>12163500</v>
          </cell>
          <cell r="AD79">
            <v>18.388274145313307</v>
          </cell>
          <cell r="AE79">
            <v>6.6117258546866928</v>
          </cell>
          <cell r="AF79">
            <v>8946630.9026607368</v>
          </cell>
          <cell r="AG79">
            <v>3216869.0973392637</v>
          </cell>
          <cell r="AH79">
            <v>11845.246901973233</v>
          </cell>
          <cell r="AI79">
            <v>10660.72221177591</v>
          </cell>
          <cell r="AJ79">
            <v>1.7258022737773246</v>
          </cell>
        </row>
        <row r="80">
          <cell r="B80">
            <v>2031</v>
          </cell>
          <cell r="C80">
            <v>12</v>
          </cell>
          <cell r="D80">
            <v>4</v>
          </cell>
          <cell r="E80">
            <v>16</v>
          </cell>
          <cell r="F80">
            <v>4.4677824194406188</v>
          </cell>
          <cell r="G80">
            <v>4</v>
          </cell>
          <cell r="H80">
            <v>7.7016736291609282</v>
          </cell>
          <cell r="I80">
            <v>7</v>
          </cell>
          <cell r="J80">
            <v>0.75</v>
          </cell>
          <cell r="K80">
            <v>5.25</v>
          </cell>
          <cell r="L80">
            <v>147.61941850364005</v>
          </cell>
          <cell r="M80">
            <v>115.72396789789019</v>
          </cell>
          <cell r="N80">
            <v>263.34338640153021</v>
          </cell>
          <cell r="O80">
            <v>10.164951539909417</v>
          </cell>
          <cell r="P80">
            <v>10</v>
          </cell>
          <cell r="Q80">
            <v>0</v>
          </cell>
          <cell r="R80">
            <v>13</v>
          </cell>
          <cell r="S80">
            <v>0.56055867026240336</v>
          </cell>
          <cell r="T80">
            <v>3</v>
          </cell>
          <cell r="U80">
            <v>0.6</v>
          </cell>
          <cell r="V80">
            <v>0.4</v>
          </cell>
          <cell r="W80">
            <v>5</v>
          </cell>
          <cell r="X80">
            <v>7.287262713411244</v>
          </cell>
          <cell r="Y80">
            <v>18.632733959350034</v>
          </cell>
          <cell r="Z80">
            <v>18</v>
          </cell>
          <cell r="AA80">
            <v>12.701673629160929</v>
          </cell>
          <cell r="AB80">
            <v>25</v>
          </cell>
          <cell r="AC80">
            <v>12163500</v>
          </cell>
          <cell r="AD80">
            <v>18.537262713411245</v>
          </cell>
          <cell r="AE80">
            <v>6.4627372865887551</v>
          </cell>
          <cell r="AF80">
            <v>9019119.8005831074</v>
          </cell>
          <cell r="AG80">
            <v>3144380.1994168931</v>
          </cell>
          <cell r="AH80">
            <v>12119.95692619556</v>
          </cell>
          <cell r="AI80">
            <v>10907.961233576005</v>
          </cell>
          <cell r="AJ80">
            <v>1.7081775008510534</v>
          </cell>
        </row>
        <row r="81">
          <cell r="B81">
            <v>2032</v>
          </cell>
          <cell r="C81">
            <v>12</v>
          </cell>
          <cell r="D81">
            <v>4</v>
          </cell>
          <cell r="E81">
            <v>16</v>
          </cell>
          <cell r="F81">
            <v>4.4677824194406188</v>
          </cell>
          <cell r="G81">
            <v>4</v>
          </cell>
          <cell r="H81">
            <v>7.7016736291609282</v>
          </cell>
          <cell r="I81">
            <v>7</v>
          </cell>
          <cell r="J81">
            <v>0.75</v>
          </cell>
          <cell r="K81">
            <v>5.25</v>
          </cell>
          <cell r="L81">
            <v>151.41401179429491</v>
          </cell>
          <cell r="M81">
            <v>118.74376472075988</v>
          </cell>
          <cell r="N81">
            <v>270.15777651505482</v>
          </cell>
          <cell r="O81">
            <v>10.250627010525381</v>
          </cell>
          <cell r="P81">
            <v>10</v>
          </cell>
          <cell r="Q81">
            <v>0</v>
          </cell>
          <cell r="R81">
            <v>13</v>
          </cell>
          <cell r="S81">
            <v>0.56046512429693918</v>
          </cell>
          <cell r="T81">
            <v>3</v>
          </cell>
          <cell r="U81">
            <v>0.6</v>
          </cell>
          <cell r="V81">
            <v>0.4</v>
          </cell>
          <cell r="W81">
            <v>5</v>
          </cell>
          <cell r="X81">
            <v>7.2860466158602097</v>
          </cell>
          <cell r="Y81">
            <v>18.718409429966002</v>
          </cell>
          <cell r="Z81">
            <v>18</v>
          </cell>
          <cell r="AA81">
            <v>12.701673629160929</v>
          </cell>
          <cell r="AB81">
            <v>25</v>
          </cell>
          <cell r="AC81">
            <v>12163500</v>
          </cell>
          <cell r="AD81">
            <v>18.536046615860208</v>
          </cell>
          <cell r="AE81">
            <v>6.463953384139792</v>
          </cell>
          <cell r="AF81">
            <v>9018528.120480625</v>
          </cell>
          <cell r="AG81">
            <v>3144971.8795193746</v>
          </cell>
          <cell r="AH81">
            <v>12401.037910688512</v>
          </cell>
          <cell r="AI81">
            <v>11160.934119619662</v>
          </cell>
          <cell r="AJ81">
            <v>1.6771364501705239</v>
          </cell>
        </row>
        <row r="82">
          <cell r="B82">
            <v>2033</v>
          </cell>
          <cell r="C82">
            <v>12</v>
          </cell>
          <cell r="D82">
            <v>4</v>
          </cell>
          <cell r="E82">
            <v>16</v>
          </cell>
          <cell r="F82">
            <v>4.4677824194406188</v>
          </cell>
          <cell r="G82">
            <v>4</v>
          </cell>
          <cell r="H82">
            <v>7.7016736291609282</v>
          </cell>
          <cell r="I82">
            <v>7</v>
          </cell>
          <cell r="J82">
            <v>0.75</v>
          </cell>
          <cell r="K82">
            <v>5.25</v>
          </cell>
          <cell r="L82">
            <v>155.29660770941308</v>
          </cell>
          <cell r="M82">
            <v>121.83359541166305</v>
          </cell>
          <cell r="N82">
            <v>277.13020312107614</v>
          </cell>
          <cell r="O82">
            <v>10.336081089241151</v>
          </cell>
          <cell r="P82">
            <v>10</v>
          </cell>
          <cell r="Q82">
            <v>0</v>
          </cell>
          <cell r="R82">
            <v>13</v>
          </cell>
          <cell r="S82">
            <v>0.56037417055392247</v>
          </cell>
          <cell r="T82">
            <v>3</v>
          </cell>
          <cell r="U82">
            <v>0.6</v>
          </cell>
          <cell r="V82">
            <v>0.4</v>
          </cell>
          <cell r="W82">
            <v>5</v>
          </cell>
          <cell r="X82">
            <v>7.2848642172009921</v>
          </cell>
          <cell r="Y82">
            <v>18.803863508681772</v>
          </cell>
          <cell r="Z82">
            <v>18</v>
          </cell>
          <cell r="AA82">
            <v>12.701673629160929</v>
          </cell>
          <cell r="AB82">
            <v>25</v>
          </cell>
          <cell r="AC82">
            <v>12163500</v>
          </cell>
          <cell r="AD82">
            <v>18.53486421720099</v>
          </cell>
          <cell r="AE82">
            <v>6.4651357827990097</v>
          </cell>
          <cell r="AF82">
            <v>9017952.8362369705</v>
          </cell>
          <cell r="AG82">
            <v>3145547.16376303</v>
          </cell>
          <cell r="AH82">
            <v>12688.637608104675</v>
          </cell>
          <cell r="AI82">
            <v>11419.773847294207</v>
          </cell>
          <cell r="AJ82">
            <v>1.6466055948329612</v>
          </cell>
        </row>
        <row r="83">
          <cell r="B83">
            <v>2034</v>
          </cell>
          <cell r="C83">
            <v>12</v>
          </cell>
          <cell r="D83">
            <v>4</v>
          </cell>
          <cell r="E83">
            <v>16</v>
          </cell>
          <cell r="F83">
            <v>4.4677824194406188</v>
          </cell>
          <cell r="G83">
            <v>4</v>
          </cell>
          <cell r="H83">
            <v>7.7016736291609282</v>
          </cell>
          <cell r="I83">
            <v>7</v>
          </cell>
          <cell r="J83">
            <v>0.75</v>
          </cell>
          <cell r="K83">
            <v>5.25</v>
          </cell>
          <cell r="L83">
            <v>159.2692471691457</v>
          </cell>
          <cell r="M83">
            <v>124.99508416684851</v>
          </cell>
          <cell r="N83">
            <v>284.2643313359942</v>
          </cell>
          <cell r="O83">
            <v>10.421319896962675</v>
          </cell>
          <cell r="P83">
            <v>10</v>
          </cell>
          <cell r="Q83">
            <v>0</v>
          </cell>
          <cell r="R83">
            <v>13</v>
          </cell>
          <cell r="S83">
            <v>0.56028572568569268</v>
          </cell>
          <cell r="T83">
            <v>3</v>
          </cell>
          <cell r="U83">
            <v>0.6</v>
          </cell>
          <cell r="V83">
            <v>0.4</v>
          </cell>
          <cell r="W83">
            <v>5</v>
          </cell>
          <cell r="X83">
            <v>7.283714433914005</v>
          </cell>
          <cell r="Y83">
            <v>18.889102316403296</v>
          </cell>
          <cell r="Z83">
            <v>18</v>
          </cell>
          <cell r="AA83">
            <v>12.701673629160929</v>
          </cell>
          <cell r="AB83">
            <v>25</v>
          </cell>
          <cell r="AC83">
            <v>12163500</v>
          </cell>
          <cell r="AD83">
            <v>18.533714433914007</v>
          </cell>
          <cell r="AE83">
            <v>6.4662855660859933</v>
          </cell>
          <cell r="AF83">
            <v>9017393.4206765201</v>
          </cell>
          <cell r="AG83">
            <v>3146106.579323479</v>
          </cell>
          <cell r="AH83">
            <v>12982.907197714499</v>
          </cell>
          <cell r="AI83">
            <v>11684.616477943049</v>
          </cell>
          <cell r="AJ83">
            <v>1.6165787171585899</v>
          </cell>
        </row>
        <row r="84">
          <cell r="B84">
            <v>2035</v>
          </cell>
          <cell r="C84">
            <v>12</v>
          </cell>
          <cell r="D84">
            <v>4</v>
          </cell>
          <cell r="E84">
            <v>16</v>
          </cell>
          <cell r="F84">
            <v>4.4677824194406188</v>
          </cell>
          <cell r="G84">
            <v>4</v>
          </cell>
          <cell r="H84">
            <v>7.7016736291609282</v>
          </cell>
          <cell r="I84">
            <v>7</v>
          </cell>
          <cell r="J84">
            <v>0.75</v>
          </cell>
          <cell r="K84">
            <v>5.25</v>
          </cell>
          <cell r="L84">
            <v>163.33401842581273</v>
          </cell>
          <cell r="M84">
            <v>124.99508416684851</v>
          </cell>
          <cell r="N84">
            <v>288.32910259266123</v>
          </cell>
          <cell r="O84">
            <v>10.468934295136972</v>
          </cell>
          <cell r="P84">
            <v>10</v>
          </cell>
          <cell r="Q84">
            <v>0</v>
          </cell>
          <cell r="R84">
            <v>13</v>
          </cell>
          <cell r="S84">
            <v>0.56648467656268431</v>
          </cell>
          <cell r="T84">
            <v>3</v>
          </cell>
          <cell r="U84">
            <v>0.6</v>
          </cell>
          <cell r="V84">
            <v>0.4</v>
          </cell>
          <cell r="W84">
            <v>5</v>
          </cell>
          <cell r="X84">
            <v>7.3643007953148958</v>
          </cell>
          <cell r="Y84">
            <v>18.936716714577592</v>
          </cell>
          <cell r="Z84">
            <v>18</v>
          </cell>
          <cell r="AA84">
            <v>12.701673629160929</v>
          </cell>
          <cell r="AB84">
            <v>25</v>
          </cell>
          <cell r="AC84">
            <v>12163500</v>
          </cell>
          <cell r="AD84">
            <v>18.614300795314897</v>
          </cell>
          <cell r="AE84">
            <v>6.3856992046851033</v>
          </cell>
          <cell r="AF84">
            <v>9056601.90895251</v>
          </cell>
          <cell r="AG84">
            <v>3106898.09104749</v>
          </cell>
          <cell r="AH84">
            <v>13284.001364875019</v>
          </cell>
          <cell r="AI84">
            <v>11955.601228387517</v>
          </cell>
          <cell r="AJ84">
            <v>1.5839200683286454</v>
          </cell>
        </row>
        <row r="85">
          <cell r="B85" t="str">
            <v xml:space="preserve">     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0.5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0.5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</row>
        <row r="127">
          <cell r="D127" t="str">
            <v xml:space="preserve">BOMBEO CAPTACIÓN </v>
          </cell>
          <cell r="L127" t="str">
            <v>BOMBEO A TANQUES DE ALMACENAMIENTO</v>
          </cell>
          <cell r="R127" t="str">
            <v>TRATAMIENTO</v>
          </cell>
          <cell r="V127" t="str">
            <v xml:space="preserve"> </v>
          </cell>
          <cell r="X127" t="str">
            <v>ALCANTARILLADO</v>
          </cell>
          <cell r="AD127" t="str">
            <v xml:space="preserve">                         TOTALES</v>
          </cell>
        </row>
        <row r="128">
          <cell r="B128" t="str">
            <v>Año</v>
          </cell>
          <cell r="C128" t="str">
            <v>CAUDAL MEDIO DIARIO (m3/s)</v>
          </cell>
          <cell r="D128" t="str">
            <v>POTENCIA PROMEDIO REQUERIDA (kW)</v>
          </cell>
          <cell r="E128" t="str">
            <v>CAPACIDAD INSTALADA (ACTUAL + AMPLIACIÓN + REHABILITACIÓN) (kW)</v>
          </cell>
          <cell r="F128" t="str">
            <v>ENERGÍA MENSUAL (kWh/mes)</v>
          </cell>
          <cell r="G128" t="str">
            <v>TARIFA ENERGÍA ($/kWh)</v>
          </cell>
          <cell r="H128" t="str">
            <v>COSTO MENSUAL ($)</v>
          </cell>
          <cell r="I128" t="str">
            <v>COSTO ANUAL ($)</v>
          </cell>
          <cell r="K128" t="str">
            <v>POTENCIA PROMEDIO REQUERIDA (kW)</v>
          </cell>
          <cell r="L128" t="str">
            <v>ENERGÍA MENSUAL (kWh/mes)</v>
          </cell>
          <cell r="M128" t="str">
            <v>COSTO MENSUAL ($)</v>
          </cell>
          <cell r="N128" t="str">
            <v>COSTO ANUAL ($)</v>
          </cell>
          <cell r="P128" t="str">
            <v>CAUDAL A BOMBEAR (m3/s)</v>
          </cell>
          <cell r="Q128" t="str">
            <v>POTENCIA REQUERIDA (kW)</v>
          </cell>
          <cell r="R128" t="str">
            <v>ENERGÍA MENSUAL (kWh/mes)</v>
          </cell>
          <cell r="S128" t="str">
            <v>COSTO MENSUAL ($)</v>
          </cell>
          <cell r="T128" t="str">
            <v>COSTO ANUAL ($)</v>
          </cell>
          <cell r="V128" t="str">
            <v>CAUDAL MEDIO DIARIO ALCANTARILLADO (m3/s)</v>
          </cell>
          <cell r="W128" t="str">
            <v>POTENCIA REQUERIDA (kW)</v>
          </cell>
          <cell r="X128" t="str">
            <v>CAPACIDAD INSTALADA (kW)</v>
          </cell>
          <cell r="Y128" t="str">
            <v>ENERGÍA (kWh/mes)</v>
          </cell>
          <cell r="Z128" t="str">
            <v>COSTO MENSUAL ($)</v>
          </cell>
          <cell r="AA128" t="str">
            <v>COSTO ANUAL ($)</v>
          </cell>
          <cell r="AC128" t="str">
            <v>CONSUMO TOTAL MENSUAL  ($)</v>
          </cell>
          <cell r="AD128" t="str">
            <v>COSTO TOTAL MENSUAL  ($)</v>
          </cell>
          <cell r="AE128" t="str">
            <v>CONSUMO TOTAL ANUAL ($)</v>
          </cell>
          <cell r="AF128" t="str">
            <v>COSTO TOTAL ANUAL ($)</v>
          </cell>
        </row>
        <row r="129">
          <cell r="B129">
            <v>2002</v>
          </cell>
          <cell r="C129">
            <v>5.7589553192269299E-2</v>
          </cell>
          <cell r="D129">
            <v>64.028065239165016</v>
          </cell>
          <cell r="E129">
            <v>72.018480000000011</v>
          </cell>
          <cell r="F129">
            <v>43103.693519005894</v>
          </cell>
          <cell r="G129">
            <v>135</v>
          </cell>
          <cell r="H129">
            <v>5818998.6250657961</v>
          </cell>
          <cell r="I129">
            <v>69827983.500789553</v>
          </cell>
          <cell r="K129">
            <v>30.714428369210296</v>
          </cell>
          <cell r="L129">
            <v>20676.953178152373</v>
          </cell>
          <cell r="M129">
            <v>2791388.6790505704</v>
          </cell>
          <cell r="N129">
            <v>33496664.148606844</v>
          </cell>
          <cell r="P129">
            <v>5.7589553192269301E-3</v>
          </cell>
          <cell r="Q129">
            <v>7.5327135575488244E-2</v>
          </cell>
          <cell r="R129">
            <v>50.710227669418678</v>
          </cell>
          <cell r="S129">
            <v>6845.880735371522</v>
          </cell>
          <cell r="T129">
            <v>82150.568824458256</v>
          </cell>
          <cell r="V129">
            <v>0.14397388298067326</v>
          </cell>
          <cell r="W129">
            <v>39.160896170743129</v>
          </cell>
          <cell r="X129">
            <v>195.99263593248452</v>
          </cell>
          <cell r="Y129">
            <v>766.54103987447024</v>
          </cell>
          <cell r="Z129">
            <v>103483.04038305348</v>
          </cell>
          <cell r="AA129">
            <v>1241796.4845966417</v>
          </cell>
          <cell r="AC129">
            <v>64597.897964702162</v>
          </cell>
          <cell r="AD129">
            <v>8720716.2252347916</v>
          </cell>
          <cell r="AE129">
            <v>775174.77557642595</v>
          </cell>
          <cell r="AF129">
            <v>104648594.7028175</v>
          </cell>
        </row>
        <row r="130">
          <cell r="B130">
            <v>2003</v>
          </cell>
          <cell r="C130">
            <v>5.7406236426290953E-2</v>
          </cell>
          <cell r="D130">
            <v>63.824253658750287</v>
          </cell>
          <cell r="E130">
            <v>72.018480000000011</v>
          </cell>
          <cell r="F130">
            <v>42966.487563070703</v>
          </cell>
          <cell r="G130">
            <v>135</v>
          </cell>
          <cell r="H130">
            <v>5800475.8210145449</v>
          </cell>
          <cell r="I130">
            <v>69605709.852174535</v>
          </cell>
          <cell r="K130">
            <v>30.616659427355177</v>
          </cell>
          <cell r="L130">
            <v>20611.135126495505</v>
          </cell>
          <cell r="M130">
            <v>2782503.2420768933</v>
          </cell>
          <cell r="N130">
            <v>33390038.90492272</v>
          </cell>
          <cell r="P130">
            <v>5.740623642629096E-3</v>
          </cell>
          <cell r="Q130">
            <v>7.5087357245588585E-2</v>
          </cell>
          <cell r="R130">
            <v>50.54880889773024</v>
          </cell>
          <cell r="S130">
            <v>6824.0892011935821</v>
          </cell>
          <cell r="T130">
            <v>81889.070414322981</v>
          </cell>
          <cell r="V130">
            <v>0.14351559106572739</v>
          </cell>
          <cell r="W130">
            <v>39.03624076987785</v>
          </cell>
          <cell r="X130">
            <v>119.36</v>
          </cell>
          <cell r="Y130">
            <v>764.10101704688668</v>
          </cell>
          <cell r="Z130">
            <v>103153.6373013297</v>
          </cell>
          <cell r="AA130">
            <v>1237843.6476159564</v>
          </cell>
          <cell r="AC130">
            <v>64392.27251551082</v>
          </cell>
          <cell r="AD130">
            <v>8692956.7895939611</v>
          </cell>
          <cell r="AE130">
            <v>772707.27018612984</v>
          </cell>
          <cell r="AF130">
            <v>104315481.47512753</v>
          </cell>
        </row>
        <row r="131">
          <cell r="B131">
            <v>2004</v>
          </cell>
          <cell r="C131">
            <v>5.7387263394427561E-2</v>
          </cell>
          <cell r="D131">
            <v>63.803159441924556</v>
          </cell>
          <cell r="E131">
            <v>72.018480000000011</v>
          </cell>
          <cell r="F131">
            <v>42952.286936303615</v>
          </cell>
          <cell r="G131">
            <v>135</v>
          </cell>
          <cell r="H131">
            <v>5798558.736400988</v>
          </cell>
          <cell r="I131">
            <v>69582704.836811855</v>
          </cell>
          <cell r="K131">
            <v>30.60654047702803</v>
          </cell>
          <cell r="L131">
            <v>20604.32304913527</v>
          </cell>
          <cell r="M131">
            <v>2781583.6116332612</v>
          </cell>
          <cell r="N131">
            <v>33379003.339599133</v>
          </cell>
          <cell r="P131">
            <v>5.7387263394427564E-3</v>
          </cell>
          <cell r="Q131">
            <v>7.506254051991125E-2</v>
          </cell>
          <cell r="R131">
            <v>50.53210227800426</v>
          </cell>
          <cell r="S131">
            <v>6821.8338075305746</v>
          </cell>
          <cell r="T131">
            <v>81862.005690366903</v>
          </cell>
          <cell r="V131">
            <v>0.14346815848606889</v>
          </cell>
          <cell r="W131">
            <v>39.023339108210742</v>
          </cell>
          <cell r="X131">
            <v>119.36</v>
          </cell>
          <cell r="Y131">
            <v>763.84847805729623</v>
          </cell>
          <cell r="Z131">
            <v>103119.544537735</v>
          </cell>
          <cell r="AA131">
            <v>1237434.53445282</v>
          </cell>
          <cell r="AC131">
            <v>64370.990565774191</v>
          </cell>
          <cell r="AD131">
            <v>8690083.7263795156</v>
          </cell>
          <cell r="AE131">
            <v>772451.88678929023</v>
          </cell>
          <cell r="AF131">
            <v>104281004.71655418</v>
          </cell>
        </row>
        <row r="132">
          <cell r="B132">
            <v>2005</v>
          </cell>
          <cell r="C132">
            <v>5.7506581241340282E-2</v>
          </cell>
          <cell r="D132">
            <v>63.935817024122137</v>
          </cell>
          <cell r="E132">
            <v>72.018480000000011</v>
          </cell>
          <cell r="F132">
            <v>43041.592020639022</v>
          </cell>
          <cell r="G132">
            <v>135</v>
          </cell>
          <cell r="H132">
            <v>5810614.9227862684</v>
          </cell>
          <cell r="I132">
            <v>69727379.073435217</v>
          </cell>
          <cell r="K132">
            <v>30.670176662048149</v>
          </cell>
          <cell r="L132">
            <v>20647.162928890815</v>
          </cell>
          <cell r="M132">
            <v>2787366.9954002602</v>
          </cell>
          <cell r="N132">
            <v>33448403.944803122</v>
          </cell>
          <cell r="P132">
            <v>5.7506581241340282E-3</v>
          </cell>
          <cell r="Q132">
            <v>7.521860826367309E-2</v>
          </cell>
          <cell r="R132">
            <v>50.637167083104721</v>
          </cell>
          <cell r="S132">
            <v>6836.0175562191371</v>
          </cell>
          <cell r="T132">
            <v>82032.210674629649</v>
          </cell>
          <cell r="V132">
            <v>0.14376645310335071</v>
          </cell>
          <cell r="W132">
            <v>39.104475244111391</v>
          </cell>
          <cell r="X132">
            <v>119.36</v>
          </cell>
          <cell r="Y132">
            <v>765.4366485045075</v>
          </cell>
          <cell r="Z132">
            <v>103333.94754810851</v>
          </cell>
          <cell r="AA132">
            <v>1240007.3705773021</v>
          </cell>
          <cell r="AC132">
            <v>64504.828765117454</v>
          </cell>
          <cell r="AD132">
            <v>8708151.8832908571</v>
          </cell>
          <cell r="AE132">
            <v>774057.94518140948</v>
          </cell>
          <cell r="AF132">
            <v>104497822.59949027</v>
          </cell>
        </row>
        <row r="133">
          <cell r="B133">
            <v>2006</v>
          </cell>
          <cell r="C133">
            <v>6.0369039844402533E-2</v>
          </cell>
          <cell r="D133">
            <v>67.118298499006741</v>
          </cell>
          <cell r="E133">
            <v>72.018480000000011</v>
          </cell>
          <cell r="F133">
            <v>45184.038549531339</v>
          </cell>
          <cell r="G133">
            <v>135</v>
          </cell>
          <cell r="H133">
            <v>6099845.204186731</v>
          </cell>
          <cell r="I133">
            <v>73198142.450240776</v>
          </cell>
          <cell r="K133">
            <v>32.196821250348023</v>
          </cell>
          <cell r="L133">
            <v>21674.900065734291</v>
          </cell>
          <cell r="M133">
            <v>2926111.5088741295</v>
          </cell>
          <cell r="N133">
            <v>35113338.106489554</v>
          </cell>
          <cell r="P133">
            <v>6.0369039844402539E-3</v>
          </cell>
          <cell r="Q133">
            <v>7.896270411647853E-2</v>
          </cell>
          <cell r="R133">
            <v>53.157692411213347</v>
          </cell>
          <cell r="S133">
            <v>7176.288475513802</v>
          </cell>
          <cell r="T133">
            <v>86115.461706165632</v>
          </cell>
          <cell r="V133">
            <v>0.15092259961100635</v>
          </cell>
          <cell r="W133">
            <v>41.050947094193724</v>
          </cell>
          <cell r="X133">
            <v>119.36</v>
          </cell>
          <cell r="Y133">
            <v>803.53716973729763</v>
          </cell>
          <cell r="Z133">
            <v>108477.51791453519</v>
          </cell>
          <cell r="AA133">
            <v>1301730.2149744222</v>
          </cell>
          <cell r="AC133">
            <v>67715.633477414143</v>
          </cell>
          <cell r="AD133">
            <v>9141610.5194509104</v>
          </cell>
          <cell r="AE133">
            <v>812587.60172896972</v>
          </cell>
          <cell r="AF133">
            <v>109699326.23341091</v>
          </cell>
        </row>
        <row r="134">
          <cell r="B134">
            <v>2007</v>
          </cell>
          <cell r="C134">
            <v>6.3286644570891754E-2</v>
          </cell>
          <cell r="D134">
            <v>70.362091433917456</v>
          </cell>
          <cell r="E134">
            <v>72.018480000000011</v>
          </cell>
          <cell r="F134">
            <v>47367.759953313238</v>
          </cell>
          <cell r="G134">
            <v>135</v>
          </cell>
          <cell r="H134">
            <v>6394647.5936972871</v>
          </cell>
          <cell r="I134">
            <v>76735771.124367446</v>
          </cell>
          <cell r="K134">
            <v>33.752877104475601</v>
          </cell>
          <cell r="L134">
            <v>22722.436866732976</v>
          </cell>
          <cell r="M134">
            <v>3067528.9770089518</v>
          </cell>
          <cell r="N134">
            <v>36810347.724107422</v>
          </cell>
          <cell r="P134">
            <v>6.3286644570891759E-3</v>
          </cell>
          <cell r="Q134">
            <v>8.277893109872643E-2</v>
          </cell>
          <cell r="R134">
            <v>55.726776415662634</v>
          </cell>
          <cell r="S134">
            <v>7523.1148161144556</v>
          </cell>
          <cell r="T134">
            <v>90277.377793373467</v>
          </cell>
          <cell r="V134">
            <v>0.15821661142722937</v>
          </cell>
          <cell r="W134">
            <v>43.034918308206386</v>
          </cell>
          <cell r="X134">
            <v>119.36</v>
          </cell>
          <cell r="Y134">
            <v>842.37170893781934</v>
          </cell>
          <cell r="Z134">
            <v>113720.18070660561</v>
          </cell>
          <cell r="AA134">
            <v>1364642.1684792673</v>
          </cell>
          <cell r="AC134">
            <v>70988.29530539969</v>
          </cell>
          <cell r="AD134">
            <v>9583419.8662289586</v>
          </cell>
          <cell r="AE134">
            <v>851859.54366479628</v>
          </cell>
          <cell r="AF134">
            <v>115001038.3947475</v>
          </cell>
        </row>
        <row r="135">
          <cell r="B135">
            <v>2008</v>
          </cell>
          <cell r="C135">
            <v>6.6261438594999361E-2</v>
          </cell>
          <cell r="D135">
            <v>73.669467429920289</v>
          </cell>
          <cell r="E135">
            <v>72.018480000000011</v>
          </cell>
          <cell r="F135">
            <v>49594.285473822332</v>
          </cell>
          <cell r="G135">
            <v>135</v>
          </cell>
          <cell r="H135">
            <v>6695228.538966015</v>
          </cell>
          <cell r="I135">
            <v>80342742.46759218</v>
          </cell>
          <cell r="K135">
            <v>35.33943391733299</v>
          </cell>
          <cell r="L135">
            <v>23790.506913148569</v>
          </cell>
          <cell r="M135">
            <v>3211718.433275057</v>
          </cell>
          <cell r="N135">
            <v>38540621.199300684</v>
          </cell>
          <cell r="P135">
            <v>6.6261438594999366E-3</v>
          </cell>
          <cell r="Q135">
            <v>8.666996168225917E-2</v>
          </cell>
          <cell r="R135">
            <v>58.346218204496871</v>
          </cell>
          <cell r="S135">
            <v>7876.7394576070774</v>
          </cell>
          <cell r="T135">
            <v>94520.873491284932</v>
          </cell>
          <cell r="V135">
            <v>0.16565359648749839</v>
          </cell>
          <cell r="W135">
            <v>45.057778244599568</v>
          </cell>
          <cell r="X135">
            <v>119.36</v>
          </cell>
          <cell r="Y135">
            <v>881.96746160912005</v>
          </cell>
          <cell r="Z135">
            <v>119065.6073172312</v>
          </cell>
          <cell r="AA135">
            <v>1428787.2878067745</v>
          </cell>
          <cell r="AC135">
            <v>74325.106066784516</v>
          </cell>
          <cell r="AD135">
            <v>10033889.319015911</v>
          </cell>
          <cell r="AE135">
            <v>891901.27280141413</v>
          </cell>
          <cell r="AF135">
            <v>120406671.82819092</v>
          </cell>
        </row>
        <row r="136">
          <cell r="B136">
            <v>2009</v>
          </cell>
          <cell r="C136">
            <v>6.9295477826537097E-2</v>
          </cell>
          <cell r="D136">
            <v>77.042712247543946</v>
          </cell>
          <cell r="E136">
            <v>94.254480000000015</v>
          </cell>
          <cell r="F136">
            <v>51865.153885046588</v>
          </cell>
          <cell r="G136">
            <v>135</v>
          </cell>
          <cell r="H136">
            <v>7001795.7744812891</v>
          </cell>
          <cell r="I136">
            <v>84021549.293775469</v>
          </cell>
          <cell r="K136">
            <v>36.957588174153123</v>
          </cell>
          <cell r="L136">
            <v>24879.848358839881</v>
          </cell>
          <cell r="M136">
            <v>3358779.528443384</v>
          </cell>
          <cell r="N136">
            <v>40305354.341320604</v>
          </cell>
          <cell r="P136">
            <v>6.9295477826537104E-3</v>
          </cell>
          <cell r="Q136">
            <v>9.0638484997110538E-2</v>
          </cell>
          <cell r="R136">
            <v>61.017828100054821</v>
          </cell>
          <cell r="S136">
            <v>8237.4067935074017</v>
          </cell>
          <cell r="T136">
            <v>98848.881522088821</v>
          </cell>
          <cell r="V136">
            <v>0.17323869456634275</v>
          </cell>
          <cell r="W136">
            <v>47.120924922045226</v>
          </cell>
          <cell r="X136">
            <v>119.36</v>
          </cell>
          <cell r="Y136">
            <v>922.35179277068016</v>
          </cell>
          <cell r="Z136">
            <v>124517.49202404183</v>
          </cell>
          <cell r="AA136">
            <v>1494209.9042885019</v>
          </cell>
          <cell r="AC136">
            <v>77728.37186475721</v>
          </cell>
          <cell r="AD136">
            <v>10493330.201742223</v>
          </cell>
          <cell r="AE136">
            <v>932740.46237708651</v>
          </cell>
          <cell r="AF136">
            <v>125919962.42090666</v>
          </cell>
        </row>
        <row r="137">
          <cell r="B137">
            <v>2010</v>
          </cell>
          <cell r="C137">
            <v>7.2390833660215106E-2</v>
          </cell>
          <cell r="D137">
            <v>80.484128863427159</v>
          </cell>
          <cell r="E137">
            <v>94.254480000000015</v>
          </cell>
          <cell r="F137">
            <v>54181.915550859172</v>
          </cell>
          <cell r="G137">
            <v>135</v>
          </cell>
          <cell r="H137">
            <v>7314558.5993659878</v>
          </cell>
          <cell r="I137">
            <v>87774703.192391858</v>
          </cell>
          <cell r="K137">
            <v>38.608444618781391</v>
          </cell>
          <cell r="L137">
            <v>25991.204917363633</v>
          </cell>
          <cell r="M137">
            <v>3508812.6638440904</v>
          </cell>
          <cell r="N137">
            <v>42105751.966129087</v>
          </cell>
          <cell r="P137">
            <v>7.2390833660215112E-3</v>
          </cell>
          <cell r="Q137">
            <v>9.4687210427561383E-2</v>
          </cell>
          <cell r="R137">
            <v>63.743430059834324</v>
          </cell>
          <cell r="S137">
            <v>8605.3630580776335</v>
          </cell>
          <cell r="T137">
            <v>103264.3566969316</v>
          </cell>
          <cell r="V137">
            <v>0.18097708415053776</v>
          </cell>
          <cell r="W137">
            <v>49.225766888946261</v>
          </cell>
          <cell r="X137">
            <v>119.36</v>
          </cell>
          <cell r="Y137">
            <v>963.55227355245404</v>
          </cell>
          <cell r="Z137">
            <v>130079.55692958129</v>
          </cell>
          <cell r="AA137">
            <v>1560954.6831549755</v>
          </cell>
          <cell r="AC137">
            <v>81200.416171835095</v>
          </cell>
          <cell r="AD137">
            <v>10962056.183197737</v>
          </cell>
          <cell r="AE137">
            <v>974404.99406202114</v>
          </cell>
          <cell r="AF137">
            <v>131544674.19837284</v>
          </cell>
        </row>
        <row r="138">
          <cell r="B138">
            <v>2011</v>
          </cell>
          <cell r="C138">
            <v>7.66288755283627E-2</v>
          </cell>
          <cell r="D138">
            <v>85.195983812433653</v>
          </cell>
          <cell r="E138">
            <v>94.254480000000015</v>
          </cell>
          <cell r="F138">
            <v>57353.936302530339</v>
          </cell>
          <cell r="G138">
            <v>135</v>
          </cell>
          <cell r="H138">
            <v>7742781.4008415956</v>
          </cell>
          <cell r="I138">
            <v>92913376.810099155</v>
          </cell>
          <cell r="K138">
            <v>40.868733615126779</v>
          </cell>
          <cell r="L138">
            <v>27512.831469703349</v>
          </cell>
          <cell r="M138">
            <v>3714232.248409952</v>
          </cell>
          <cell r="N138">
            <v>44570786.980919421</v>
          </cell>
          <cell r="P138">
            <v>7.66288755283627E-3</v>
          </cell>
          <cell r="Q138">
            <v>0.10023056919109842</v>
          </cell>
          <cell r="R138">
            <v>67.475219179447464</v>
          </cell>
          <cell r="S138">
            <v>9109.1545892254071</v>
          </cell>
          <cell r="T138">
            <v>109309.85507070489</v>
          </cell>
          <cell r="V138">
            <v>0.19157218882090676</v>
          </cell>
          <cell r="W138">
            <v>52.10763535928664</v>
          </cell>
          <cell r="X138">
            <v>119.36</v>
          </cell>
          <cell r="Y138">
            <v>1019.9623833825386</v>
          </cell>
          <cell r="Z138">
            <v>137694.92175664273</v>
          </cell>
          <cell r="AA138">
            <v>1652339.0610797126</v>
          </cell>
          <cell r="AC138">
            <v>85954.205374795682</v>
          </cell>
          <cell r="AD138">
            <v>11603817.725597415</v>
          </cell>
          <cell r="AE138">
            <v>1031450.4644975482</v>
          </cell>
          <cell r="AF138">
            <v>139245812.707169</v>
          </cell>
        </row>
        <row r="139">
          <cell r="B139">
            <v>2012</v>
          </cell>
          <cell r="C139">
            <v>7.8556061405649247E-2</v>
          </cell>
          <cell r="D139">
            <v>87.338629070800835</v>
          </cell>
          <cell r="E139">
            <v>94.254480000000015</v>
          </cell>
          <cell r="F139">
            <v>58796.365090463121</v>
          </cell>
          <cell r="G139">
            <v>135</v>
          </cell>
          <cell r="H139">
            <v>7937509.2872125218</v>
          </cell>
          <cell r="I139">
            <v>95250111.446550265</v>
          </cell>
          <cell r="K139">
            <v>41.896566083012935</v>
          </cell>
          <cell r="L139">
            <v>28204.768287084309</v>
          </cell>
          <cell r="M139">
            <v>3807643.7187563819</v>
          </cell>
          <cell r="N139">
            <v>45691724.625076585</v>
          </cell>
          <cell r="P139">
            <v>7.8556061405649254E-3</v>
          </cell>
          <cell r="Q139">
            <v>0.10275132831858923</v>
          </cell>
          <cell r="R139">
            <v>69.172194224074261</v>
          </cell>
          <cell r="S139">
            <v>9338.2462202500246</v>
          </cell>
          <cell r="T139">
            <v>112058.9546430003</v>
          </cell>
          <cell r="V139">
            <v>0.19639015351412312</v>
          </cell>
          <cell r="W139">
            <v>53.41812175584149</v>
          </cell>
          <cell r="X139">
            <v>119.36</v>
          </cell>
          <cell r="Y139">
            <v>1045.6140334565473</v>
          </cell>
          <cell r="Z139">
            <v>141157.89451663388</v>
          </cell>
          <cell r="AA139">
            <v>1693894.7341996066</v>
          </cell>
          <cell r="AC139">
            <v>88115.91960522806</v>
          </cell>
          <cell r="AD139">
            <v>11895649.146705788</v>
          </cell>
          <cell r="AE139">
            <v>1057391.0352627367</v>
          </cell>
          <cell r="AF139">
            <v>142747789.76046947</v>
          </cell>
        </row>
        <row r="140">
          <cell r="B140">
            <v>2013</v>
          </cell>
          <cell r="C140">
            <v>8.0377900807575259E-2</v>
          </cell>
          <cell r="D140">
            <v>89.364150117862167</v>
          </cell>
          <cell r="E140">
            <v>94.254480000000015</v>
          </cell>
          <cell r="F140">
            <v>60159.945859344822</v>
          </cell>
          <cell r="G140">
            <v>135</v>
          </cell>
          <cell r="H140">
            <v>8121592.6910115508</v>
          </cell>
          <cell r="I140">
            <v>97459112.292138606</v>
          </cell>
          <cell r="K140">
            <v>42.868213764040128</v>
          </cell>
          <cell r="L140">
            <v>28858.881505951817</v>
          </cell>
          <cell r="M140">
            <v>3895949.0033034952</v>
          </cell>
          <cell r="N140">
            <v>46751388.039641947</v>
          </cell>
          <cell r="P140">
            <v>8.0377900807575269E-3</v>
          </cell>
          <cell r="Q140">
            <v>0.10513429425630845</v>
          </cell>
          <cell r="R140">
            <v>70.776406893346845</v>
          </cell>
          <cell r="S140">
            <v>9554.814930601824</v>
          </cell>
          <cell r="T140">
            <v>114657.77916722189</v>
          </cell>
          <cell r="V140">
            <v>0.20094475201893813</v>
          </cell>
          <cell r="W140">
            <v>54.65697254915117</v>
          </cell>
          <cell r="X140">
            <v>119.36</v>
          </cell>
          <cell r="Y140">
            <v>1069.8634778822445</v>
          </cell>
          <cell r="Z140">
            <v>144431.569514103</v>
          </cell>
          <cell r="AA140">
            <v>1733178.834169236</v>
          </cell>
          <cell r="AC140">
            <v>90159.467250072223</v>
          </cell>
          <cell r="AD140">
            <v>12171528.078759752</v>
          </cell>
          <cell r="AE140">
            <v>1081913.6070008667</v>
          </cell>
          <cell r="AF140">
            <v>146058336.945117</v>
          </cell>
        </row>
        <row r="141">
          <cell r="B141">
            <v>2014</v>
          </cell>
          <cell r="C141">
            <v>8.224199154882525E-2</v>
          </cell>
          <cell r="D141">
            <v>91.436646203983912</v>
          </cell>
          <cell r="E141">
            <v>94.254480000000015</v>
          </cell>
          <cell r="F141">
            <v>61555.150224521974</v>
          </cell>
          <cell r="G141">
            <v>135</v>
          </cell>
          <cell r="H141">
            <v>8309945.2803104669</v>
          </cell>
          <cell r="I141">
            <v>99719343.363725603</v>
          </cell>
          <cell r="K141">
            <v>43.862395492706803</v>
          </cell>
          <cell r="L141">
            <v>29528.164645690216</v>
          </cell>
          <cell r="M141">
            <v>3986302.2271681791</v>
          </cell>
          <cell r="N141">
            <v>47835626.726018146</v>
          </cell>
          <cell r="P141">
            <v>8.224199154882525E-3</v>
          </cell>
          <cell r="Q141">
            <v>0.10757252494586343</v>
          </cell>
          <cell r="R141">
            <v>72.417823793555272</v>
          </cell>
          <cell r="S141">
            <v>9776.4062121299612</v>
          </cell>
          <cell r="T141">
            <v>117316.87454555953</v>
          </cell>
          <cell r="V141">
            <v>0.20560497887206314</v>
          </cell>
          <cell r="W141">
            <v>55.924554253201173</v>
          </cell>
          <cell r="X141">
            <v>119.36</v>
          </cell>
          <cell r="Y141">
            <v>1094.6753053060063</v>
          </cell>
          <cell r="Z141">
            <v>147781.16621631084</v>
          </cell>
          <cell r="AA141">
            <v>1773373.9945957302</v>
          </cell>
          <cell r="AC141">
            <v>92250.407999311748</v>
          </cell>
          <cell r="AD141">
            <v>12453805.079907086</v>
          </cell>
          <cell r="AE141">
            <v>1107004.895991741</v>
          </cell>
          <cell r="AF141">
            <v>149445660.95888504</v>
          </cell>
        </row>
        <row r="142">
          <cell r="B142">
            <v>2015</v>
          </cell>
          <cell r="C142">
            <v>8.4149313504833317E-2</v>
          </cell>
          <cell r="D142">
            <v>93.557206754673686</v>
          </cell>
          <cell r="E142">
            <v>94.254480000000015</v>
          </cell>
          <cell r="F142">
            <v>62982.711587246318</v>
          </cell>
          <cell r="G142">
            <v>135</v>
          </cell>
          <cell r="H142">
            <v>8502666.0642782524</v>
          </cell>
          <cell r="I142">
            <v>102031992.77133903</v>
          </cell>
          <cell r="K142">
            <v>44.879633869244437</v>
          </cell>
          <cell r="L142">
            <v>30212.969520775361</v>
          </cell>
          <cell r="M142">
            <v>4078750.8853046736</v>
          </cell>
          <cell r="N142">
            <v>48945010.623656079</v>
          </cell>
          <cell r="P142">
            <v>8.4149313504833321E-3</v>
          </cell>
          <cell r="Q142">
            <v>0.11006730206432198</v>
          </cell>
          <cell r="R142">
            <v>74.097307749701557</v>
          </cell>
          <cell r="S142">
            <v>10003.136546209711</v>
          </cell>
          <cell r="T142">
            <v>120037.63855451654</v>
          </cell>
          <cell r="V142">
            <v>0.21037328376208331</v>
          </cell>
          <cell r="W142">
            <v>57.22153318328666</v>
          </cell>
          <cell r="X142">
            <v>119.36</v>
          </cell>
          <cell r="Y142">
            <v>1120.0625582796947</v>
          </cell>
          <cell r="Z142">
            <v>151208.44536775877</v>
          </cell>
          <cell r="AA142">
            <v>1814501.3444131054</v>
          </cell>
          <cell r="AC142">
            <v>94389.840974051069</v>
          </cell>
          <cell r="AD142">
            <v>12742628.531496894</v>
          </cell>
          <cell r="AE142">
            <v>1132678.0916886129</v>
          </cell>
          <cell r="AF142">
            <v>152911542.37796271</v>
          </cell>
        </row>
        <row r="143">
          <cell r="B143">
            <v>2016</v>
          </cell>
          <cell r="C143">
            <v>8.6100869275895706E-2</v>
          </cell>
          <cell r="D143">
            <v>95.726946460940852</v>
          </cell>
          <cell r="E143">
            <v>116.49048000000002</v>
          </cell>
          <cell r="F143">
            <v>64443.38035750539</v>
          </cell>
          <cell r="G143">
            <v>135</v>
          </cell>
          <cell r="H143">
            <v>8699856.3482632283</v>
          </cell>
          <cell r="I143">
            <v>104398276.17915875</v>
          </cell>
          <cell r="K143">
            <v>45.920463613811044</v>
          </cell>
          <cell r="L143">
            <v>30913.656104817594</v>
          </cell>
          <cell r="M143">
            <v>4173343.5741503751</v>
          </cell>
          <cell r="N143">
            <v>50080122.889804497</v>
          </cell>
          <cell r="P143">
            <v>8.6100869275895706E-3</v>
          </cell>
          <cell r="Q143">
            <v>0.1126199370128716</v>
          </cell>
          <cell r="R143">
            <v>75.81574159706517</v>
          </cell>
          <cell r="S143">
            <v>10235.125115603798</v>
          </cell>
          <cell r="T143">
            <v>122821.50138724557</v>
          </cell>
          <cell r="V143">
            <v>0.21525217318973927</v>
          </cell>
          <cell r="W143">
            <v>58.548591107609091</v>
          </cell>
          <cell r="X143">
            <v>119.36</v>
          </cell>
          <cell r="Y143">
            <v>1146.0385818325917</v>
          </cell>
          <cell r="Z143">
            <v>154715.20854739987</v>
          </cell>
          <cell r="AA143">
            <v>1856582.5025687986</v>
          </cell>
          <cell r="AC143">
            <v>96578.890785752636</v>
          </cell>
          <cell r="AD143">
            <v>13038150.256076608</v>
          </cell>
          <cell r="AE143">
            <v>1158946.6894290317</v>
          </cell>
          <cell r="AF143">
            <v>156457803.07291928</v>
          </cell>
        </row>
        <row r="144">
          <cell r="B144">
            <v>2017</v>
          </cell>
          <cell r="C144">
            <v>8.8097684714196489E-2</v>
          </cell>
          <cell r="D144">
            <v>97.947005865243668</v>
          </cell>
          <cell r="E144">
            <v>116.49048000000002</v>
          </cell>
          <cell r="F144">
            <v>65937.924348482033</v>
          </cell>
          <cell r="G144">
            <v>135</v>
          </cell>
          <cell r="H144">
            <v>8901619.7870450746</v>
          </cell>
          <cell r="I144">
            <v>106819437.44454089</v>
          </cell>
          <cell r="K144">
            <v>46.985431847571455</v>
          </cell>
          <cell r="L144">
            <v>31630.592719785109</v>
          </cell>
          <cell r="M144">
            <v>4270130.0171709899</v>
          </cell>
          <cell r="N144">
            <v>51241560.206051879</v>
          </cell>
          <cell r="P144">
            <v>8.8097684714196489E-3</v>
          </cell>
          <cell r="Q144">
            <v>0.115231771606169</v>
          </cell>
          <cell r="R144">
            <v>77.574028645272975</v>
          </cell>
          <cell r="S144">
            <v>10472.493867111851</v>
          </cell>
          <cell r="T144">
            <v>125669.92640534221</v>
          </cell>
          <cell r="V144">
            <v>0.22024421178549122</v>
          </cell>
          <cell r="W144">
            <v>59.906425605653617</v>
          </cell>
          <cell r="X144">
            <v>119.36</v>
          </cell>
          <cell r="Y144">
            <v>1172.6170304863303</v>
          </cell>
          <cell r="Z144">
            <v>158303.2991156546</v>
          </cell>
          <cell r="AA144">
            <v>1899639.5893878553</v>
          </cell>
          <cell r="AC144">
            <v>98818.708127398757</v>
          </cell>
          <cell r="AD144">
            <v>13340525.597198831</v>
          </cell>
          <cell r="AE144">
            <v>1185824.4975287851</v>
          </cell>
          <cell r="AF144">
            <v>160086307.16638595</v>
          </cell>
        </row>
        <row r="145">
          <cell r="B145">
            <v>2018</v>
          </cell>
          <cell r="C145">
            <v>9.0140809463055555E-2</v>
          </cell>
          <cell r="D145">
            <v>100.21855196102517</v>
          </cell>
          <cell r="E145">
            <v>116.49048000000002</v>
          </cell>
          <cell r="F145">
            <v>67467.129180162141</v>
          </cell>
          <cell r="G145">
            <v>135</v>
          </cell>
          <cell r="H145">
            <v>9108062.4393218886</v>
          </cell>
          <cell r="I145">
            <v>109296749.27186266</v>
          </cell>
          <cell r="K145">
            <v>48.075098380296303</v>
          </cell>
          <cell r="L145">
            <v>32364.156229615473</v>
          </cell>
          <cell r="M145">
            <v>4369161.0909980889</v>
          </cell>
          <cell r="N145">
            <v>52429933.091977067</v>
          </cell>
          <cell r="P145">
            <v>9.0140809463055555E-3</v>
          </cell>
          <cell r="Q145">
            <v>0.11790417877767667</v>
          </cell>
          <cell r="R145">
            <v>79.373093153131947</v>
          </cell>
          <cell r="S145">
            <v>10715.367575672813</v>
          </cell>
          <cell r="T145">
            <v>128584.41090807377</v>
          </cell>
          <cell r="V145">
            <v>0.2253520236576389</v>
          </cell>
          <cell r="W145">
            <v>61.295750434877782</v>
          </cell>
          <cell r="X145">
            <v>119.36</v>
          </cell>
          <cell r="Y145">
            <v>1199.8118754325126</v>
          </cell>
          <cell r="Z145">
            <v>161974.6031833892</v>
          </cell>
          <cell r="AA145">
            <v>1943695.2382006706</v>
          </cell>
          <cell r="AC145">
            <v>101110.47037836326</v>
          </cell>
          <cell r="AD145">
            <v>13649913.50107904</v>
          </cell>
          <cell r="AE145">
            <v>1213325.644540359</v>
          </cell>
          <cell r="AF145">
            <v>163798962.01294845</v>
          </cell>
        </row>
        <row r="146">
          <cell r="B146">
            <v>2019</v>
          </cell>
          <cell r="C146">
            <v>9.2231317508682756E-2</v>
          </cell>
          <cell r="D146">
            <v>102.54277880615349</v>
          </cell>
          <cell r="E146">
            <v>116.49048000000002</v>
          </cell>
          <cell r="F146">
            <v>69031.798692302531</v>
          </cell>
          <cell r="G146">
            <v>135</v>
          </cell>
          <cell r="H146">
            <v>9319292.8234608416</v>
          </cell>
          <cell r="I146">
            <v>111831513.88153011</v>
          </cell>
          <cell r="K146">
            <v>49.190036004630798</v>
          </cell>
          <cell r="L146">
            <v>33114.732238317454</v>
          </cell>
          <cell r="M146">
            <v>4470488.8521728562</v>
          </cell>
          <cell r="N146">
            <v>53645866.226074278</v>
          </cell>
          <cell r="P146">
            <v>9.2231317508682763E-3</v>
          </cell>
          <cell r="Q146">
            <v>0.12063856330135707</v>
          </cell>
          <cell r="R146">
            <v>81.213880814473583</v>
          </cell>
          <cell r="S146">
            <v>10963.873909953934</v>
          </cell>
          <cell r="T146">
            <v>131566.4869194472</v>
          </cell>
          <cell r="V146">
            <v>0.23057829377170688</v>
          </cell>
          <cell r="W146">
            <v>62.717295905904273</v>
          </cell>
          <cell r="X146">
            <v>119.36</v>
          </cell>
          <cell r="Y146">
            <v>1227.6374118767881</v>
          </cell>
          <cell r="Z146">
            <v>165731.0506033664</v>
          </cell>
          <cell r="AA146">
            <v>1988772.6072403968</v>
          </cell>
          <cell r="AC146">
            <v>103455.38222331123</v>
          </cell>
          <cell r="AD146">
            <v>13966476.600147016</v>
          </cell>
          <cell r="AE146">
            <v>1241464.5866797348</v>
          </cell>
          <cell r="AF146">
            <v>167597719.20176423</v>
          </cell>
        </row>
        <row r="147">
          <cell r="B147">
            <v>2020</v>
          </cell>
          <cell r="C147">
            <v>9.4370307744728113E-2</v>
          </cell>
          <cell r="D147">
            <v>104.92090815058873</v>
          </cell>
          <cell r="E147">
            <v>116.49048000000002</v>
          </cell>
          <cell r="F147">
            <v>70632.755366976344</v>
          </cell>
          <cell r="G147">
            <v>135</v>
          </cell>
          <cell r="H147">
            <v>9535421.9745418057</v>
          </cell>
          <cell r="I147">
            <v>114425063.69450167</v>
          </cell>
          <cell r="K147">
            <v>50.330830797188327</v>
          </cell>
          <cell r="L147">
            <v>33882.715292667177</v>
          </cell>
          <cell r="M147">
            <v>4574166.5645100689</v>
          </cell>
          <cell r="N147">
            <v>54889998.774120823</v>
          </cell>
          <cell r="P147">
            <v>9.4370307744728113E-3</v>
          </cell>
          <cell r="Q147">
            <v>0.12343636253010437</v>
          </cell>
          <cell r="R147">
            <v>83.097359255266255</v>
          </cell>
          <cell r="S147">
            <v>11218.143499460944</v>
          </cell>
          <cell r="T147">
            <v>134617.72199353133</v>
          </cell>
          <cell r="V147">
            <v>0.23592576936182028</v>
          </cell>
          <cell r="W147">
            <v>64.17180926641511</v>
          </cell>
          <cell r="X147">
            <v>119.36</v>
          </cell>
          <cell r="Y147">
            <v>1256.108266553251</v>
          </cell>
          <cell r="Z147">
            <v>169574.61598468889</v>
          </cell>
          <cell r="AA147">
            <v>2034895.3918162668</v>
          </cell>
          <cell r="AC147">
            <v>105854.67628545203</v>
          </cell>
          <cell r="AD147">
            <v>14290381.298536025</v>
          </cell>
          <cell r="AE147">
            <v>1270256.1154254244</v>
          </cell>
          <cell r="AF147">
            <v>171484575.5824323</v>
          </cell>
        </row>
        <row r="148">
          <cell r="B148">
            <v>2021</v>
          </cell>
          <cell r="C148">
            <v>9.6558904549924648E-2</v>
          </cell>
          <cell r="D148">
            <v>107.35419007860622</v>
          </cell>
          <cell r="E148">
            <v>116.49048000000002</v>
          </cell>
          <cell r="F148">
            <v>72270.840760917708</v>
          </cell>
          <cell r="G148">
            <v>135</v>
          </cell>
          <cell r="H148">
            <v>9756563.5027238913</v>
          </cell>
          <cell r="I148">
            <v>117078762.0326867</v>
          </cell>
          <cell r="K148">
            <v>51.498082426626475</v>
          </cell>
          <cell r="L148">
            <v>34668.509089604944</v>
          </cell>
          <cell r="M148">
            <v>4680248.7270966675</v>
          </cell>
          <cell r="N148">
            <v>56162984.72516001</v>
          </cell>
          <cell r="P148">
            <v>9.6558904549924659E-3</v>
          </cell>
          <cell r="Q148">
            <v>0.12629904715130147</v>
          </cell>
          <cell r="R148">
            <v>85.02451854225616</v>
          </cell>
          <cell r="S148">
            <v>11478.310003204582</v>
          </cell>
          <cell r="T148">
            <v>137739.72003845498</v>
          </cell>
          <cell r="V148">
            <v>0.24139726137481163</v>
          </cell>
          <cell r="W148">
            <v>65.660055093948756</v>
          </cell>
          <cell r="X148">
            <v>119.36</v>
          </cell>
          <cell r="Y148">
            <v>1285.2394054131112</v>
          </cell>
          <cell r="Z148">
            <v>173507.31973077002</v>
          </cell>
          <cell r="AA148">
            <v>2082087.8367692402</v>
          </cell>
          <cell r="AC148">
            <v>108309.61377447803</v>
          </cell>
          <cell r="AD148">
            <v>14621797.859554533</v>
          </cell>
          <cell r="AE148">
            <v>1299715.3652937363</v>
          </cell>
          <cell r="AF148">
            <v>175461574.31465441</v>
          </cell>
        </row>
        <row r="149">
          <cell r="B149">
            <v>2022</v>
          </cell>
          <cell r="C149">
            <v>9.8798258379127799E-2</v>
          </cell>
          <cell r="D149">
            <v>109.84390366591428</v>
          </cell>
          <cell r="E149">
            <v>116.49048000000002</v>
          </cell>
          <cell r="F149">
            <v>73946.915947893489</v>
          </cell>
          <cell r="G149">
            <v>135</v>
          </cell>
          <cell r="H149">
            <v>9982833.6529656202</v>
          </cell>
          <cell r="I149">
            <v>119794003.83558744</v>
          </cell>
          <cell r="K149">
            <v>52.692404468868155</v>
          </cell>
          <cell r="L149">
            <v>35472.526688442049</v>
          </cell>
          <cell r="M149">
            <v>4788791.1029396765</v>
          </cell>
          <cell r="N149">
            <v>57465493.235276118</v>
          </cell>
          <cell r="P149">
            <v>9.8798258379127809E-3</v>
          </cell>
          <cell r="Q149">
            <v>0.12922812195989919</v>
          </cell>
          <cell r="R149">
            <v>86.996371703404137</v>
          </cell>
          <cell r="S149">
            <v>11744.510179959558</v>
          </cell>
          <cell r="T149">
            <v>140934.12215951469</v>
          </cell>
          <cell r="V149">
            <v>0.2469956459478195</v>
          </cell>
          <cell r="W149">
            <v>67.182815697806902</v>
          </cell>
          <cell r="X149">
            <v>119.36</v>
          </cell>
          <cell r="Y149">
            <v>1315.0461414916729</v>
          </cell>
          <cell r="Z149">
            <v>177531.22910137585</v>
          </cell>
          <cell r="AA149">
            <v>2130374.74921651</v>
          </cell>
          <cell r="AC149">
            <v>110821.48514953061</v>
          </cell>
          <cell r="AD149">
            <v>14960900.495186632</v>
          </cell>
          <cell r="AE149">
            <v>1329857.8217943674</v>
          </cell>
          <cell r="AF149">
            <v>179530805.94223958</v>
          </cell>
        </row>
        <row r="150">
          <cell r="B150">
            <v>2023</v>
          </cell>
          <cell r="C150">
            <v>0.10108954636806228</v>
          </cell>
          <cell r="D150">
            <v>112.39135765201165</v>
          </cell>
          <cell r="E150">
            <v>116.49048000000002</v>
          </cell>
          <cell r="F150">
            <v>75661.861971334234</v>
          </cell>
          <cell r="G150">
            <v>135</v>
          </cell>
          <cell r="H150">
            <v>10214351.366130121</v>
          </cell>
          <cell r="I150">
            <v>122572216.39356145</v>
          </cell>
          <cell r="K150">
            <v>53.914424729633218</v>
          </cell>
          <cell r="L150">
            <v>36295.190727989087</v>
          </cell>
          <cell r="M150">
            <v>4899850.7482785266</v>
          </cell>
          <cell r="N150">
            <v>58798208.979342319</v>
          </cell>
          <cell r="P150">
            <v>1.0108954636806229E-2</v>
          </cell>
          <cell r="Q150">
            <v>0.13222512664942548</v>
          </cell>
          <cell r="R150">
            <v>89.013955260393232</v>
          </cell>
          <cell r="S150">
            <v>12016.883960153085</v>
          </cell>
          <cell r="T150">
            <v>144202.60752183702</v>
          </cell>
          <cell r="V150">
            <v>0.25272386592015572</v>
          </cell>
          <cell r="W150">
            <v>68.740891530282354</v>
          </cell>
          <cell r="X150">
            <v>119.36</v>
          </cell>
          <cell r="Y150">
            <v>1345.5441429577704</v>
          </cell>
          <cell r="Z150">
            <v>181648.45929929899</v>
          </cell>
          <cell r="AA150">
            <v>2179781.5115915881</v>
          </cell>
          <cell r="AC150">
            <v>113391.61079754149</v>
          </cell>
          <cell r="AD150">
            <v>15307867.457668101</v>
          </cell>
          <cell r="AE150">
            <v>1360699.3295704979</v>
          </cell>
          <cell r="AF150">
            <v>183694409.49201718</v>
          </cell>
        </row>
        <row r="151">
          <cell r="B151">
            <v>2024</v>
          </cell>
          <cell r="C151">
            <v>0.103433972952093</v>
          </cell>
          <cell r="D151">
            <v>114.997891128137</v>
          </cell>
          <cell r="E151">
            <v>138.72648000000001</v>
          </cell>
          <cell r="F151">
            <v>77416.580307461845</v>
          </cell>
          <cell r="G151">
            <v>135</v>
          </cell>
          <cell r="H151">
            <v>10451238.341507349</v>
          </cell>
          <cell r="I151">
            <v>125414860.09808819</v>
          </cell>
          <cell r="K151">
            <v>55.164785574449603</v>
          </cell>
          <cell r="L151">
            <v>37136.933648719474</v>
          </cell>
          <cell r="M151">
            <v>5013486.0425771289</v>
          </cell>
          <cell r="N151">
            <v>60161832.510925546</v>
          </cell>
          <cell r="P151">
            <v>1.03433972952093E-2</v>
          </cell>
          <cell r="Q151">
            <v>0.13529163662133767</v>
          </cell>
          <cell r="R151">
            <v>91.078329773484512</v>
          </cell>
          <cell r="S151">
            <v>12295.574519420408</v>
          </cell>
          <cell r="T151">
            <v>147546.89423304491</v>
          </cell>
          <cell r="V151">
            <v>0.2585849323802325</v>
          </cell>
          <cell r="W151">
            <v>70.33510160742324</v>
          </cell>
          <cell r="X151">
            <v>119.36</v>
          </cell>
          <cell r="Y151">
            <v>1376.7494413498666</v>
          </cell>
          <cell r="Z151">
            <v>185861.17458223199</v>
          </cell>
          <cell r="AA151">
            <v>2230334.0949867838</v>
          </cell>
          <cell r="AC151">
            <v>116021.34172730468</v>
          </cell>
          <cell r="AD151">
            <v>15662881.13318613</v>
          </cell>
          <cell r="AE151">
            <v>1392256.1007276562</v>
          </cell>
          <cell r="AF151">
            <v>187954573.59823358</v>
          </cell>
        </row>
        <row r="152">
          <cell r="B152">
            <v>2025</v>
          </cell>
          <cell r="C152">
            <v>0.10583277049934782</v>
          </cell>
          <cell r="D152">
            <v>117.6648742411749</v>
          </cell>
          <cell r="E152">
            <v>138.72648000000001</v>
          </cell>
          <cell r="F152">
            <v>79211.993339158944</v>
          </cell>
          <cell r="G152">
            <v>135</v>
          </cell>
          <cell r="H152">
            <v>10693619.100786457</v>
          </cell>
          <cell r="I152">
            <v>128323429.20943749</v>
          </cell>
          <cell r="K152">
            <v>56.444144266318837</v>
          </cell>
          <cell r="L152">
            <v>37998.197920085848</v>
          </cell>
          <cell r="M152">
            <v>5129756.7192115895</v>
          </cell>
          <cell r="N152">
            <v>61557080.630539075</v>
          </cell>
          <cell r="P152">
            <v>1.0583277049934782E-2</v>
          </cell>
          <cell r="Q152">
            <v>0.13842926381314696</v>
          </cell>
          <cell r="R152">
            <v>93.190580399010528</v>
          </cell>
          <cell r="S152">
            <v>12580.728353866421</v>
          </cell>
          <cell r="T152">
            <v>150968.74024639706</v>
          </cell>
          <cell r="V152">
            <v>0.26458192624836957</v>
          </cell>
          <cell r="W152">
            <v>71.966283939556533</v>
          </cell>
          <cell r="X152">
            <v>119.36</v>
          </cell>
          <cell r="Y152">
            <v>1408.6784400031829</v>
          </cell>
          <cell r="Z152">
            <v>190171.58940042969</v>
          </cell>
          <cell r="AA152">
            <v>2282059.072805156</v>
          </cell>
          <cell r="AC152">
            <v>118712.06027964699</v>
          </cell>
          <cell r="AD152">
            <v>16026128.137752343</v>
          </cell>
          <cell r="AE152">
            <v>1424544.7233557638</v>
          </cell>
          <cell r="AF152">
            <v>192313537.65302813</v>
          </cell>
        </row>
        <row r="153">
          <cell r="B153">
            <v>2026</v>
          </cell>
          <cell r="C153">
            <v>0.10828719995852172</v>
          </cell>
          <cell r="D153">
            <v>120.39370891388445</v>
          </cell>
          <cell r="E153">
            <v>138.72648000000001</v>
          </cell>
          <cell r="F153">
            <v>81049.044840827031</v>
          </cell>
          <cell r="G153">
            <v>135</v>
          </cell>
          <cell r="H153">
            <v>10941621.053511649</v>
          </cell>
          <cell r="I153">
            <v>131299452.64213979</v>
          </cell>
          <cell r="K153">
            <v>57.753173311211583</v>
          </cell>
          <cell r="L153">
            <v>38879.43627310764</v>
          </cell>
          <cell r="M153">
            <v>5248723.8968695318</v>
          </cell>
          <cell r="N153">
            <v>62984686.762434378</v>
          </cell>
          <cell r="P153">
            <v>1.0828719995852172E-2</v>
          </cell>
          <cell r="Q153">
            <v>0.14163965754574642</v>
          </cell>
          <cell r="R153">
            <v>95.351817459796493</v>
          </cell>
          <cell r="S153">
            <v>12872.495357072527</v>
          </cell>
          <cell r="T153">
            <v>154469.94428487032</v>
          </cell>
          <cell r="V153">
            <v>0.2707179998963043</v>
          </cell>
          <cell r="W153">
            <v>73.635295971794775</v>
          </cell>
          <cell r="X153">
            <v>119.36</v>
          </cell>
          <cell r="Y153">
            <v>1441.3479226722416</v>
          </cell>
          <cell r="Z153">
            <v>194581.96956075262</v>
          </cell>
          <cell r="AA153">
            <v>2334983.6347290315</v>
          </cell>
          <cell r="AC153">
            <v>121465.18085406671</v>
          </cell>
          <cell r="AD153">
            <v>16397799.415299006</v>
          </cell>
          <cell r="AE153">
            <v>1457582.1702488004</v>
          </cell>
          <cell r="AF153">
            <v>196773592.98358807</v>
          </cell>
        </row>
        <row r="154">
          <cell r="B154">
            <v>2027</v>
          </cell>
          <cell r="C154">
            <v>0.11079855152170591</v>
          </cell>
          <cell r="D154">
            <v>123.18582958183264</v>
          </cell>
          <cell r="E154">
            <v>138.72648000000001</v>
          </cell>
          <cell r="F154">
            <v>82928.700474489728</v>
          </cell>
          <cell r="G154">
            <v>135</v>
          </cell>
          <cell r="H154">
            <v>11195374.564056113</v>
          </cell>
          <cell r="I154">
            <v>134344494.76867336</v>
          </cell>
          <cell r="K154">
            <v>59.092560811576483</v>
          </cell>
          <cell r="L154">
            <v>39781.111938353293</v>
          </cell>
          <cell r="M154">
            <v>5370450.1116776941</v>
          </cell>
          <cell r="N154">
            <v>64445401.340132326</v>
          </cell>
          <cell r="P154">
            <v>1.1079855152170592E-2</v>
          </cell>
          <cell r="Q154">
            <v>0.14492450539039134</v>
          </cell>
          <cell r="R154">
            <v>97.563177028811452</v>
          </cell>
          <cell r="S154">
            <v>13171.028898889546</v>
          </cell>
          <cell r="T154">
            <v>158052.34678667455</v>
          </cell>
          <cell r="V154">
            <v>0.27699637880426475</v>
          </cell>
          <cell r="W154">
            <v>75.343015034760015</v>
          </cell>
          <cell r="X154">
            <v>119.36</v>
          </cell>
          <cell r="Y154">
            <v>1474.7750623534016</v>
          </cell>
          <cell r="Z154">
            <v>199094.63341770921</v>
          </cell>
          <cell r="AA154">
            <v>2389135.6010125102</v>
          </cell>
          <cell r="AC154">
            <v>124282.15065222525</v>
          </cell>
          <cell r="AD154">
            <v>16778090.338050406</v>
          </cell>
          <cell r="AE154">
            <v>1491385.8078267029</v>
          </cell>
          <cell r="AF154">
            <v>201337084.05660486</v>
          </cell>
        </row>
        <row r="155">
          <cell r="B155">
            <v>2028</v>
          </cell>
          <cell r="C155">
            <v>0.11336814530258825</v>
          </cell>
          <cell r="D155">
            <v>126.04270394741762</v>
          </cell>
          <cell r="E155">
            <v>138.72648000000001</v>
          </cell>
          <cell r="F155">
            <v>84851.948297401541</v>
          </cell>
          <cell r="G155">
            <v>135</v>
          </cell>
          <cell r="H155">
            <v>11455013.020149209</v>
          </cell>
          <cell r="I155">
            <v>137460156.2417905</v>
          </cell>
          <cell r="K155">
            <v>60.463010828047068</v>
          </cell>
          <cell r="L155">
            <v>40703.698889441293</v>
          </cell>
          <cell r="M155">
            <v>5494999.3500745744</v>
          </cell>
          <cell r="N155">
            <v>65939992.200894892</v>
          </cell>
          <cell r="P155">
            <v>1.1336814530258825E-2</v>
          </cell>
          <cell r="Q155">
            <v>0.14828553405578546</v>
          </cell>
          <cell r="R155">
            <v>99.825821526354758</v>
          </cell>
          <cell r="S155">
            <v>13476.485906057893</v>
          </cell>
          <cell r="T155">
            <v>161717.83087269473</v>
          </cell>
          <cell r="V155">
            <v>0.28342036325647063</v>
          </cell>
          <cell r="W155">
            <v>77.090338805759998</v>
          </cell>
          <cell r="X155">
            <v>119.36</v>
          </cell>
          <cell r="Y155">
            <v>1508.9774303119871</v>
          </cell>
          <cell r="Z155">
            <v>203711.95309211826</v>
          </cell>
          <cell r="AA155">
            <v>2444543.4371054191</v>
          </cell>
          <cell r="AC155">
            <v>127164.45043868118</v>
          </cell>
          <cell r="AD155">
            <v>17167200.809221961</v>
          </cell>
          <cell r="AE155">
            <v>1525973.4052641741</v>
          </cell>
          <cell r="AF155">
            <v>206006409.7106635</v>
          </cell>
        </row>
        <row r="156">
          <cell r="B156">
            <v>2029</v>
          </cell>
          <cell r="C156">
            <v>0.11599733203038254</v>
          </cell>
          <cell r="D156">
            <v>128.96583375137934</v>
          </cell>
          <cell r="E156">
            <v>138.72648000000001</v>
          </cell>
          <cell r="F156">
            <v>86819.799281428568</v>
          </cell>
          <cell r="G156">
            <v>135</v>
          </cell>
          <cell r="H156">
            <v>11720672.902992856</v>
          </cell>
          <cell r="I156">
            <v>140648074.83591425</v>
          </cell>
          <cell r="K156">
            <v>61.865243749537349</v>
          </cell>
          <cell r="L156">
            <v>41647.682092188552</v>
          </cell>
          <cell r="M156">
            <v>5622437.0824454548</v>
          </cell>
          <cell r="N156">
            <v>67469244.989345461</v>
          </cell>
          <cell r="P156">
            <v>1.1599733203038254E-2</v>
          </cell>
          <cell r="Q156">
            <v>0.15172451029574038</v>
          </cell>
          <cell r="R156">
            <v>102.14094033109242</v>
          </cell>
          <cell r="S156">
            <v>13789.026944697478</v>
          </cell>
          <cell r="T156">
            <v>165468.32333636974</v>
          </cell>
          <cell r="V156">
            <v>0.28999333007595635</v>
          </cell>
          <cell r="W156">
            <v>78.878185780660132</v>
          </cell>
          <cell r="X156">
            <v>119.36</v>
          </cell>
          <cell r="Y156">
            <v>1543.9730053187768</v>
          </cell>
          <cell r="Z156">
            <v>208436.35571803487</v>
          </cell>
          <cell r="AA156">
            <v>2501236.2686164184</v>
          </cell>
          <cell r="AC156">
            <v>130113.595319267</v>
          </cell>
          <cell r="AD156">
            <v>17565335.368101042</v>
          </cell>
          <cell r="AE156">
            <v>1561363.1438312039</v>
          </cell>
          <cell r="AF156">
            <v>210784024.41721249</v>
          </cell>
        </row>
        <row r="157">
          <cell r="B157">
            <v>2030</v>
          </cell>
          <cell r="C157">
            <v>0.11868749375985087</v>
          </cell>
          <cell r="D157">
            <v>131.9567555622022</v>
          </cell>
          <cell r="E157">
            <v>138.72648000000001</v>
          </cell>
          <cell r="F157">
            <v>88833.287844474529</v>
          </cell>
          <cell r="G157">
            <v>135</v>
          </cell>
          <cell r="H157">
            <v>11992493.859004062</v>
          </cell>
          <cell r="I157">
            <v>143909926.30804873</v>
          </cell>
          <cell r="K157">
            <v>63.299996671920461</v>
          </cell>
          <cell r="L157">
            <v>42613.557759536852</v>
          </cell>
          <cell r="M157">
            <v>5752830.2975374749</v>
          </cell>
          <cell r="N157">
            <v>69033963.570449695</v>
          </cell>
          <cell r="P157">
            <v>1.1868749375985088E-2</v>
          </cell>
          <cell r="Q157">
            <v>0.15524324183788496</v>
          </cell>
          <cell r="R157">
            <v>104.50975040526416</v>
          </cell>
          <cell r="S157">
            <v>14108.816304710661</v>
          </cell>
          <cell r="T157">
            <v>169305.79565652792</v>
          </cell>
          <cell r="V157">
            <v>0.29671873439962715</v>
          </cell>
          <cell r="W157">
            <v>80.707495756698577</v>
          </cell>
          <cell r="X157">
            <v>119.36</v>
          </cell>
          <cell r="Y157">
            <v>1579.7801831007007</v>
          </cell>
          <cell r="Z157">
            <v>213270.32471859458</v>
          </cell>
          <cell r="AA157">
            <v>2559243.8966231351</v>
          </cell>
          <cell r="AC157">
            <v>133131.13553751734</v>
          </cell>
          <cell r="AD157">
            <v>17972703.297564842</v>
          </cell>
          <cell r="AE157">
            <v>1597573.626450208</v>
          </cell>
          <cell r="AF157">
            <v>215672439.57077807</v>
          </cell>
        </row>
        <row r="158">
          <cell r="B158">
            <v>2031</v>
          </cell>
          <cell r="C158">
            <v>0.12144004459779287</v>
          </cell>
          <cell r="D158">
            <v>135.01704158382611</v>
          </cell>
          <cell r="E158">
            <v>160.96248</v>
          </cell>
          <cell r="F158">
            <v>90893.472394231765</v>
          </cell>
          <cell r="G158">
            <v>135</v>
          </cell>
          <cell r="H158">
            <v>12270618.773221288</v>
          </cell>
          <cell r="I158">
            <v>147247425.27865547</v>
          </cell>
          <cell r="K158">
            <v>64.768023785489532</v>
          </cell>
          <cell r="L158">
            <v>43601.833612391558</v>
          </cell>
          <cell r="M158">
            <v>5886247.5376728605</v>
          </cell>
          <cell r="N158">
            <v>70634970.452074319</v>
          </cell>
          <cell r="P158">
            <v>1.2144004459779287E-2</v>
          </cell>
          <cell r="Q158">
            <v>0.15884357833391308</v>
          </cell>
          <cell r="R158">
            <v>106.93349693439029</v>
          </cell>
          <cell r="S158">
            <v>14436.02208614269</v>
          </cell>
          <cell r="T158">
            <v>173232.26503371226</v>
          </cell>
          <cell r="V158">
            <v>0.30360011149448218</v>
          </cell>
          <cell r="W158">
            <v>82.579230326499157</v>
          </cell>
          <cell r="X158">
            <v>119.36</v>
          </cell>
          <cell r="Y158">
            <v>1616.4177860107138</v>
          </cell>
          <cell r="Z158">
            <v>218216.40111144638</v>
          </cell>
          <cell r="AA158">
            <v>2618596.8133373568</v>
          </cell>
          <cell r="AC158">
            <v>136218.65728956842</v>
          </cell>
          <cell r="AD158">
            <v>18389518.734091736</v>
          </cell>
          <cell r="AE158">
            <v>1634623.8874748209</v>
          </cell>
          <cell r="AF158">
            <v>220674224.80910087</v>
          </cell>
        </row>
        <row r="159">
          <cell r="B159">
            <v>2032</v>
          </cell>
          <cell r="C159">
            <v>0.12425643144638292</v>
          </cell>
          <cell r="D159">
            <v>138.14830048208856</v>
          </cell>
          <cell r="E159">
            <v>160.96248</v>
          </cell>
          <cell r="F159">
            <v>93001.435884542036</v>
          </cell>
          <cell r="G159">
            <v>135</v>
          </cell>
          <cell r="H159">
            <v>12555193.844413174</v>
          </cell>
          <cell r="I159">
            <v>150662326.13295808</v>
          </cell>
          <cell r="K159">
            <v>66.270096771404226</v>
          </cell>
          <cell r="L159">
            <v>44613.029146509332</v>
          </cell>
          <cell r="M159">
            <v>6022758.9347787602</v>
          </cell>
          <cell r="N159">
            <v>72273107.217345119</v>
          </cell>
          <cell r="P159">
            <v>1.2425643144638293E-2</v>
          </cell>
          <cell r="Q159">
            <v>0.16252741233186888</v>
          </cell>
          <cell r="R159">
            <v>109.41345398181414</v>
          </cell>
          <cell r="S159">
            <v>14770.816287544909</v>
          </cell>
          <cell r="T159">
            <v>177249.79545053892</v>
          </cell>
          <cell r="V159">
            <v>0.3106410786159573</v>
          </cell>
          <cell r="W159">
            <v>84.494373383540392</v>
          </cell>
          <cell r="X159">
            <v>119.36</v>
          </cell>
          <cell r="Y159">
            <v>1653.9050729219239</v>
          </cell>
          <cell r="Z159">
            <v>223277.18484445973</v>
          </cell>
          <cell r="AA159">
            <v>2679326.2181335166</v>
          </cell>
          <cell r="AC159">
            <v>139377.78355795512</v>
          </cell>
          <cell r="AD159">
            <v>18816000.780323941</v>
          </cell>
          <cell r="AE159">
            <v>1672533.4026954614</v>
          </cell>
          <cell r="AF159">
            <v>225792009.36388725</v>
          </cell>
        </row>
        <row r="160">
          <cell r="B160">
            <v>2033</v>
          </cell>
          <cell r="C160">
            <v>0.12713813476374727</v>
          </cell>
          <cell r="D160">
            <v>141.35217823033423</v>
          </cell>
          <cell r="E160">
            <v>160.96248</v>
          </cell>
          <cell r="F160">
            <v>95158.286384661013</v>
          </cell>
          <cell r="G160">
            <v>135</v>
          </cell>
          <cell r="H160">
            <v>12846368.661929237</v>
          </cell>
          <cell r="I160">
            <v>154156423.94315085</v>
          </cell>
          <cell r="K160">
            <v>67.807005207331869</v>
          </cell>
          <cell r="L160">
            <v>45647.675905575816</v>
          </cell>
          <cell r="M160">
            <v>6162436.2472527353</v>
          </cell>
          <cell r="N160">
            <v>73949234.96703282</v>
          </cell>
          <cell r="P160">
            <v>1.2713813476374729E-2</v>
          </cell>
          <cell r="Q160">
            <v>0.16629668027098146</v>
          </cell>
          <cell r="R160">
            <v>111.95092515842474</v>
          </cell>
          <cell r="S160">
            <v>15113.37489638734</v>
          </cell>
          <cell r="T160">
            <v>181360.4987566481</v>
          </cell>
          <cell r="V160">
            <v>0.31784533690936817</v>
          </cell>
          <cell r="W160">
            <v>86.453931639348141</v>
          </cell>
          <cell r="X160">
            <v>119.36</v>
          </cell>
          <cell r="Y160">
            <v>1692.261749351195</v>
          </cell>
          <cell r="Z160">
            <v>228455.33616241132</v>
          </cell>
          <cell r="AA160">
            <v>2741464.0339489356</v>
          </cell>
          <cell r="AC160">
            <v>142610.17496474646</v>
          </cell>
          <cell r="AD160">
            <v>19252373.62024077</v>
          </cell>
          <cell r="AE160">
            <v>1711322.0995769575</v>
          </cell>
          <cell r="AF160">
            <v>231028483.44288924</v>
          </cell>
        </row>
        <row r="161">
          <cell r="B161">
            <v>2034</v>
          </cell>
          <cell r="C161">
            <v>0.13008666934217902</v>
          </cell>
          <cell r="D161">
            <v>144.63035897463465</v>
          </cell>
          <cell r="E161">
            <v>160.96248</v>
          </cell>
          <cell r="F161">
            <v>97365.15766172405</v>
          </cell>
          <cell r="G161">
            <v>135</v>
          </cell>
          <cell r="H161">
            <v>13144296.284332747</v>
          </cell>
          <cell r="I161">
            <v>157731555.41199297</v>
          </cell>
          <cell r="K161">
            <v>69.379556982495487</v>
          </cell>
          <cell r="L161">
            <v>46706.317760615959</v>
          </cell>
          <cell r="M161">
            <v>6305352.8976831548</v>
          </cell>
          <cell r="N161">
            <v>75664234.772197857</v>
          </cell>
          <cell r="P161">
            <v>1.3008666934217903E-2</v>
          </cell>
          <cell r="Q161">
            <v>0.17015336349957019</v>
          </cell>
          <cell r="R161">
            <v>114.54724430791066</v>
          </cell>
          <cell r="S161">
            <v>15463.877981567939</v>
          </cell>
          <cell r="T161">
            <v>185566.53577881528</v>
          </cell>
          <cell r="V161">
            <v>0.32521667335544757</v>
          </cell>
          <cell r="W161">
            <v>88.458935152681747</v>
          </cell>
          <cell r="X161">
            <v>119.36</v>
          </cell>
          <cell r="Y161">
            <v>1731.507977817512</v>
          </cell>
          <cell r="Z161">
            <v>233753.57700536412</v>
          </cell>
          <cell r="AA161">
            <v>2805042.9240643694</v>
          </cell>
          <cell r="AC161">
            <v>145917.53064446541</v>
          </cell>
          <cell r="AD161">
            <v>19698866.637002833</v>
          </cell>
          <cell r="AE161">
            <v>1751010.3677335849</v>
          </cell>
          <cell r="AF161">
            <v>236386399.64403403</v>
          </cell>
        </row>
        <row r="162">
          <cell r="B162">
            <v>2035</v>
          </cell>
          <cell r="C162">
            <v>0.13310358510440251</v>
          </cell>
          <cell r="D162">
            <v>147.98456591907473</v>
          </cell>
          <cell r="E162">
            <v>160.96248</v>
          </cell>
          <cell r="F162">
            <v>99623.209776721109</v>
          </cell>
          <cell r="G162">
            <v>135</v>
          </cell>
          <cell r="H162">
            <v>13449133.31985735</v>
          </cell>
          <cell r="I162">
            <v>161389599.83828819</v>
          </cell>
          <cell r="K162">
            <v>70.988578722347995</v>
          </cell>
          <cell r="L162">
            <v>47789.511195884676</v>
          </cell>
          <cell r="M162">
            <v>6451584.0114444308</v>
          </cell>
          <cell r="N162">
            <v>77419008.13733317</v>
          </cell>
          <cell r="P162">
            <v>1.3310358510440252E-2</v>
          </cell>
          <cell r="Q162">
            <v>0.1740994893165585</v>
          </cell>
          <cell r="R162">
            <v>117.20377620790718</v>
          </cell>
          <cell r="S162">
            <v>15822.509788067469</v>
          </cell>
          <cell r="T162">
            <v>189870.11745680962</v>
          </cell>
          <cell r="V162">
            <v>0.33275896276100625</v>
          </cell>
          <cell r="W162">
            <v>90.510437870993698</v>
          </cell>
          <cell r="X162">
            <v>119.36</v>
          </cell>
          <cell r="Y162">
            <v>1771.6643884405919</v>
          </cell>
          <cell r="Z162">
            <v>239174.6924394799</v>
          </cell>
          <cell r="AA162">
            <v>2870096.3092737589</v>
          </cell>
          <cell r="AC162">
            <v>149301.58913725428</v>
          </cell>
          <cell r="AD162">
            <v>20155714.533529326</v>
          </cell>
          <cell r="AE162">
            <v>1791619.0696470514</v>
          </cell>
          <cell r="AF162">
            <v>241868574.40235192</v>
          </cell>
        </row>
        <row r="163">
          <cell r="B163" t="str">
            <v xml:space="preserve">     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</row>
        <row r="176">
          <cell r="B176" t="str">
            <v>Año</v>
          </cell>
          <cell r="C176" t="str">
            <v>VOLUMEN DIARIO DE AGUA TRATADA (l/día)</v>
          </cell>
          <cell r="D176" t="str">
            <v>CANTIDAD DE QUIMICOS PARA CLORACIÓN (kg/día)</v>
          </cell>
          <cell r="E176" t="str">
            <v>CANTIDAD DE QUIMICOS PARA CLORACIÓN (kg/año)</v>
          </cell>
          <cell r="F176" t="str">
            <v>COSTO DE QUIMICOS PARA CLORACIÓN ($/año)</v>
          </cell>
          <cell r="H176" t="str">
            <v>CANTIDAD DE QUIMICOS PARA COAGULACIÓN (kg/día)</v>
          </cell>
          <cell r="I176" t="str">
            <v>CANTIDAD DE QUIMICOS PARA COAGULACIÓN (kg/año)</v>
          </cell>
          <cell r="J176" t="str">
            <v>COSTO DE QUIMICOS PARA COAGULACIÓN ($/año)</v>
          </cell>
        </row>
        <row r="177">
          <cell r="B177">
            <v>2002</v>
          </cell>
          <cell r="C177">
            <v>82928.956596867793</v>
          </cell>
          <cell r="D177">
            <v>0.5805026961780746</v>
          </cell>
          <cell r="E177">
            <v>211.88348410499722</v>
          </cell>
          <cell r="F177">
            <v>2118834.8410499725</v>
          </cell>
          <cell r="H177">
            <v>4.1464478298433898</v>
          </cell>
          <cell r="I177">
            <v>1513.4534578928374</v>
          </cell>
          <cell r="J177">
            <v>832399.40184106061</v>
          </cell>
        </row>
        <row r="178">
          <cell r="B178">
            <v>2003</v>
          </cell>
          <cell r="C178">
            <v>82664.980453858981</v>
          </cell>
          <cell r="D178">
            <v>0.57865486317701287</v>
          </cell>
          <cell r="E178">
            <v>211.2090250596097</v>
          </cell>
          <cell r="F178">
            <v>2112090.2505960972</v>
          </cell>
          <cell r="H178">
            <v>4.133249022692949</v>
          </cell>
          <cell r="I178">
            <v>1508.6358932829264</v>
          </cell>
          <cell r="J178">
            <v>829749.74130560958</v>
          </cell>
        </row>
        <row r="179">
          <cell r="B179">
            <v>2004</v>
          </cell>
          <cell r="C179">
            <v>82637.659287975679</v>
          </cell>
          <cell r="D179">
            <v>0.57846361501582977</v>
          </cell>
          <cell r="E179">
            <v>211.13921948077785</v>
          </cell>
          <cell r="F179">
            <v>2111392.1948077786</v>
          </cell>
          <cell r="H179">
            <v>4.131882964398784</v>
          </cell>
          <cell r="I179">
            <v>1508.1372820055562</v>
          </cell>
          <cell r="J179">
            <v>829475.50510305597</v>
          </cell>
        </row>
        <row r="180">
          <cell r="B180">
            <v>2005</v>
          </cell>
          <cell r="C180">
            <v>82809.476987530012</v>
          </cell>
          <cell r="D180">
            <v>0.57966633891271013</v>
          </cell>
          <cell r="E180">
            <v>211.5782137031392</v>
          </cell>
          <cell r="F180">
            <v>2115782.1370313922</v>
          </cell>
          <cell r="H180">
            <v>4.1404738493765008</v>
          </cell>
          <cell r="I180">
            <v>1511.2729550224228</v>
          </cell>
          <cell r="J180">
            <v>831200.1252623325</v>
          </cell>
        </row>
        <row r="181">
          <cell r="B181">
            <v>2006</v>
          </cell>
          <cell r="C181">
            <v>86931.417375939651</v>
          </cell>
          <cell r="D181">
            <v>0.60851992163157753</v>
          </cell>
          <cell r="E181">
            <v>222.1097713955258</v>
          </cell>
          <cell r="F181">
            <v>2221097.713955258</v>
          </cell>
          <cell r="H181">
            <v>4.3465708687969826</v>
          </cell>
          <cell r="I181">
            <v>1586.4983671108987</v>
          </cell>
          <cell r="J181">
            <v>872574.10191099427</v>
          </cell>
        </row>
        <row r="182">
          <cell r="B182">
            <v>2007</v>
          </cell>
          <cell r="C182">
            <v>91132.768182084124</v>
          </cell>
          <cell r="D182">
            <v>0.63792937727458887</v>
          </cell>
          <cell r="E182">
            <v>232.84422270522495</v>
          </cell>
          <cell r="F182">
            <v>2328442.2270522495</v>
          </cell>
          <cell r="H182">
            <v>4.5566384091042069</v>
          </cell>
          <cell r="I182">
            <v>1663.1730193230355</v>
          </cell>
          <cell r="J182">
            <v>914745.16062766954</v>
          </cell>
        </row>
        <row r="183">
          <cell r="B183">
            <v>2008</v>
          </cell>
          <cell r="C183">
            <v>95416.471576799086</v>
          </cell>
          <cell r="D183">
            <v>0.66791530103759367</v>
          </cell>
          <cell r="E183">
            <v>243.7890848787217</v>
          </cell>
          <cell r="F183">
            <v>2437890.8487872169</v>
          </cell>
          <cell r="H183">
            <v>4.7708235788399538</v>
          </cell>
          <cell r="I183">
            <v>1741.3506062765832</v>
          </cell>
          <cell r="J183">
            <v>957742.83345212077</v>
          </cell>
        </row>
        <row r="184">
          <cell r="B184">
            <v>2009</v>
          </cell>
          <cell r="C184">
            <v>99785.488070213425</v>
          </cell>
          <cell r="D184">
            <v>0.69849841649149391</v>
          </cell>
          <cell r="E184">
            <v>254.95192201939528</v>
          </cell>
          <cell r="F184">
            <v>2549519.2201939528</v>
          </cell>
          <cell r="H184">
            <v>4.9892744035106711</v>
          </cell>
          <cell r="I184">
            <v>1821.0851572813949</v>
          </cell>
          <cell r="J184">
            <v>1001596.8365047672</v>
          </cell>
        </row>
        <row r="185">
          <cell r="B185">
            <v>2010</v>
          </cell>
          <cell r="C185">
            <v>104242.80047070976</v>
          </cell>
          <cell r="D185">
            <v>0.7296996032949683</v>
          </cell>
          <cell r="E185">
            <v>266.34035520266343</v>
          </cell>
          <cell r="F185">
            <v>2663403.5520266341</v>
          </cell>
          <cell r="H185">
            <v>5.212140023535488</v>
          </cell>
          <cell r="I185">
            <v>1902.4311085904531</v>
          </cell>
          <cell r="J185">
            <v>1046337.1097247492</v>
          </cell>
        </row>
        <row r="186">
          <cell r="B186">
            <v>2011</v>
          </cell>
          <cell r="C186">
            <v>110345.58076084229</v>
          </cell>
          <cell r="D186">
            <v>0.77241906532589599</v>
          </cell>
          <cell r="E186">
            <v>281.93295884395206</v>
          </cell>
          <cell r="F186">
            <v>2819329.5884395204</v>
          </cell>
          <cell r="H186">
            <v>5.5172790380421137</v>
          </cell>
          <cell r="I186">
            <v>2013.8068488853714</v>
          </cell>
          <cell r="J186">
            <v>1107593.7668869542</v>
          </cell>
        </row>
        <row r="187">
          <cell r="B187">
            <v>2012</v>
          </cell>
          <cell r="C187">
            <v>113120.72842413491</v>
          </cell>
          <cell r="D187">
            <v>0.79184509896894439</v>
          </cell>
          <cell r="E187">
            <v>289.02346112366473</v>
          </cell>
          <cell r="F187">
            <v>2890234.6112366472</v>
          </cell>
          <cell r="H187">
            <v>5.6560364212067453</v>
          </cell>
          <cell r="I187">
            <v>2064.453293740462</v>
          </cell>
          <cell r="J187">
            <v>1135449.3115572541</v>
          </cell>
        </row>
        <row r="188">
          <cell r="B188">
            <v>2013</v>
          </cell>
          <cell r="C188">
            <v>115744.17716290837</v>
          </cell>
          <cell r="D188">
            <v>0.81020924014035856</v>
          </cell>
          <cell r="E188">
            <v>295.72637265123086</v>
          </cell>
          <cell r="F188">
            <v>2957263.7265123087</v>
          </cell>
          <cell r="H188">
            <v>5.7872088581454184</v>
          </cell>
          <cell r="I188">
            <v>2112.3312332230776</v>
          </cell>
          <cell r="J188">
            <v>1161782.1782726927</v>
          </cell>
        </row>
        <row r="189">
          <cell r="B189">
            <v>2014</v>
          </cell>
          <cell r="C189">
            <v>118428.46783030838</v>
          </cell>
          <cell r="D189">
            <v>0.82899927481215863</v>
          </cell>
          <cell r="E189">
            <v>302.58473530643789</v>
          </cell>
          <cell r="F189">
            <v>3025847.3530643787</v>
          </cell>
          <cell r="H189">
            <v>5.9214233915154191</v>
          </cell>
          <cell r="I189">
            <v>2161.3195379031281</v>
          </cell>
          <cell r="J189">
            <v>1188725.7458467204</v>
          </cell>
        </row>
        <row r="190">
          <cell r="B190">
            <v>2015</v>
          </cell>
          <cell r="C190">
            <v>121175.01144695998</v>
          </cell>
          <cell r="D190">
            <v>0.84822508012871978</v>
          </cell>
          <cell r="E190">
            <v>309.60215424698271</v>
          </cell>
          <cell r="F190">
            <v>3096021.542469827</v>
          </cell>
          <cell r="H190">
            <v>6.0587505723479982</v>
          </cell>
          <cell r="I190">
            <v>2211.4439589070194</v>
          </cell>
          <cell r="J190">
            <v>1216294.1773988607</v>
          </cell>
        </row>
        <row r="191">
          <cell r="B191">
            <v>2016</v>
          </cell>
          <cell r="C191">
            <v>123985.25175728981</v>
          </cell>
          <cell r="D191">
            <v>0.86789676230102875</v>
          </cell>
          <cell r="E191">
            <v>316.78231823987551</v>
          </cell>
          <cell r="F191">
            <v>3167823.1823987551</v>
          </cell>
          <cell r="H191">
            <v>6.1992625878644905</v>
          </cell>
          <cell r="I191">
            <v>2262.7308445705389</v>
          </cell>
          <cell r="J191">
            <v>1244501.9645137964</v>
          </cell>
        </row>
        <row r="192">
          <cell r="B192">
            <v>2017</v>
          </cell>
          <cell r="C192">
            <v>126860.66598844295</v>
          </cell>
          <cell r="D192">
            <v>0.88802466191910068</v>
          </cell>
          <cell r="E192">
            <v>324.12900160047172</v>
          </cell>
          <cell r="F192">
            <v>3241290.0160047174</v>
          </cell>
          <cell r="H192">
            <v>6.3430332994221477</v>
          </cell>
          <cell r="I192">
            <v>2315.207154289084</v>
          </cell>
          <cell r="J192">
            <v>1273363.9348589962</v>
          </cell>
        </row>
        <row r="193">
          <cell r="B193">
            <v>2018</v>
          </cell>
          <cell r="C193">
            <v>129802.7656268</v>
          </cell>
          <cell r="D193">
            <v>0.90861935938759997</v>
          </cell>
          <cell r="E193">
            <v>331.64606617647399</v>
          </cell>
          <cell r="F193">
            <v>3316460.66176474</v>
          </cell>
          <cell r="H193">
            <v>6.4901382813400001</v>
          </cell>
          <cell r="I193">
            <v>2368.9004726890998</v>
          </cell>
          <cell r="J193">
            <v>1302895.259979005</v>
          </cell>
        </row>
        <row r="194">
          <cell r="B194">
            <v>2019</v>
          </cell>
          <cell r="C194">
            <v>132813.09721250314</v>
          </cell>
          <cell r="D194">
            <v>0.92969168048752193</v>
          </cell>
          <cell r="E194">
            <v>339.33746337794548</v>
          </cell>
          <cell r="F194">
            <v>3393374.633779455</v>
          </cell>
          <cell r="H194">
            <v>6.6406548606251574</v>
          </cell>
          <cell r="I194">
            <v>2423.8390241281822</v>
          </cell>
          <cell r="J194">
            <v>1333111.4632705003</v>
          </cell>
        </row>
        <row r="195">
          <cell r="B195">
            <v>2020</v>
          </cell>
          <cell r="C195">
            <v>135893.24315240848</v>
          </cell>
          <cell r="D195">
            <v>0.9512527020668593</v>
          </cell>
          <cell r="E195">
            <v>347.20723625440365</v>
          </cell>
          <cell r="F195">
            <v>3472072.3625440365</v>
          </cell>
          <cell r="H195">
            <v>6.794662157620424</v>
          </cell>
          <cell r="I195">
            <v>2480.0516875314547</v>
          </cell>
          <cell r="J195">
            <v>1364028.4281423001</v>
          </cell>
        </row>
        <row r="196">
          <cell r="B196">
            <v>2021</v>
          </cell>
          <cell r="C196">
            <v>139044.8225518915</v>
          </cell>
          <cell r="D196">
            <v>0.97331375786324059</v>
          </cell>
          <cell r="E196">
            <v>355.25952162008281</v>
          </cell>
          <cell r="F196">
            <v>3552595.2162008281</v>
          </cell>
          <cell r="H196">
            <v>6.9522411275945757</v>
          </cell>
          <cell r="I196">
            <v>2537.5680115720202</v>
          </cell>
          <cell r="J196">
            <v>1395662.4063646111</v>
          </cell>
        </row>
        <row r="197">
          <cell r="B197">
            <v>2022</v>
          </cell>
          <cell r="C197">
            <v>142269.49206594404</v>
          </cell>
          <cell r="D197">
            <v>0.99588644446160834</v>
          </cell>
          <cell r="E197">
            <v>363.49855222848703</v>
          </cell>
          <cell r="F197">
            <v>3634985.5222848705</v>
          </cell>
          <cell r="H197">
            <v>7.1134746032972016</v>
          </cell>
          <cell r="I197">
            <v>2596.4182302034787</v>
          </cell>
          <cell r="J197">
            <v>1428030.0266119132</v>
          </cell>
        </row>
        <row r="198">
          <cell r="B198">
            <v>2023</v>
          </cell>
          <cell r="C198">
            <v>145568.94677000967</v>
          </cell>
          <cell r="D198">
            <v>1.0189826273900677</v>
          </cell>
          <cell r="E198">
            <v>371.92865899737473</v>
          </cell>
          <cell r="F198">
            <v>3719286.5899737473</v>
          </cell>
          <cell r="H198">
            <v>7.2784473385004835</v>
          </cell>
          <cell r="I198">
            <v>2656.6332785526765</v>
          </cell>
          <cell r="J198">
            <v>1461148.3032039721</v>
          </cell>
        </row>
        <row r="199">
          <cell r="B199">
            <v>2024</v>
          </cell>
          <cell r="C199">
            <v>148944.92105101392</v>
          </cell>
          <cell r="D199">
            <v>1.0426144473570975</v>
          </cell>
          <cell r="E199">
            <v>380.55427328534057</v>
          </cell>
          <cell r="F199">
            <v>3805542.7328534056</v>
          </cell>
          <cell r="H199">
            <v>7.447246052550696</v>
          </cell>
          <cell r="I199">
            <v>2718.2448091810043</v>
          </cell>
          <cell r="J199">
            <v>1495034.6450495524</v>
          </cell>
        </row>
        <row r="200">
          <cell r="B200">
            <v>2025</v>
          </cell>
          <cell r="C200">
            <v>152399.18951906086</v>
          </cell>
          <cell r="D200">
            <v>1.0667943266334261</v>
          </cell>
          <cell r="E200">
            <v>389.37992922120054</v>
          </cell>
          <cell r="F200">
            <v>3893799.2922120052</v>
          </cell>
          <cell r="H200">
            <v>7.6199594759530438</v>
          </cell>
          <cell r="I200">
            <v>2781.2852087228612</v>
          </cell>
          <cell r="J200">
            <v>1529706.8647975735</v>
          </cell>
        </row>
        <row r="201">
          <cell r="B201">
            <v>2026</v>
          </cell>
          <cell r="C201">
            <v>155933.56794027128</v>
          </cell>
          <cell r="D201">
            <v>1.091534975581899</v>
          </cell>
          <cell r="E201">
            <v>398.41026608739315</v>
          </cell>
          <cell r="F201">
            <v>3984102.6608739314</v>
          </cell>
          <cell r="H201">
            <v>7.7966783970135642</v>
          </cell>
          <cell r="I201">
            <v>2845.7876149099511</v>
          </cell>
          <cell r="J201">
            <v>1565183.1882004731</v>
          </cell>
        </row>
        <row r="202">
          <cell r="B202">
            <v>2027</v>
          </cell>
          <cell r="C202">
            <v>159549.91419125648</v>
          </cell>
          <cell r="D202">
            <v>1.1168493993387953</v>
          </cell>
          <cell r="E202">
            <v>407.65003075866031</v>
          </cell>
          <cell r="F202">
            <v>4076500.3075866029</v>
          </cell>
          <cell r="H202">
            <v>7.9774957095628238</v>
          </cell>
          <cell r="I202">
            <v>2911.7859339904307</v>
          </cell>
          <cell r="J202">
            <v>1601482.2636947369</v>
          </cell>
        </row>
        <row r="203">
          <cell r="B203">
            <v>2028</v>
          </cell>
          <cell r="C203">
            <v>163250.12923572707</v>
          </cell>
          <cell r="D203">
            <v>1.1427509046500897</v>
          </cell>
          <cell r="E203">
            <v>417.10408019728271</v>
          </cell>
          <cell r="F203">
            <v>4171040.8019728269</v>
          </cell>
          <cell r="H203">
            <v>8.1625064617863536</v>
          </cell>
          <cell r="I203">
            <v>2979.3148585520189</v>
          </cell>
          <cell r="J203">
            <v>1638623.1722036104</v>
          </cell>
        </row>
        <row r="204">
          <cell r="B204">
            <v>2029</v>
          </cell>
          <cell r="C204">
            <v>167036.15812375085</v>
          </cell>
          <cell r="D204">
            <v>1.1692531068662559</v>
          </cell>
          <cell r="E204">
            <v>426.77738400618341</v>
          </cell>
          <cell r="F204">
            <v>4267773.8400618341</v>
          </cell>
          <cell r="H204">
            <v>8.3518079061875419</v>
          </cell>
          <cell r="I204">
            <v>3048.4098857584527</v>
          </cell>
          <cell r="J204">
            <v>1676625.437167149</v>
          </cell>
        </row>
        <row r="205">
          <cell r="B205">
            <v>2030</v>
          </cell>
          <cell r="C205">
            <v>170909.99101418525</v>
          </cell>
          <cell r="D205">
            <v>1.1963699370992966</v>
          </cell>
          <cell r="E205">
            <v>436.67502704124325</v>
          </cell>
          <cell r="F205">
            <v>4366750.270412433</v>
          </cell>
          <cell r="H205">
            <v>8.5454995507092626</v>
          </cell>
          <cell r="I205">
            <v>3119.1073360088808</v>
          </cell>
          <cell r="J205">
            <v>1715509.0348048843</v>
          </cell>
        </row>
        <row r="206">
          <cell r="B206">
            <v>2031</v>
          </cell>
          <cell r="C206">
            <v>174873.66422082172</v>
          </cell>
          <cell r="D206">
            <v>1.2241156495457519</v>
          </cell>
          <cell r="E206">
            <v>446.80221208419943</v>
          </cell>
          <cell r="F206">
            <v>4468022.120841994</v>
          </cell>
          <cell r="H206">
            <v>8.7436832110410858</v>
          </cell>
          <cell r="I206">
            <v>3191.4443720299964</v>
          </cell>
          <cell r="J206">
            <v>1755294.4046164979</v>
          </cell>
        </row>
        <row r="207">
          <cell r="B207">
            <v>2032</v>
          </cell>
          <cell r="C207">
            <v>178929.26128279141</v>
          </cell>
          <cell r="D207">
            <v>1.25250482897954</v>
          </cell>
          <cell r="E207">
            <v>457.1642625775321</v>
          </cell>
          <cell r="F207">
            <v>4571642.6257753214</v>
          </cell>
          <cell r="H207">
            <v>8.9464630641395715</v>
          </cell>
          <cell r="I207">
            <v>3265.4590184109434</v>
          </cell>
          <cell r="J207">
            <v>1796002.4601260189</v>
          </cell>
        </row>
        <row r="208">
          <cell r="B208">
            <v>2033</v>
          </cell>
          <cell r="C208">
            <v>183078.91405979605</v>
          </cell>
          <cell r="D208">
            <v>1.2815523984185722</v>
          </cell>
          <cell r="E208">
            <v>467.76662542277882</v>
          </cell>
          <cell r="F208">
            <v>4677666.2542277882</v>
          </cell>
          <cell r="H208">
            <v>9.1539457029898017</v>
          </cell>
          <cell r="I208">
            <v>3341.1901815912775</v>
          </cell>
          <cell r="J208">
            <v>1837654.5998752026</v>
          </cell>
        </row>
        <row r="209">
          <cell r="B209">
            <v>2034</v>
          </cell>
          <cell r="C209">
            <v>187324.80385273779</v>
          </cell>
          <cell r="D209">
            <v>1.3112736269691645</v>
          </cell>
          <cell r="E209">
            <v>478.61487384374504</v>
          </cell>
          <cell r="F209">
            <v>4786148.7384374505</v>
          </cell>
          <cell r="H209">
            <v>9.3662401926368908</v>
          </cell>
          <cell r="I209">
            <v>3418.6776703124651</v>
          </cell>
          <cell r="J209">
            <v>1880272.7186718557</v>
          </cell>
        </row>
        <row r="210">
          <cell r="B210">
            <v>2035</v>
          </cell>
          <cell r="C210">
            <v>191669.16255033959</v>
          </cell>
          <cell r="D210">
            <v>1.3416841378523772</v>
          </cell>
          <cell r="E210">
            <v>489.71471031611765</v>
          </cell>
          <cell r="F210">
            <v>4897147.1031611767</v>
          </cell>
          <cell r="H210">
            <v>9.5834581275169786</v>
          </cell>
          <cell r="I210">
            <v>3497.9622165436972</v>
          </cell>
          <cell r="J210">
            <v>1923879.2190990334</v>
          </cell>
        </row>
        <row r="211">
          <cell r="B211" t="str">
            <v xml:space="preserve">     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H211">
            <v>0</v>
          </cell>
          <cell r="I211">
            <v>0</v>
          </cell>
          <cell r="J211">
            <v>0</v>
          </cell>
        </row>
      </sheetData>
      <sheetData sheetId="26">
        <row r="8">
          <cell r="B8" t="str">
            <v>MUNICIPIO</v>
          </cell>
          <cell r="C8" t="str">
            <v>CAPACIDAD PRODUCCIÓN ACTUAL [lps]</v>
          </cell>
        </row>
        <row r="9">
          <cell r="B9" t="str">
            <v>Majagual</v>
          </cell>
          <cell r="C9">
            <v>35</v>
          </cell>
        </row>
        <row r="10">
          <cell r="B10" t="str">
            <v>San Benito Abad</v>
          </cell>
          <cell r="C10">
            <v>30</v>
          </cell>
        </row>
        <row r="11">
          <cell r="B11" t="str">
            <v>San Marcos</v>
          </cell>
          <cell r="C11">
            <v>63</v>
          </cell>
        </row>
        <row r="12">
          <cell r="B12" t="str">
            <v>San Onofre</v>
          </cell>
          <cell r="C12">
            <v>28</v>
          </cell>
        </row>
        <row r="13">
          <cell r="B13" t="str">
            <v>San Pedro</v>
          </cell>
          <cell r="C13">
            <v>7.1</v>
          </cell>
        </row>
        <row r="14">
          <cell r="B14" t="str">
            <v>Santiago de Tolú</v>
          </cell>
          <cell r="C14">
            <v>51</v>
          </cell>
        </row>
        <row r="15">
          <cell r="B15" t="str">
            <v>Cerro de San Antonio</v>
          </cell>
          <cell r="C15">
            <v>21</v>
          </cell>
        </row>
        <row r="16">
          <cell r="B16" t="str">
            <v>El Piñón</v>
          </cell>
          <cell r="C16">
            <v>30</v>
          </cell>
        </row>
        <row r="17">
          <cell r="B17" t="str">
            <v>Pedraza</v>
          </cell>
          <cell r="C17">
            <v>10</v>
          </cell>
        </row>
        <row r="18">
          <cell r="B18" t="str">
            <v>Pivijay</v>
          </cell>
          <cell r="C18">
            <v>45</v>
          </cell>
        </row>
        <row r="19">
          <cell r="B19" t="str">
            <v>Salamina</v>
          </cell>
          <cell r="C19">
            <v>16</v>
          </cell>
        </row>
        <row r="23">
          <cell r="B23" t="str">
            <v>MUNICIPIO</v>
          </cell>
          <cell r="C23" t="str">
            <v>ALTURA DINAMICA [ML]</v>
          </cell>
          <cell r="D23" t="str">
            <v>CAUDAL REHABILITABLE (lps)</v>
          </cell>
          <cell r="E23" t="str">
            <v>CAPACIDAD PROMEDIO DE POZOS (lps)</v>
          </cell>
          <cell r="F23" t="str">
            <v>POZO REHABILITABLE</v>
          </cell>
          <cell r="G23" t="str">
            <v>S.B REHABILITABLE</v>
          </cell>
        </row>
        <row r="24">
          <cell r="B24" t="str">
            <v>Majagual</v>
          </cell>
          <cell r="C24">
            <v>148</v>
          </cell>
          <cell r="D24">
            <v>0</v>
          </cell>
          <cell r="E24">
            <v>15</v>
          </cell>
          <cell r="F24" t="str">
            <v>No</v>
          </cell>
          <cell r="G24" t="str">
            <v>No</v>
          </cell>
        </row>
        <row r="25">
          <cell r="B25" t="str">
            <v>San Benito Abad</v>
          </cell>
          <cell r="C25">
            <v>100</v>
          </cell>
          <cell r="D25">
            <v>0</v>
          </cell>
          <cell r="E25">
            <v>25</v>
          </cell>
          <cell r="F25" t="str">
            <v>No</v>
          </cell>
          <cell r="G25" t="str">
            <v>No</v>
          </cell>
        </row>
        <row r="26">
          <cell r="B26" t="str">
            <v>San Marcos</v>
          </cell>
          <cell r="C26">
            <v>85</v>
          </cell>
          <cell r="D26">
            <v>20</v>
          </cell>
          <cell r="E26">
            <v>20</v>
          </cell>
          <cell r="F26" t="str">
            <v>No</v>
          </cell>
          <cell r="G26" t="str">
            <v>si</v>
          </cell>
        </row>
        <row r="27">
          <cell r="B27" t="str">
            <v>San Onofre</v>
          </cell>
          <cell r="C27">
            <v>40</v>
          </cell>
          <cell r="D27">
            <v>28</v>
          </cell>
          <cell r="E27">
            <v>5.6</v>
          </cell>
          <cell r="F27" t="str">
            <v>No</v>
          </cell>
          <cell r="G27" t="str">
            <v>Si</v>
          </cell>
        </row>
        <row r="28">
          <cell r="B28" t="str">
            <v>San Pedro</v>
          </cell>
          <cell r="C28">
            <v>143</v>
          </cell>
          <cell r="D28">
            <v>7.5</v>
          </cell>
          <cell r="E28">
            <v>15</v>
          </cell>
          <cell r="F28" t="str">
            <v>si</v>
          </cell>
          <cell r="G28" t="str">
            <v>si</v>
          </cell>
        </row>
        <row r="29">
          <cell r="B29" t="str">
            <v>Santiago de Tolú</v>
          </cell>
          <cell r="C29">
            <v>79.5</v>
          </cell>
          <cell r="D29">
            <v>0</v>
          </cell>
          <cell r="E29">
            <v>20</v>
          </cell>
          <cell r="F29" t="str">
            <v>No</v>
          </cell>
          <cell r="G29" t="str">
            <v>No</v>
          </cell>
          <cell r="H29" t="str">
            <v>POTENCIA PROMEDIO BOMBAS (Kw)</v>
          </cell>
          <cell r="I29" t="str">
            <v>ESTIMACIÓN CAUDAL REQUERIDO EN 10 AÑOS BOMBAS (lps)</v>
          </cell>
          <cell r="J29" t="str">
            <v>CAUDAL REHABILITABLE</v>
          </cell>
          <cell r="K29" t="str">
            <v>REHABILITAR BOMBA</v>
          </cell>
          <cell r="L29" t="str">
            <v>REHABILITAR BARCAZA</v>
          </cell>
          <cell r="M29" t="str">
            <v>MANTENIMIENTO BARCAZA</v>
          </cell>
        </row>
        <row r="30">
          <cell r="B30" t="str">
            <v>Cerro de San Antonio</v>
          </cell>
          <cell r="C30">
            <v>40</v>
          </cell>
          <cell r="H30">
            <v>85.79</v>
          </cell>
          <cell r="I30">
            <v>10</v>
          </cell>
          <cell r="J30">
            <v>0</v>
          </cell>
          <cell r="K30" t="str">
            <v>NO</v>
          </cell>
          <cell r="L30" t="str">
            <v>NO</v>
          </cell>
          <cell r="M30" t="str">
            <v>SI</v>
          </cell>
        </row>
        <row r="31">
          <cell r="B31" t="str">
            <v>El Piñón</v>
          </cell>
          <cell r="C31">
            <v>10</v>
          </cell>
          <cell r="H31">
            <v>29.8</v>
          </cell>
          <cell r="I31">
            <v>15</v>
          </cell>
          <cell r="J31">
            <v>0</v>
          </cell>
          <cell r="K31" t="str">
            <v>NO</v>
          </cell>
          <cell r="L31" t="str">
            <v>NO</v>
          </cell>
          <cell r="M31" t="str">
            <v>NO</v>
          </cell>
        </row>
        <row r="32">
          <cell r="B32" t="str">
            <v>Pedraza</v>
          </cell>
          <cell r="C32">
            <v>56</v>
          </cell>
          <cell r="H32">
            <v>26.856000000000002</v>
          </cell>
          <cell r="I32">
            <v>10</v>
          </cell>
          <cell r="J32">
            <v>0</v>
          </cell>
          <cell r="K32" t="str">
            <v>NO</v>
          </cell>
          <cell r="L32" t="str">
            <v>NO</v>
          </cell>
          <cell r="M32" t="str">
            <v>SI</v>
          </cell>
        </row>
        <row r="33">
          <cell r="B33" t="str">
            <v>Pivijay</v>
          </cell>
          <cell r="C33">
            <v>20</v>
          </cell>
          <cell r="H33">
            <v>18.649999999999999</v>
          </cell>
          <cell r="I33">
            <v>20</v>
          </cell>
          <cell r="J33">
            <v>0</v>
          </cell>
          <cell r="K33" t="str">
            <v>NO</v>
          </cell>
          <cell r="L33" t="str">
            <v>SI</v>
          </cell>
          <cell r="M33" t="str">
            <v>NO</v>
          </cell>
        </row>
        <row r="34">
          <cell r="B34" t="str">
            <v>Salamina</v>
          </cell>
          <cell r="C34">
            <v>20</v>
          </cell>
          <cell r="H34">
            <v>5.968</v>
          </cell>
          <cell r="I34">
            <v>10</v>
          </cell>
          <cell r="J34">
            <v>0</v>
          </cell>
          <cell r="K34" t="str">
            <v>NO</v>
          </cell>
          <cell r="L34" t="str">
            <v>NO</v>
          </cell>
          <cell r="M34" t="str">
            <v>SI</v>
          </cell>
        </row>
        <row r="90">
          <cell r="B90" t="str">
            <v>MATERIAL DE LA TUBERIA</v>
          </cell>
          <cell r="C90" t="str">
            <v>C</v>
          </cell>
        </row>
        <row r="91">
          <cell r="B91" t="str">
            <v>Acero remachado (Nuevo)</v>
          </cell>
          <cell r="C91">
            <v>110</v>
          </cell>
        </row>
        <row r="92">
          <cell r="B92" t="str">
            <v>Acero remachado (Usado)</v>
          </cell>
          <cell r="C92">
            <v>85</v>
          </cell>
        </row>
        <row r="93">
          <cell r="B93" t="str">
            <v>Acero soldado (Nuevo)</v>
          </cell>
          <cell r="C93">
            <v>130</v>
          </cell>
        </row>
        <row r="94">
          <cell r="B94" t="str">
            <v>Acero soldado (Usado)</v>
          </cell>
          <cell r="C94">
            <v>90</v>
          </cell>
        </row>
        <row r="95">
          <cell r="B95" t="str">
            <v>HFN</v>
          </cell>
          <cell r="C95">
            <v>130</v>
          </cell>
        </row>
        <row r="96">
          <cell r="B96" t="str">
            <v>Hierro fundido (15 - 20 años)</v>
          </cell>
          <cell r="C96">
            <v>100</v>
          </cell>
        </row>
        <row r="97">
          <cell r="B97" t="str">
            <v>Hierro fundido (&gt; 20 años)</v>
          </cell>
          <cell r="C97">
            <v>90</v>
          </cell>
        </row>
        <row r="98">
          <cell r="B98" t="str">
            <v>Concreto (Buena terminación)</v>
          </cell>
          <cell r="C98">
            <v>130</v>
          </cell>
        </row>
        <row r="99">
          <cell r="B99" t="str">
            <v>Concreto (Terminación común)</v>
          </cell>
          <cell r="C99">
            <v>120</v>
          </cell>
        </row>
        <row r="100">
          <cell r="B100" t="str">
            <v>AC</v>
          </cell>
          <cell r="C100">
            <v>140</v>
          </cell>
        </row>
        <row r="101">
          <cell r="B101" t="str">
            <v>PVC</v>
          </cell>
          <cell r="C101">
            <v>150</v>
          </cell>
        </row>
        <row r="122">
          <cell r="B122" t="str">
            <v>MUNICIPIO</v>
          </cell>
          <cell r="C122" t="str">
            <v>Longitud promedio de conducción (ML)</v>
          </cell>
          <cell r="D122" t="str">
            <v>Material Tubería  a instalar</v>
          </cell>
          <cell r="E122" t="str">
            <v xml:space="preserve">Caudal máximo tubería de impulsión (lps) - (Magdalena) </v>
          </cell>
          <cell r="F122" t="str">
            <v>Longitud Tuberia de reposicion (ML) en 2 - 4"</v>
          </cell>
        </row>
        <row r="123">
          <cell r="B123" t="str">
            <v>Majagual</v>
          </cell>
          <cell r="C123">
            <v>540</v>
          </cell>
          <cell r="D123" t="str">
            <v>PVC</v>
          </cell>
        </row>
        <row r="124">
          <cell r="B124" t="str">
            <v>San Benito Abad</v>
          </cell>
          <cell r="C124">
            <v>1000</v>
          </cell>
          <cell r="D124" t="str">
            <v>PVC</v>
          </cell>
          <cell r="F124">
            <v>25</v>
          </cell>
        </row>
        <row r="125">
          <cell r="B125" t="str">
            <v>San Marcos</v>
          </cell>
          <cell r="C125">
            <v>1500</v>
          </cell>
          <cell r="D125" t="str">
            <v>PVC</v>
          </cell>
          <cell r="F125">
            <v>0</v>
          </cell>
        </row>
        <row r="126">
          <cell r="B126" t="str">
            <v>San Onofre</v>
          </cell>
          <cell r="C126">
            <v>798</v>
          </cell>
          <cell r="D126" t="str">
            <v>PVC</v>
          </cell>
        </row>
        <row r="127">
          <cell r="B127" t="str">
            <v>San Pedro</v>
          </cell>
          <cell r="C127">
            <v>170</v>
          </cell>
          <cell r="D127" t="str">
            <v>PVC</v>
          </cell>
          <cell r="F127">
            <v>0</v>
          </cell>
        </row>
        <row r="128">
          <cell r="B128" t="str">
            <v>Santiago de Tolú</v>
          </cell>
          <cell r="C128">
            <v>1671</v>
          </cell>
          <cell r="D128" t="str">
            <v>PVC</v>
          </cell>
          <cell r="F128">
            <v>1884</v>
          </cell>
        </row>
        <row r="129">
          <cell r="B129" t="str">
            <v>Cerro de San Antonio</v>
          </cell>
          <cell r="C129">
            <v>800</v>
          </cell>
          <cell r="D129" t="str">
            <v>PVC</v>
          </cell>
          <cell r="E129">
            <v>100</v>
          </cell>
        </row>
        <row r="130">
          <cell r="B130" t="str">
            <v>El Piñón</v>
          </cell>
          <cell r="C130">
            <v>500</v>
          </cell>
          <cell r="D130" t="str">
            <v>PVC</v>
          </cell>
        </row>
        <row r="131">
          <cell r="B131" t="str">
            <v>Pedraza</v>
          </cell>
          <cell r="C131">
            <v>900</v>
          </cell>
          <cell r="D131" t="str">
            <v>PVC</v>
          </cell>
        </row>
        <row r="132">
          <cell r="B132" t="str">
            <v>Pivijay</v>
          </cell>
          <cell r="C132">
            <v>450</v>
          </cell>
          <cell r="D132" t="str">
            <v>PVC</v>
          </cell>
          <cell r="E132">
            <v>90</v>
          </cell>
        </row>
        <row r="133">
          <cell r="B133" t="str">
            <v>Salamina</v>
          </cell>
          <cell r="C133">
            <v>1539</v>
          </cell>
          <cell r="D133" t="str">
            <v>PVC</v>
          </cell>
          <cell r="E133">
            <v>52</v>
          </cell>
        </row>
        <row r="216">
          <cell r="B216" t="str">
            <v>NIVEL DE COMPLEJIDAD</v>
          </cell>
          <cell r="C216" t="str">
            <v>FLOCULADOR</v>
          </cell>
          <cell r="D216" t="str">
            <v>SEDIMENTADOR</v>
          </cell>
          <cell r="E216" t="str">
            <v>FILTRACIÓN</v>
          </cell>
          <cell r="F216" t="str">
            <v>DESINFECCIÓN</v>
          </cell>
        </row>
        <row r="217">
          <cell r="B217" t="str">
            <v>BAJO</v>
          </cell>
          <cell r="C217">
            <v>2</v>
          </cell>
          <cell r="D217">
            <v>2</v>
          </cell>
          <cell r="E217">
            <v>3</v>
          </cell>
          <cell r="F217">
            <v>1</v>
          </cell>
        </row>
        <row r="218">
          <cell r="B218" t="str">
            <v>MEDIO</v>
          </cell>
          <cell r="C218">
            <v>2</v>
          </cell>
          <cell r="D218">
            <v>2</v>
          </cell>
          <cell r="E218">
            <v>3</v>
          </cell>
          <cell r="F218">
            <v>1</v>
          </cell>
        </row>
        <row r="219">
          <cell r="B219" t="str">
            <v>MEDIO ALTO</v>
          </cell>
          <cell r="C219">
            <v>4</v>
          </cell>
          <cell r="D219">
            <v>3</v>
          </cell>
          <cell r="E219">
            <v>4</v>
          </cell>
          <cell r="F219">
            <v>1</v>
          </cell>
        </row>
        <row r="220">
          <cell r="B220" t="str">
            <v>ALTO</v>
          </cell>
          <cell r="C220">
            <v>4</v>
          </cell>
          <cell r="D220">
            <v>3</v>
          </cell>
          <cell r="E220">
            <v>4</v>
          </cell>
          <cell r="F220">
            <v>1</v>
          </cell>
        </row>
        <row r="245">
          <cell r="B245" t="str">
            <v>LOCALIDAD</v>
          </cell>
          <cell r="C245" t="str">
            <v>CATASTRO DE USARIOS Y REDES</v>
          </cell>
          <cell r="D245" t="str">
            <v>ESTUDIO DE CAPACIDAD HIDRÁULICA</v>
          </cell>
          <cell r="E245" t="str">
            <v xml:space="preserve">PLAN DE OPERACIÓN Y DEFINICIÓN DE OBRAS NECESARIAS </v>
          </cell>
        </row>
        <row r="246">
          <cell r="B246" t="str">
            <v>Majagual</v>
          </cell>
          <cell r="C246" t="str">
            <v>No</v>
          </cell>
          <cell r="D246" t="str">
            <v>No</v>
          </cell>
          <cell r="E246" t="str">
            <v>No</v>
          </cell>
        </row>
        <row r="247">
          <cell r="B247" t="str">
            <v>San Benito Abad</v>
          </cell>
          <cell r="C247" t="str">
            <v>No</v>
          </cell>
          <cell r="D247" t="str">
            <v>No</v>
          </cell>
          <cell r="E247" t="str">
            <v>No</v>
          </cell>
        </row>
        <row r="248">
          <cell r="B248" t="str">
            <v>San Marcos</v>
          </cell>
          <cell r="C248" t="str">
            <v>No</v>
          </cell>
          <cell r="D248" t="str">
            <v>No</v>
          </cell>
          <cell r="E248" t="str">
            <v>No</v>
          </cell>
        </row>
        <row r="249">
          <cell r="B249" t="str">
            <v>San Onofre</v>
          </cell>
          <cell r="C249" t="str">
            <v>No</v>
          </cell>
          <cell r="D249" t="str">
            <v>No</v>
          </cell>
          <cell r="E249" t="str">
            <v>No</v>
          </cell>
        </row>
        <row r="250">
          <cell r="B250" t="str">
            <v>San Pedro</v>
          </cell>
          <cell r="C250" t="str">
            <v>No</v>
          </cell>
          <cell r="D250" t="str">
            <v>No</v>
          </cell>
          <cell r="E250" t="str">
            <v>No</v>
          </cell>
        </row>
        <row r="251">
          <cell r="B251" t="str">
            <v>Santiago de Tolú</v>
          </cell>
          <cell r="C251" t="str">
            <v>No</v>
          </cell>
          <cell r="D251" t="str">
            <v>No</v>
          </cell>
          <cell r="E251" t="str">
            <v>No</v>
          </cell>
        </row>
        <row r="252">
          <cell r="B252" t="str">
            <v>Cerro de San Antonio</v>
          </cell>
          <cell r="C252" t="str">
            <v>No</v>
          </cell>
          <cell r="D252" t="str">
            <v>No</v>
          </cell>
          <cell r="E252" t="str">
            <v>No</v>
          </cell>
        </row>
        <row r="253">
          <cell r="B253" t="str">
            <v>El Piñón</v>
          </cell>
          <cell r="C253" t="str">
            <v>No</v>
          </cell>
          <cell r="D253" t="str">
            <v>No</v>
          </cell>
          <cell r="E253" t="str">
            <v>No</v>
          </cell>
        </row>
        <row r="254">
          <cell r="B254" t="str">
            <v>Pedraza</v>
          </cell>
          <cell r="C254" t="str">
            <v>No</v>
          </cell>
          <cell r="D254" t="str">
            <v>No</v>
          </cell>
          <cell r="E254" t="str">
            <v>No</v>
          </cell>
        </row>
        <row r="255">
          <cell r="B255" t="str">
            <v>Pivijay</v>
          </cell>
          <cell r="C255" t="str">
            <v>No</v>
          </cell>
          <cell r="D255" t="str">
            <v>No</v>
          </cell>
          <cell r="E255" t="str">
            <v>No</v>
          </cell>
        </row>
        <row r="256">
          <cell r="B256" t="str">
            <v>Salamina</v>
          </cell>
          <cell r="C256" t="str">
            <v>No</v>
          </cell>
          <cell r="D256" t="str">
            <v>No</v>
          </cell>
          <cell r="E256" t="str">
            <v>No</v>
          </cell>
        </row>
        <row r="260">
          <cell r="D260" t="str">
            <v>DIAMETRO 2 - 4"</v>
          </cell>
          <cell r="G260" t="str">
            <v>DIAMETRO 6 - 8 "</v>
          </cell>
          <cell r="J260" t="str">
            <v>DIAMETRO 10 - 12"</v>
          </cell>
        </row>
        <row r="261">
          <cell r="B261" t="str">
            <v>LOCALIDAD</v>
          </cell>
          <cell r="C261" t="str">
            <v xml:space="preserve">MATERIAL </v>
          </cell>
          <cell r="D261" t="str">
            <v>LONGITUD  (kML)</v>
          </cell>
          <cell r="E261" t="str">
            <v>AÑO DE INSTALACIÓN</v>
          </cell>
          <cell r="F261" t="str">
            <v xml:space="preserve">MATERIAL </v>
          </cell>
          <cell r="G261" t="str">
            <v>LONGITUD  (kML)</v>
          </cell>
          <cell r="H261" t="str">
            <v>AÑO DE INSTALACIÓN</v>
          </cell>
          <cell r="I261" t="str">
            <v xml:space="preserve">MATERIAL </v>
          </cell>
          <cell r="J261" t="str">
            <v xml:space="preserve">LONGITUD </v>
          </cell>
          <cell r="K261" t="str">
            <v>AÑO DE INSTALACIÓN</v>
          </cell>
        </row>
        <row r="262">
          <cell r="B262" t="str">
            <v>Majagual</v>
          </cell>
          <cell r="C262" t="str">
            <v>AC</v>
          </cell>
          <cell r="D262">
            <v>7.5090000000000003</v>
          </cell>
          <cell r="E262">
            <v>1969</v>
          </cell>
          <cell r="F262" t="str">
            <v>PVC</v>
          </cell>
          <cell r="G262">
            <v>4.7939999999999996</v>
          </cell>
          <cell r="H262">
            <v>1993</v>
          </cell>
          <cell r="J262">
            <v>0</v>
          </cell>
          <cell r="K262">
            <v>2000</v>
          </cell>
        </row>
        <row r="263">
          <cell r="B263" t="str">
            <v>San Benito Abad</v>
          </cell>
          <cell r="C263" t="str">
            <v>AC</v>
          </cell>
          <cell r="D263">
            <v>5</v>
          </cell>
          <cell r="E263">
            <v>1976</v>
          </cell>
          <cell r="F263" t="str">
            <v>AC</v>
          </cell>
          <cell r="G263">
            <v>7</v>
          </cell>
          <cell r="H263">
            <v>1976</v>
          </cell>
          <cell r="I263" t="str">
            <v>AC</v>
          </cell>
          <cell r="J263">
            <v>2</v>
          </cell>
          <cell r="K263">
            <v>1976</v>
          </cell>
        </row>
        <row r="264">
          <cell r="B264" t="str">
            <v>San Marcos</v>
          </cell>
          <cell r="C264" t="str">
            <v>AC</v>
          </cell>
          <cell r="D264">
            <v>10.7</v>
          </cell>
          <cell r="E264">
            <v>1980</v>
          </cell>
          <cell r="F264" t="str">
            <v>AC</v>
          </cell>
          <cell r="G264">
            <v>2.29</v>
          </cell>
          <cell r="H264">
            <v>1975</v>
          </cell>
          <cell r="J264">
            <v>0</v>
          </cell>
          <cell r="K264">
            <v>2000</v>
          </cell>
        </row>
        <row r="265">
          <cell r="B265" t="str">
            <v>San Onofre</v>
          </cell>
          <cell r="C265" t="str">
            <v>PVC</v>
          </cell>
          <cell r="D265">
            <v>35.799999999999997</v>
          </cell>
          <cell r="E265">
            <v>1995</v>
          </cell>
          <cell r="F265" t="str">
            <v>PVC</v>
          </cell>
          <cell r="G265">
            <v>0</v>
          </cell>
          <cell r="H265">
            <v>2000</v>
          </cell>
          <cell r="I265" t="str">
            <v>PVC</v>
          </cell>
          <cell r="J265">
            <v>0</v>
          </cell>
          <cell r="K265">
            <v>2000</v>
          </cell>
        </row>
        <row r="266">
          <cell r="B266" t="str">
            <v>San Pedro</v>
          </cell>
          <cell r="C266" t="str">
            <v>AC</v>
          </cell>
          <cell r="D266">
            <v>12.987800000000002</v>
          </cell>
          <cell r="E266">
            <v>1980</v>
          </cell>
          <cell r="F266" t="str">
            <v>AC</v>
          </cell>
          <cell r="G266">
            <v>1.89</v>
          </cell>
          <cell r="H266">
            <v>1980</v>
          </cell>
          <cell r="J266">
            <v>0</v>
          </cell>
          <cell r="K266">
            <v>2000</v>
          </cell>
        </row>
        <row r="267">
          <cell r="B267" t="str">
            <v>Santiago de Tolú</v>
          </cell>
          <cell r="C267" t="str">
            <v>AC</v>
          </cell>
          <cell r="D267">
            <v>19.2</v>
          </cell>
          <cell r="E267">
            <v>1954</v>
          </cell>
          <cell r="F267" t="str">
            <v>AC</v>
          </cell>
          <cell r="G267">
            <v>0.38</v>
          </cell>
          <cell r="H267">
            <v>1954</v>
          </cell>
          <cell r="I267" t="str">
            <v>PVC</v>
          </cell>
          <cell r="J267">
            <v>0</v>
          </cell>
          <cell r="K267">
            <v>2000</v>
          </cell>
        </row>
        <row r="268">
          <cell r="B268" t="str">
            <v>Cerro de San Antonio</v>
          </cell>
        </row>
        <row r="269">
          <cell r="B269" t="str">
            <v>El Piñón</v>
          </cell>
          <cell r="C269" t="str">
            <v>AC</v>
          </cell>
          <cell r="D269">
            <v>7.74</v>
          </cell>
          <cell r="E269">
            <v>1970</v>
          </cell>
          <cell r="F269" t="str">
            <v>AC</v>
          </cell>
          <cell r="G269">
            <v>1.02</v>
          </cell>
          <cell r="H269">
            <v>1970</v>
          </cell>
          <cell r="I269" t="str">
            <v>PVC</v>
          </cell>
          <cell r="J269">
            <v>0</v>
          </cell>
          <cell r="K269">
            <v>2000</v>
          </cell>
        </row>
        <row r="270">
          <cell r="B270" t="str">
            <v>Pedraza</v>
          </cell>
          <cell r="C270" t="str">
            <v>PVC</v>
          </cell>
          <cell r="D270">
            <v>6.6280000000000001</v>
          </cell>
          <cell r="E270">
            <v>1996</v>
          </cell>
          <cell r="F270" t="str">
            <v>PVC</v>
          </cell>
          <cell r="G270">
            <v>1.6950000000000001</v>
          </cell>
          <cell r="H270">
            <v>1996</v>
          </cell>
          <cell r="I270" t="str">
            <v>PVC</v>
          </cell>
          <cell r="J270">
            <v>0</v>
          </cell>
          <cell r="K270">
            <v>2000</v>
          </cell>
        </row>
        <row r="271">
          <cell r="B271" t="str">
            <v>Pivijay</v>
          </cell>
          <cell r="C271" t="str">
            <v>AC</v>
          </cell>
          <cell r="D271">
            <v>9.6</v>
          </cell>
          <cell r="E271">
            <v>1981</v>
          </cell>
          <cell r="F271" t="str">
            <v>AC</v>
          </cell>
          <cell r="G271">
            <v>2.4</v>
          </cell>
          <cell r="H271">
            <v>1981</v>
          </cell>
        </row>
        <row r="272">
          <cell r="B272" t="str">
            <v>Salamina</v>
          </cell>
          <cell r="C272" t="str">
            <v>AC</v>
          </cell>
          <cell r="D272">
            <v>3.94</v>
          </cell>
          <cell r="E272">
            <v>1975</v>
          </cell>
          <cell r="F272" t="str">
            <v>AC</v>
          </cell>
          <cell r="G272">
            <v>0.74</v>
          </cell>
          <cell r="H272">
            <v>1975</v>
          </cell>
          <cell r="I272" t="str">
            <v>PVC</v>
          </cell>
          <cell r="J272">
            <v>0</v>
          </cell>
          <cell r="K272">
            <v>2000</v>
          </cell>
        </row>
        <row r="276">
          <cell r="B276" t="str">
            <v>LOCALIDAD</v>
          </cell>
          <cell r="C276" t="str">
            <v>LONGITUD DE RED POR USUARIO (ML/USUARIO)</v>
          </cell>
        </row>
        <row r="277">
          <cell r="B277" t="str">
            <v>Majagual</v>
          </cell>
          <cell r="C277">
            <v>11</v>
          </cell>
        </row>
        <row r="278">
          <cell r="B278" t="str">
            <v>San Benito Abad</v>
          </cell>
          <cell r="C278">
            <v>11.6</v>
          </cell>
        </row>
        <row r="279">
          <cell r="B279" t="str">
            <v>San Marcos</v>
          </cell>
          <cell r="C279">
            <v>15</v>
          </cell>
        </row>
        <row r="280">
          <cell r="B280" t="str">
            <v>San Onofre</v>
          </cell>
          <cell r="C280">
            <v>13.5</v>
          </cell>
        </row>
        <row r="281">
          <cell r="B281" t="str">
            <v>San Pedro</v>
          </cell>
          <cell r="C281">
            <v>10.7</v>
          </cell>
        </row>
        <row r="282">
          <cell r="B282" t="str">
            <v>Santiago de Tolú</v>
          </cell>
          <cell r="C282">
            <v>8.5</v>
          </cell>
        </row>
        <row r="283">
          <cell r="B283" t="str">
            <v>Cerro de San Antonio</v>
          </cell>
          <cell r="C283">
            <v>9.31</v>
          </cell>
        </row>
        <row r="284">
          <cell r="B284" t="str">
            <v>El Piñón</v>
          </cell>
          <cell r="C284">
            <v>15</v>
          </cell>
        </row>
        <row r="285">
          <cell r="B285" t="str">
            <v>Pedraza</v>
          </cell>
          <cell r="C285">
            <v>16</v>
          </cell>
        </row>
        <row r="286">
          <cell r="B286" t="str">
            <v>Pivijay</v>
          </cell>
          <cell r="C286">
            <v>16.5</v>
          </cell>
        </row>
        <row r="287">
          <cell r="B287" t="str">
            <v>Salamina</v>
          </cell>
          <cell r="C287">
            <v>25</v>
          </cell>
        </row>
        <row r="313">
          <cell r="B313" t="str">
            <v>LOCALIDAD</v>
          </cell>
          <cell r="C313" t="str">
            <v>CAPACIDAD DE LA PLANTA DE TRTAMIENTO DE AR M3</v>
          </cell>
          <cell r="D313" t="str">
            <v>VOLUMEN LAGUNA 1 (m3)</v>
          </cell>
          <cell r="E313" t="str">
            <v>VOLUMEN LAGUNA 2 (m3)</v>
          </cell>
          <cell r="F313" t="str">
            <v>VOLUMEN LAGUNA 3 (m3)</v>
          </cell>
          <cell r="G313" t="str">
            <v>VOLUMEN LAGUNA 4 (m3)</v>
          </cell>
          <cell r="H313" t="str">
            <v>VOLUMEN TOTAL  (m3)</v>
          </cell>
          <cell r="I313" t="str">
            <v xml:space="preserve">OBRAS A REALIZAR A LA INFRAESTRUCTURA ACTUAL </v>
          </cell>
        </row>
        <row r="314">
          <cell r="B314" t="str">
            <v>Majagual</v>
          </cell>
          <cell r="C314">
            <v>33750</v>
          </cell>
          <cell r="D314">
            <v>33750</v>
          </cell>
          <cell r="E314">
            <v>0</v>
          </cell>
          <cell r="F314">
            <v>0</v>
          </cell>
          <cell r="G314">
            <v>0</v>
          </cell>
          <cell r="H314">
            <v>33750</v>
          </cell>
          <cell r="I314" t="str">
            <v>REHABILITACIÓN</v>
          </cell>
        </row>
        <row r="315">
          <cell r="B315" t="str">
            <v>San Benito Abad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</row>
        <row r="316">
          <cell r="B316" t="str">
            <v>San Marcos</v>
          </cell>
          <cell r="C316">
            <v>86400</v>
          </cell>
          <cell r="D316">
            <v>57600</v>
          </cell>
          <cell r="E316">
            <v>28800</v>
          </cell>
          <cell r="F316">
            <v>0</v>
          </cell>
          <cell r="G316">
            <v>0</v>
          </cell>
          <cell r="H316">
            <v>86400</v>
          </cell>
          <cell r="I316" t="str">
            <v>OPERACIÓN</v>
          </cell>
        </row>
        <row r="317">
          <cell r="B317" t="str">
            <v>San Onofre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 t="str">
            <v>REPOSICIÓN</v>
          </cell>
        </row>
        <row r="318">
          <cell r="B318" t="str">
            <v>San Pedro</v>
          </cell>
          <cell r="C318">
            <v>2800</v>
          </cell>
          <cell r="D318">
            <v>2800</v>
          </cell>
          <cell r="E318">
            <v>0</v>
          </cell>
          <cell r="F318">
            <v>0</v>
          </cell>
          <cell r="G318">
            <v>0</v>
          </cell>
          <cell r="H318">
            <v>2800</v>
          </cell>
          <cell r="I318" t="str">
            <v>REPOSICIÓN</v>
          </cell>
        </row>
        <row r="319">
          <cell r="B319" t="str">
            <v>Santiago de Tolú</v>
          </cell>
          <cell r="C319">
            <v>126000</v>
          </cell>
          <cell r="D319">
            <v>43200</v>
          </cell>
          <cell r="E319">
            <v>43200</v>
          </cell>
          <cell r="F319">
            <v>19800</v>
          </cell>
          <cell r="G319">
            <v>19800</v>
          </cell>
          <cell r="H319">
            <v>126000</v>
          </cell>
          <cell r="I319" t="str">
            <v>OPERACIÓN</v>
          </cell>
        </row>
        <row r="320">
          <cell r="B320" t="str">
            <v>Cerro de San Antonio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 t="str">
            <v>REPOSICIÓN</v>
          </cell>
        </row>
        <row r="321">
          <cell r="B321" t="str">
            <v>El Piñón</v>
          </cell>
          <cell r="C321">
            <v>27000</v>
          </cell>
          <cell r="D321">
            <v>9000</v>
          </cell>
          <cell r="E321">
            <v>9000</v>
          </cell>
          <cell r="F321">
            <v>9000</v>
          </cell>
          <cell r="H321">
            <v>27000</v>
          </cell>
          <cell r="I321" t="str">
            <v>OPERACIÓN</v>
          </cell>
        </row>
        <row r="322">
          <cell r="B322" t="str">
            <v>Pedraza</v>
          </cell>
          <cell r="C322">
            <v>6604</v>
          </cell>
          <cell r="D322">
            <v>1207</v>
          </cell>
          <cell r="E322">
            <v>3774</v>
          </cell>
          <cell r="F322">
            <v>1623</v>
          </cell>
          <cell r="G322">
            <v>0</v>
          </cell>
          <cell r="H322">
            <v>6604</v>
          </cell>
          <cell r="I322" t="str">
            <v>REHABILITACIÓN</v>
          </cell>
        </row>
        <row r="323">
          <cell r="B323" t="str">
            <v>Pivijay</v>
          </cell>
          <cell r="C323">
            <v>8250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 t="str">
            <v>REPOSICIÓN</v>
          </cell>
        </row>
        <row r="324">
          <cell r="B324" t="str">
            <v>Salamina</v>
          </cell>
          <cell r="C324">
            <v>10395</v>
          </cell>
          <cell r="D324">
            <v>10395</v>
          </cell>
          <cell r="E324">
            <v>0</v>
          </cell>
          <cell r="F324">
            <v>0</v>
          </cell>
          <cell r="G324">
            <v>0</v>
          </cell>
          <cell r="H324">
            <v>10395</v>
          </cell>
          <cell r="I324" t="str">
            <v>OPERACIÓN</v>
          </cell>
        </row>
        <row r="330">
          <cell r="B330" t="str">
            <v>LOCALIDAD</v>
          </cell>
          <cell r="C330" t="str">
            <v>LONGITUD DE RED CONSTRUIDA (km)</v>
          </cell>
          <cell r="D330" t="str">
            <v>PORCENTAJE DE RED UTILIZADA (%)</v>
          </cell>
          <cell r="E330" t="str">
            <v>PORCENTAJE DE RED NO UTILIZADA (%)</v>
          </cell>
          <cell r="F330" t="str">
            <v>PORCENTAJE DE RED A SUSTITUIR (REHABILITACIÓN 2)</v>
          </cell>
        </row>
        <row r="331">
          <cell r="B331" t="str">
            <v>Majagual</v>
          </cell>
          <cell r="C331">
            <v>6.45</v>
          </cell>
          <cell r="D331">
            <v>0</v>
          </cell>
          <cell r="E331">
            <v>1</v>
          </cell>
          <cell r="F331">
            <v>0</v>
          </cell>
        </row>
        <row r="332">
          <cell r="B332" t="str">
            <v>San Benito Abad</v>
          </cell>
          <cell r="C332">
            <v>0.85</v>
          </cell>
          <cell r="D332">
            <v>0</v>
          </cell>
          <cell r="E332">
            <v>1</v>
          </cell>
          <cell r="F332">
            <v>0</v>
          </cell>
        </row>
        <row r="333">
          <cell r="B333" t="str">
            <v>San Marcos</v>
          </cell>
          <cell r="C333">
            <v>19.98</v>
          </cell>
          <cell r="D333">
            <v>0</v>
          </cell>
          <cell r="E333">
            <v>1</v>
          </cell>
          <cell r="F333">
            <v>0</v>
          </cell>
        </row>
        <row r="334">
          <cell r="B334" t="str">
            <v>San Onofre</v>
          </cell>
          <cell r="C334">
            <v>10.9</v>
          </cell>
          <cell r="D334">
            <v>0</v>
          </cell>
          <cell r="E334">
            <v>1</v>
          </cell>
          <cell r="F334">
            <v>0</v>
          </cell>
        </row>
        <row r="335">
          <cell r="B335" t="str">
            <v>San Pedro</v>
          </cell>
          <cell r="C335">
            <v>17.5</v>
          </cell>
          <cell r="D335">
            <v>0.96599999999999997</v>
          </cell>
          <cell r="E335">
            <v>3.400000000000003E-2</v>
          </cell>
          <cell r="F335">
            <v>1</v>
          </cell>
        </row>
        <row r="336">
          <cell r="B336" t="str">
            <v>Santiago de Tolú</v>
          </cell>
          <cell r="C336">
            <v>30</v>
          </cell>
          <cell r="D336">
            <v>0.83</v>
          </cell>
          <cell r="E336">
            <v>0.17000000000000004</v>
          </cell>
          <cell r="F336">
            <v>0</v>
          </cell>
        </row>
        <row r="337">
          <cell r="B337" t="str">
            <v>Cerro de San Antonio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</row>
        <row r="338">
          <cell r="B338" t="str">
            <v>El Piñón</v>
          </cell>
          <cell r="C338">
            <v>16.312000000000001</v>
          </cell>
          <cell r="D338">
            <v>0.1</v>
          </cell>
          <cell r="E338">
            <v>0.9</v>
          </cell>
          <cell r="F338">
            <v>0</v>
          </cell>
        </row>
        <row r="339">
          <cell r="B339" t="str">
            <v>Pedraza</v>
          </cell>
          <cell r="C339">
            <v>8.34</v>
          </cell>
          <cell r="D339">
            <v>0.27</v>
          </cell>
          <cell r="E339">
            <v>0.73</v>
          </cell>
          <cell r="F339">
            <v>0.16</v>
          </cell>
        </row>
        <row r="340">
          <cell r="B340" t="str">
            <v>Pivijay</v>
          </cell>
          <cell r="C340">
            <v>10</v>
          </cell>
          <cell r="D340">
            <v>1</v>
          </cell>
          <cell r="E340">
            <v>0</v>
          </cell>
          <cell r="F340">
            <v>0</v>
          </cell>
        </row>
        <row r="341">
          <cell r="B341" t="str">
            <v>Salamina</v>
          </cell>
          <cell r="C341">
            <v>4.5</v>
          </cell>
          <cell r="D341">
            <v>0</v>
          </cell>
          <cell r="E341">
            <v>1</v>
          </cell>
          <cell r="F341">
            <v>0</v>
          </cell>
        </row>
        <row r="352">
          <cell r="D352" t="str">
            <v>TIPO DE REHABILITACIONES</v>
          </cell>
        </row>
        <row r="353">
          <cell r="B353" t="str">
            <v>LOCALIDAD</v>
          </cell>
          <cell r="C353">
            <v>1</v>
          </cell>
          <cell r="D353">
            <v>2</v>
          </cell>
          <cell r="E353">
            <v>3</v>
          </cell>
          <cell r="F353">
            <v>4</v>
          </cell>
        </row>
        <row r="354">
          <cell r="B354" t="str">
            <v>Majagual</v>
          </cell>
          <cell r="C354" t="str">
            <v>NO</v>
          </cell>
          <cell r="D354" t="str">
            <v>NO</v>
          </cell>
          <cell r="E354" t="str">
            <v>SI</v>
          </cell>
          <cell r="F354" t="str">
            <v>SI</v>
          </cell>
        </row>
        <row r="355">
          <cell r="B355" t="str">
            <v>San Benito Abad</v>
          </cell>
          <cell r="C355" t="str">
            <v>NO</v>
          </cell>
          <cell r="D355" t="str">
            <v>NO</v>
          </cell>
          <cell r="E355" t="str">
            <v>SI</v>
          </cell>
          <cell r="F355" t="str">
            <v>NO</v>
          </cell>
        </row>
        <row r="356">
          <cell r="B356" t="str">
            <v>San Marcos</v>
          </cell>
          <cell r="C356" t="str">
            <v>NO</v>
          </cell>
          <cell r="D356" t="str">
            <v>NO</v>
          </cell>
          <cell r="E356" t="str">
            <v>SI</v>
          </cell>
          <cell r="F356" t="str">
            <v>NO</v>
          </cell>
        </row>
        <row r="357">
          <cell r="B357" t="str">
            <v>San Onofre</v>
          </cell>
          <cell r="C357" t="str">
            <v>NO</v>
          </cell>
          <cell r="D357" t="str">
            <v>NO</v>
          </cell>
          <cell r="E357" t="str">
            <v>SI</v>
          </cell>
          <cell r="F357" t="str">
            <v>NO</v>
          </cell>
        </row>
        <row r="358">
          <cell r="B358" t="str">
            <v>San Pedro</v>
          </cell>
          <cell r="C358" t="str">
            <v>SI</v>
          </cell>
          <cell r="D358" t="str">
            <v>SI</v>
          </cell>
          <cell r="E358" t="str">
            <v>NO</v>
          </cell>
          <cell r="F358" t="str">
            <v>NO</v>
          </cell>
        </row>
        <row r="359">
          <cell r="B359" t="str">
            <v>Santiago de Tolú</v>
          </cell>
          <cell r="C359" t="str">
            <v>SI</v>
          </cell>
          <cell r="D359" t="str">
            <v>NO</v>
          </cell>
          <cell r="E359" t="str">
            <v>NO</v>
          </cell>
          <cell r="F359" t="str">
            <v>NO</v>
          </cell>
        </row>
        <row r="360">
          <cell r="B360" t="str">
            <v>Cerro de San Antonio</v>
          </cell>
          <cell r="C360" t="str">
            <v>NO</v>
          </cell>
          <cell r="D360" t="str">
            <v>NO</v>
          </cell>
          <cell r="E360" t="str">
            <v>NO</v>
          </cell>
          <cell r="F360" t="str">
            <v>NO</v>
          </cell>
        </row>
        <row r="361">
          <cell r="B361" t="str">
            <v>El Piñón</v>
          </cell>
          <cell r="C361" t="str">
            <v>NO</v>
          </cell>
          <cell r="D361" t="str">
            <v>NO</v>
          </cell>
          <cell r="E361" t="str">
            <v>NO</v>
          </cell>
          <cell r="F361" t="str">
            <v>SI</v>
          </cell>
        </row>
        <row r="362">
          <cell r="B362" t="str">
            <v>Pedraza</v>
          </cell>
          <cell r="C362" t="str">
            <v>NO</v>
          </cell>
          <cell r="D362" t="str">
            <v>SI</v>
          </cell>
          <cell r="E362" t="str">
            <v>NO</v>
          </cell>
          <cell r="F362" t="str">
            <v>NO</v>
          </cell>
        </row>
        <row r="363">
          <cell r="B363" t="str">
            <v>Pivijay</v>
          </cell>
          <cell r="C363" t="str">
            <v>NO</v>
          </cell>
          <cell r="D363" t="str">
            <v>NO</v>
          </cell>
          <cell r="E363" t="str">
            <v>NO</v>
          </cell>
          <cell r="F363" t="str">
            <v>NO</v>
          </cell>
        </row>
        <row r="364">
          <cell r="B364" t="str">
            <v>Salamina</v>
          </cell>
          <cell r="C364" t="str">
            <v>NO</v>
          </cell>
          <cell r="D364" t="str">
            <v>NO</v>
          </cell>
          <cell r="E364" t="str">
            <v>NO</v>
          </cell>
          <cell r="F364" t="str">
            <v>SI</v>
          </cell>
        </row>
        <row r="393">
          <cell r="B393" t="str">
            <v>LOCALIDAD</v>
          </cell>
          <cell r="C393" t="str">
            <v>TEMPERATURA PROMEDIO (°C)</v>
          </cell>
        </row>
        <row r="394">
          <cell r="B394" t="str">
            <v>Majagual</v>
          </cell>
          <cell r="C394">
            <v>28.7</v>
          </cell>
        </row>
        <row r="395">
          <cell r="B395" t="str">
            <v>San Benito Abad</v>
          </cell>
          <cell r="C395">
            <v>28</v>
          </cell>
        </row>
        <row r="396">
          <cell r="B396" t="str">
            <v>San Marcos</v>
          </cell>
          <cell r="C396">
            <v>28</v>
          </cell>
        </row>
        <row r="397">
          <cell r="B397" t="str">
            <v>San Onofre</v>
          </cell>
          <cell r="C397">
            <v>28</v>
          </cell>
        </row>
        <row r="398">
          <cell r="B398" t="str">
            <v>San Pedro</v>
          </cell>
          <cell r="C398">
            <v>27.2</v>
          </cell>
        </row>
        <row r="399">
          <cell r="B399" t="str">
            <v>Santiago de Tolú</v>
          </cell>
          <cell r="C399">
            <v>28</v>
          </cell>
        </row>
        <row r="400">
          <cell r="B400" t="str">
            <v>Cerro de San Antonio</v>
          </cell>
          <cell r="C400">
            <v>28</v>
          </cell>
        </row>
        <row r="401">
          <cell r="B401" t="str">
            <v>El Piñón</v>
          </cell>
          <cell r="C401">
            <v>28</v>
          </cell>
        </row>
        <row r="402">
          <cell r="B402" t="str">
            <v>Pedraza</v>
          </cell>
          <cell r="C402">
            <v>28</v>
          </cell>
        </row>
        <row r="403">
          <cell r="B403" t="str">
            <v>Pivijay</v>
          </cell>
          <cell r="C403">
            <v>28</v>
          </cell>
        </row>
        <row r="404">
          <cell r="B404" t="str">
            <v>Salamina</v>
          </cell>
          <cell r="C404">
            <v>28</v>
          </cell>
        </row>
        <row r="415">
          <cell r="B415" t="str">
            <v>LOCALIDAD</v>
          </cell>
          <cell r="C415" t="str">
            <v>AREA CON PROBLEMAS DE DRENAJE (Ha)</v>
          </cell>
          <cell r="D415" t="str">
            <v>AREA CON PROBLEMAS DE DRENAJE (m2)</v>
          </cell>
          <cell r="E415" t="str">
            <v>LONGITUD TUBERÍA DE IMPULSIÓN (m)</v>
          </cell>
          <cell r="F415" t="str">
            <v>DIFERENCIA DE NIVEL ENTRE LA E.B Y ELCOLECTOR(m)</v>
          </cell>
          <cell r="G415" t="str">
            <v>CAPACIDAD DE BOMBEO ACTUAL DE LA PLANTA MAYOR (kW)</v>
          </cell>
          <cell r="H415" t="str">
            <v>CAPACIDAD DE BOMBEO ACTUAL DE LA PLANTA MAYOR (lps)</v>
          </cell>
          <cell r="I415" t="str">
            <v>CAPACIDAD DE BOMBEO ACTUAL DE LA PLANTA MAYOR (RESPALDO) (kW)</v>
          </cell>
          <cell r="J415" t="str">
            <v>CAPACIDAD DE BOMBEO ACTUAL DE LA PLANTA MAYOR (RESPALDO) (lps)</v>
          </cell>
          <cell r="K415" t="str">
            <v>PORCENTAJE DE HECTAREAS QUE APORTAN A.R AL SISTEMA</v>
          </cell>
          <cell r="L415" t="str">
            <v>LA ESTACIÓN MENOR REQUIERE TUBERÍA DE IMPULSIÓN</v>
          </cell>
          <cell r="M415" t="str">
            <v>LONGITUD TUBERIA DE IMPULSIÓN ESTACIÓN MENOR (kmL)</v>
          </cell>
          <cell r="N415" t="str">
            <v>LA ESTACIÓN MENOR BOMBEA EL CAUDAL DIRECTAMENTE A LA PTAR</v>
          </cell>
        </row>
        <row r="416">
          <cell r="B416" t="str">
            <v>Majagual</v>
          </cell>
          <cell r="C416">
            <v>17.579999999999998</v>
          </cell>
          <cell r="D416">
            <v>175799.99999999997</v>
          </cell>
          <cell r="E416">
            <v>1680</v>
          </cell>
          <cell r="F416">
            <v>10</v>
          </cell>
          <cell r="G416">
            <v>12</v>
          </cell>
          <cell r="H416">
            <v>20</v>
          </cell>
          <cell r="I416">
            <v>0</v>
          </cell>
          <cell r="J416">
            <v>0</v>
          </cell>
          <cell r="K416">
            <v>0.85</v>
          </cell>
          <cell r="L416" t="str">
            <v>NO</v>
          </cell>
          <cell r="M416">
            <v>0</v>
          </cell>
          <cell r="N416" t="str">
            <v>NO</v>
          </cell>
        </row>
        <row r="417">
          <cell r="B417" t="str">
            <v>San Benito Abad</v>
          </cell>
          <cell r="C417">
            <v>25</v>
          </cell>
          <cell r="D417">
            <v>250000</v>
          </cell>
          <cell r="E417">
            <v>500</v>
          </cell>
          <cell r="F417">
            <v>10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0.85</v>
          </cell>
          <cell r="L417" t="str">
            <v>si</v>
          </cell>
          <cell r="M417">
            <v>0.5</v>
          </cell>
          <cell r="N417" t="str">
            <v>SI</v>
          </cell>
        </row>
        <row r="418">
          <cell r="B418" t="str">
            <v>San Marcos</v>
          </cell>
          <cell r="C418">
            <v>13</v>
          </cell>
          <cell r="D418">
            <v>130000</v>
          </cell>
          <cell r="E418">
            <v>2000</v>
          </cell>
          <cell r="F418">
            <v>10</v>
          </cell>
          <cell r="G418">
            <v>119.36</v>
          </cell>
          <cell r="H418">
            <v>440</v>
          </cell>
          <cell r="I418">
            <v>59.68</v>
          </cell>
          <cell r="J418">
            <v>220</v>
          </cell>
          <cell r="K418">
            <v>0.85</v>
          </cell>
          <cell r="L418" t="str">
            <v>SI</v>
          </cell>
          <cell r="M418">
            <v>0.5</v>
          </cell>
          <cell r="N418" t="str">
            <v>NO</v>
          </cell>
        </row>
        <row r="419">
          <cell r="B419" t="str">
            <v>San Onofre</v>
          </cell>
          <cell r="C419">
            <v>97</v>
          </cell>
          <cell r="D419">
            <v>970000</v>
          </cell>
          <cell r="E419">
            <v>2500</v>
          </cell>
          <cell r="F419">
            <v>10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0.85</v>
          </cell>
          <cell r="L419" t="str">
            <v>SI</v>
          </cell>
          <cell r="M419">
            <v>2</v>
          </cell>
          <cell r="N419" t="str">
            <v>SI</v>
          </cell>
        </row>
        <row r="420">
          <cell r="B420" t="str">
            <v>San Pedro</v>
          </cell>
          <cell r="C420">
            <v>46</v>
          </cell>
          <cell r="D420">
            <v>460000</v>
          </cell>
          <cell r="E420">
            <v>1500</v>
          </cell>
          <cell r="F420">
            <v>10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0.85</v>
          </cell>
          <cell r="L420" t="str">
            <v>SI</v>
          </cell>
          <cell r="M420">
            <v>1.5</v>
          </cell>
          <cell r="N420" t="str">
            <v>SI</v>
          </cell>
        </row>
        <row r="421">
          <cell r="B421" t="str">
            <v>Santiago de Tolú</v>
          </cell>
          <cell r="C421">
            <v>17</v>
          </cell>
          <cell r="D421">
            <v>170000</v>
          </cell>
          <cell r="E421">
            <v>1100</v>
          </cell>
          <cell r="F421">
            <v>10</v>
          </cell>
          <cell r="G421">
            <v>44.76</v>
          </cell>
          <cell r="H421">
            <v>60</v>
          </cell>
          <cell r="I421">
            <v>22.38</v>
          </cell>
          <cell r="J421">
            <v>30</v>
          </cell>
          <cell r="K421">
            <v>0.85</v>
          </cell>
          <cell r="L421" t="str">
            <v>SI</v>
          </cell>
          <cell r="M421">
            <v>1.1000000000000001</v>
          </cell>
          <cell r="N421" t="str">
            <v>SI</v>
          </cell>
        </row>
        <row r="422">
          <cell r="B422" t="str">
            <v>Cerro de San Antonio</v>
          </cell>
          <cell r="C422">
            <v>0</v>
          </cell>
          <cell r="D422">
            <v>0</v>
          </cell>
          <cell r="E422">
            <v>0</v>
          </cell>
          <cell r="F422">
            <v>10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0.85</v>
          </cell>
          <cell r="L422" t="str">
            <v>NO</v>
          </cell>
          <cell r="M422">
            <v>0</v>
          </cell>
          <cell r="N422" t="str">
            <v>NO</v>
          </cell>
        </row>
        <row r="423">
          <cell r="B423" t="str">
            <v>El Piñón</v>
          </cell>
          <cell r="C423">
            <v>0</v>
          </cell>
          <cell r="D423">
            <v>0</v>
          </cell>
          <cell r="E423">
            <v>2000</v>
          </cell>
          <cell r="F423">
            <v>10</v>
          </cell>
          <cell r="G423">
            <v>12</v>
          </cell>
          <cell r="H423">
            <v>49</v>
          </cell>
          <cell r="I423">
            <v>0</v>
          </cell>
          <cell r="J423">
            <v>0</v>
          </cell>
          <cell r="K423">
            <v>0.85</v>
          </cell>
          <cell r="L423" t="str">
            <v>NO</v>
          </cell>
          <cell r="M423">
            <v>0</v>
          </cell>
          <cell r="N423" t="str">
            <v>NO</v>
          </cell>
        </row>
        <row r="424">
          <cell r="B424" t="str">
            <v>Pedraza</v>
          </cell>
          <cell r="C424">
            <v>15</v>
          </cell>
          <cell r="D424">
            <v>150000</v>
          </cell>
          <cell r="E424">
            <v>1350</v>
          </cell>
          <cell r="F424">
            <v>5</v>
          </cell>
          <cell r="G424">
            <v>20.887999999999998</v>
          </cell>
          <cell r="H424">
            <v>69</v>
          </cell>
          <cell r="I424">
            <v>0</v>
          </cell>
          <cell r="J424">
            <v>0</v>
          </cell>
          <cell r="K424">
            <v>0.85</v>
          </cell>
          <cell r="L424" t="str">
            <v>SI</v>
          </cell>
          <cell r="M424">
            <v>0.15</v>
          </cell>
          <cell r="N424" t="str">
            <v>NO</v>
          </cell>
        </row>
        <row r="425">
          <cell r="B425" t="str">
            <v>Pivijay</v>
          </cell>
          <cell r="C425">
            <v>0</v>
          </cell>
          <cell r="D425">
            <v>0</v>
          </cell>
          <cell r="E425">
            <v>500</v>
          </cell>
          <cell r="F425">
            <v>10</v>
          </cell>
          <cell r="G425">
            <v>55.95</v>
          </cell>
          <cell r="H425">
            <v>90</v>
          </cell>
          <cell r="K425">
            <v>0.85</v>
          </cell>
          <cell r="L425" t="str">
            <v>NO</v>
          </cell>
          <cell r="M425">
            <v>0</v>
          </cell>
          <cell r="N425" t="str">
            <v>NO</v>
          </cell>
        </row>
        <row r="426">
          <cell r="B426" t="str">
            <v>Salamina</v>
          </cell>
          <cell r="C426">
            <v>0</v>
          </cell>
          <cell r="D426">
            <v>0</v>
          </cell>
          <cell r="E426">
            <v>1250</v>
          </cell>
          <cell r="F426">
            <v>10</v>
          </cell>
          <cell r="G426">
            <v>22.38</v>
          </cell>
          <cell r="H426">
            <v>205</v>
          </cell>
          <cell r="I426">
            <v>0</v>
          </cell>
          <cell r="J426">
            <v>0</v>
          </cell>
          <cell r="K426">
            <v>0.85</v>
          </cell>
          <cell r="L426" t="str">
            <v>NO</v>
          </cell>
          <cell r="M426">
            <v>0</v>
          </cell>
          <cell r="N426" t="str">
            <v>NO</v>
          </cell>
        </row>
        <row r="441">
          <cell r="B441" t="str">
            <v>LOCALIDAD</v>
          </cell>
          <cell r="C441" t="str">
            <v>LONGITUD TUBERÍA DE IMPULSIÓN (m)</v>
          </cell>
          <cell r="D441" t="str">
            <v>CAPACIDAD ACTUAL TUBERÍA DE IMPULSIÓN (lps)</v>
          </cell>
          <cell r="E441" t="str">
            <v>CAPACIDAD ACTUAL EMSARIO FINAL (lps)</v>
          </cell>
          <cell r="F441" t="str">
            <v>Longitud emisario final a construir (m)</v>
          </cell>
        </row>
        <row r="442">
          <cell r="B442" t="str">
            <v>Majagual</v>
          </cell>
          <cell r="C442">
            <v>852</v>
          </cell>
          <cell r="D442">
            <v>250</v>
          </cell>
          <cell r="E442">
            <v>0</v>
          </cell>
          <cell r="F442">
            <v>1000</v>
          </cell>
        </row>
        <row r="443">
          <cell r="B443" t="str">
            <v>San Benito Abad</v>
          </cell>
          <cell r="C443">
            <v>2000</v>
          </cell>
          <cell r="D443">
            <v>0</v>
          </cell>
          <cell r="E443">
            <v>50</v>
          </cell>
          <cell r="F443">
            <v>1500</v>
          </cell>
        </row>
        <row r="444">
          <cell r="B444" t="str">
            <v>San Marcos</v>
          </cell>
          <cell r="C444">
            <v>555</v>
          </cell>
          <cell r="D444">
            <v>0</v>
          </cell>
          <cell r="E444">
            <v>178</v>
          </cell>
          <cell r="F444">
            <v>1600</v>
          </cell>
        </row>
        <row r="445">
          <cell r="B445" t="str">
            <v>San Onofre</v>
          </cell>
          <cell r="C445">
            <v>1980</v>
          </cell>
          <cell r="D445">
            <v>713</v>
          </cell>
          <cell r="E445">
            <v>0</v>
          </cell>
          <cell r="F445">
            <v>1500</v>
          </cell>
        </row>
        <row r="446">
          <cell r="B446" t="str">
            <v>San Pedro</v>
          </cell>
          <cell r="C446">
            <v>500</v>
          </cell>
          <cell r="D446">
            <v>600</v>
          </cell>
          <cell r="E446">
            <v>0</v>
          </cell>
          <cell r="F446">
            <v>1000</v>
          </cell>
        </row>
        <row r="447">
          <cell r="B447" t="str">
            <v>Santiago de Tolú</v>
          </cell>
          <cell r="C447">
            <v>2040</v>
          </cell>
          <cell r="D447">
            <v>720</v>
          </cell>
          <cell r="E447">
            <v>0</v>
          </cell>
          <cell r="F447">
            <v>0</v>
          </cell>
        </row>
        <row r="448">
          <cell r="B448" t="str">
            <v>Cerro de San Antonio</v>
          </cell>
          <cell r="C448">
            <v>1000</v>
          </cell>
          <cell r="D448">
            <v>0</v>
          </cell>
          <cell r="E448">
            <v>0</v>
          </cell>
          <cell r="F448">
            <v>1000</v>
          </cell>
        </row>
        <row r="449">
          <cell r="B449" t="str">
            <v>El Piñón</v>
          </cell>
          <cell r="C449">
            <v>2000</v>
          </cell>
          <cell r="D449">
            <v>278</v>
          </cell>
          <cell r="E449">
            <v>79</v>
          </cell>
          <cell r="F449">
            <v>1500</v>
          </cell>
        </row>
        <row r="450">
          <cell r="B450" t="str">
            <v>Pedraza</v>
          </cell>
          <cell r="C450">
            <v>1350</v>
          </cell>
          <cell r="D450">
            <v>69</v>
          </cell>
          <cell r="E450">
            <v>40</v>
          </cell>
          <cell r="F450">
            <v>500</v>
          </cell>
        </row>
        <row r="451">
          <cell r="B451" t="str">
            <v>Pivijay</v>
          </cell>
          <cell r="C451">
            <v>460</v>
          </cell>
          <cell r="D451">
            <v>150</v>
          </cell>
          <cell r="E451">
            <v>120</v>
          </cell>
          <cell r="F451">
            <v>240</v>
          </cell>
        </row>
        <row r="452">
          <cell r="B452" t="str">
            <v>Salamina</v>
          </cell>
          <cell r="C452">
            <v>1250</v>
          </cell>
          <cell r="D452">
            <v>205</v>
          </cell>
          <cell r="E452">
            <v>90</v>
          </cell>
          <cell r="F452">
            <v>400</v>
          </cell>
        </row>
        <row r="477">
          <cell r="C477" t="str">
            <v xml:space="preserve">  NUMERO DE EQUIPOS ELECTROMECÁNICOS</v>
          </cell>
          <cell r="E477" t="str">
            <v>TOTAL EQUIPOS ELECTROMECÁNICOS</v>
          </cell>
          <cell r="F477" t="str">
            <v>OPERARIOS DE S.B. ACTUALES</v>
          </cell>
        </row>
        <row r="478">
          <cell r="B478" t="str">
            <v>LOCALIDAD</v>
          </cell>
          <cell r="C478" t="str">
            <v xml:space="preserve">ACUEDUCTO </v>
          </cell>
          <cell r="D478" t="str">
            <v>ALCANTARILLADO</v>
          </cell>
          <cell r="F478" t="str">
            <v>NUMERO DE OPERARIOS POR UNIDAD CONSTRUCTIVA</v>
          </cell>
        </row>
        <row r="479">
          <cell r="B479" t="str">
            <v>Majagual</v>
          </cell>
          <cell r="C479">
            <v>2</v>
          </cell>
          <cell r="D479">
            <v>2</v>
          </cell>
          <cell r="E479">
            <v>4</v>
          </cell>
          <cell r="F479">
            <v>2</v>
          </cell>
        </row>
        <row r="480">
          <cell r="B480" t="str">
            <v>San Benito Abad</v>
          </cell>
          <cell r="C480">
            <v>2</v>
          </cell>
          <cell r="D480">
            <v>1</v>
          </cell>
          <cell r="E480">
            <v>3</v>
          </cell>
          <cell r="F480">
            <v>1</v>
          </cell>
        </row>
        <row r="481">
          <cell r="B481" t="str">
            <v>San Marcos</v>
          </cell>
          <cell r="C481">
            <v>9</v>
          </cell>
          <cell r="D481">
            <v>3</v>
          </cell>
          <cell r="E481">
            <v>12</v>
          </cell>
          <cell r="F481">
            <v>4</v>
          </cell>
        </row>
        <row r="482">
          <cell r="B482" t="str">
            <v>San Onofre</v>
          </cell>
          <cell r="C482">
            <v>6</v>
          </cell>
          <cell r="D482">
            <v>2</v>
          </cell>
          <cell r="E482">
            <v>8</v>
          </cell>
          <cell r="F482">
            <v>3</v>
          </cell>
        </row>
        <row r="483">
          <cell r="B483" t="str">
            <v>San Pedro</v>
          </cell>
          <cell r="C483">
            <v>3</v>
          </cell>
          <cell r="D483">
            <v>2</v>
          </cell>
          <cell r="E483">
            <v>5</v>
          </cell>
          <cell r="F483">
            <v>2</v>
          </cell>
        </row>
        <row r="484">
          <cell r="B484" t="str">
            <v>Santiago de Tolú</v>
          </cell>
          <cell r="C484">
            <v>6</v>
          </cell>
          <cell r="D484">
            <v>7</v>
          </cell>
          <cell r="E484">
            <v>13</v>
          </cell>
          <cell r="F484">
            <v>4</v>
          </cell>
        </row>
        <row r="485">
          <cell r="B485" t="str">
            <v>Cerro de San Antonio</v>
          </cell>
          <cell r="C485">
            <v>4</v>
          </cell>
          <cell r="D485">
            <v>2</v>
          </cell>
          <cell r="E485">
            <v>6</v>
          </cell>
          <cell r="F485">
            <v>0</v>
          </cell>
        </row>
        <row r="486">
          <cell r="B486" t="str">
            <v>El Piñón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</row>
        <row r="487">
          <cell r="B487" t="str">
            <v>Pedraza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</row>
        <row r="488">
          <cell r="B488" t="str">
            <v>Pivijay</v>
          </cell>
          <cell r="C488">
            <v>4</v>
          </cell>
          <cell r="D488">
            <v>2</v>
          </cell>
          <cell r="E488">
            <v>6</v>
          </cell>
          <cell r="F488">
            <v>0</v>
          </cell>
        </row>
        <row r="489">
          <cell r="B489" t="str">
            <v>Salamina</v>
          </cell>
          <cell r="C489">
            <v>6</v>
          </cell>
          <cell r="D489">
            <v>2</v>
          </cell>
          <cell r="E489">
            <v>8</v>
          </cell>
          <cell r="F489">
            <v>0</v>
          </cell>
        </row>
        <row r="494">
          <cell r="C494" t="str">
            <v xml:space="preserve">              LONGITUD ACTUAL DE RED (km)</v>
          </cell>
          <cell r="E494" t="str">
            <v xml:space="preserve">TOTAL RED ACTUAL </v>
          </cell>
          <cell r="F494" t="str">
            <v>OPERARIOS DE REDES ACTUALES</v>
          </cell>
        </row>
        <row r="495">
          <cell r="B495" t="str">
            <v>LOCALIDAD</v>
          </cell>
          <cell r="C495" t="str">
            <v>ACUEDUCTO  *</v>
          </cell>
          <cell r="D495" t="str">
            <v>ALCANTARILLADO</v>
          </cell>
          <cell r="F495" t="str">
            <v>NUMERO DE OPERARIOS POR UNIDAD CONSTRUCTIVA</v>
          </cell>
        </row>
        <row r="496">
          <cell r="B496" t="str">
            <v>Majagual</v>
          </cell>
          <cell r="C496">
            <v>14.6</v>
          </cell>
          <cell r="D496">
            <v>7.9</v>
          </cell>
          <cell r="E496">
            <v>22.5</v>
          </cell>
          <cell r="F496">
            <v>2</v>
          </cell>
        </row>
        <row r="497">
          <cell r="B497" t="str">
            <v>San Benito Abad</v>
          </cell>
          <cell r="C497">
            <v>15</v>
          </cell>
          <cell r="D497">
            <v>1.5</v>
          </cell>
          <cell r="E497">
            <v>16.5</v>
          </cell>
          <cell r="F497">
            <v>1</v>
          </cell>
        </row>
        <row r="498">
          <cell r="B498" t="str">
            <v>San Marcos</v>
          </cell>
          <cell r="C498">
            <v>33.5</v>
          </cell>
          <cell r="D498">
            <v>12</v>
          </cell>
          <cell r="E498">
            <v>45.5</v>
          </cell>
          <cell r="F498">
            <v>4</v>
          </cell>
        </row>
        <row r="499">
          <cell r="B499" t="str">
            <v>San Onofre</v>
          </cell>
          <cell r="C499">
            <v>16.7</v>
          </cell>
          <cell r="D499">
            <v>11</v>
          </cell>
          <cell r="E499">
            <v>27.7</v>
          </cell>
          <cell r="F499">
            <v>2</v>
          </cell>
        </row>
        <row r="500">
          <cell r="B500" t="str">
            <v>San Pedro</v>
          </cell>
          <cell r="C500">
            <v>22.5</v>
          </cell>
          <cell r="D500">
            <v>20.5</v>
          </cell>
          <cell r="E500">
            <v>43</v>
          </cell>
          <cell r="F500">
            <v>5</v>
          </cell>
        </row>
        <row r="501">
          <cell r="B501" t="str">
            <v>Santiago de Tolú</v>
          </cell>
          <cell r="C501">
            <v>33</v>
          </cell>
          <cell r="D501">
            <v>27.5</v>
          </cell>
          <cell r="E501">
            <v>60.5</v>
          </cell>
          <cell r="F501">
            <v>5</v>
          </cell>
        </row>
        <row r="502">
          <cell r="B502" t="str">
            <v>Cerro de San Antonio</v>
          </cell>
          <cell r="C502">
            <v>9.0370000000000008</v>
          </cell>
          <cell r="D502">
            <v>0</v>
          </cell>
          <cell r="E502">
            <v>9.0370000000000008</v>
          </cell>
          <cell r="F502">
            <v>0</v>
          </cell>
        </row>
        <row r="503">
          <cell r="B503" t="str">
            <v>El Piñón</v>
          </cell>
          <cell r="C503">
            <v>16.812000000000001</v>
          </cell>
          <cell r="D503">
            <v>19.809999999999999</v>
          </cell>
          <cell r="E503">
            <v>36.622</v>
          </cell>
          <cell r="F503">
            <v>0</v>
          </cell>
        </row>
        <row r="504">
          <cell r="B504" t="str">
            <v>Pedraza</v>
          </cell>
          <cell r="C504">
            <v>9.2200000000000006</v>
          </cell>
          <cell r="D504">
            <v>11.192</v>
          </cell>
          <cell r="E504">
            <v>20.411999999999999</v>
          </cell>
          <cell r="F504">
            <v>0</v>
          </cell>
        </row>
        <row r="505">
          <cell r="B505" t="str">
            <v>Pivijay</v>
          </cell>
          <cell r="C505">
            <v>29.3</v>
          </cell>
          <cell r="D505">
            <v>10</v>
          </cell>
          <cell r="E505">
            <v>39.299999999999997</v>
          </cell>
          <cell r="F505">
            <v>0</v>
          </cell>
        </row>
        <row r="506">
          <cell r="B506" t="str">
            <v>Salamina</v>
          </cell>
          <cell r="C506">
            <v>26.779</v>
          </cell>
          <cell r="D506">
            <v>6.15</v>
          </cell>
          <cell r="E506">
            <v>32.929000000000002</v>
          </cell>
          <cell r="F506">
            <v>0</v>
          </cell>
        </row>
        <row r="542">
          <cell r="B542" t="str">
            <v>NUMERO DE OPERARIOS</v>
          </cell>
          <cell r="C542" t="str">
            <v>CATEGORIAS</v>
          </cell>
          <cell r="D542" t="str">
            <v>CANTIDAD</v>
          </cell>
          <cell r="E542" t="str">
            <v>SUELDO/OPERARIO (SMLV)</v>
          </cell>
          <cell r="F542" t="str">
            <v>TOTAL (SMLV) POR CATEGORÍA</v>
          </cell>
        </row>
        <row r="543">
          <cell r="B543">
            <v>1</v>
          </cell>
          <cell r="C543" t="str">
            <v>Planta de tratamiento</v>
          </cell>
          <cell r="D543">
            <v>1</v>
          </cell>
          <cell r="E543">
            <v>2</v>
          </cell>
          <cell r="F543">
            <v>2</v>
          </cell>
        </row>
        <row r="544">
          <cell r="B544">
            <v>1</v>
          </cell>
          <cell r="C544" t="str">
            <v>Tanques de almacenamiento</v>
          </cell>
          <cell r="D544">
            <v>1</v>
          </cell>
          <cell r="E544">
            <v>1.5</v>
          </cell>
          <cell r="F544">
            <v>1.5</v>
          </cell>
        </row>
        <row r="545">
          <cell r="B545">
            <v>1</v>
          </cell>
          <cell r="C545" t="str">
            <v>Planta de tratamiento de AN</v>
          </cell>
          <cell r="D545">
            <v>1</v>
          </cell>
          <cell r="E545">
            <v>1.5</v>
          </cell>
          <cell r="F545">
            <v>1.5</v>
          </cell>
        </row>
        <row r="549">
          <cell r="B549" t="str">
            <v>NUMERO DE OPERARIOS</v>
          </cell>
          <cell r="C549" t="str">
            <v>CATEGORIAS</v>
          </cell>
          <cell r="D549" t="str">
            <v>CANTIDAD</v>
          </cell>
          <cell r="E549" t="str">
            <v>SUELDO/OPERARIO (SMLV)</v>
          </cell>
          <cell r="F549" t="str">
            <v>TOTAL (SMLV) POR CATEGORÍA</v>
          </cell>
          <cell r="G549" t="str">
            <v>TOTAL (SMLV) POR CANTIDAD DE OPERARIOS</v>
          </cell>
        </row>
        <row r="550">
          <cell r="B550">
            <v>1</v>
          </cell>
          <cell r="C550" t="str">
            <v>Técnico</v>
          </cell>
          <cell r="D550">
            <v>1</v>
          </cell>
          <cell r="E550">
            <v>1.5</v>
          </cell>
          <cell r="F550">
            <v>1.5</v>
          </cell>
          <cell r="G550">
            <v>1.5</v>
          </cell>
        </row>
        <row r="551">
          <cell r="B551">
            <v>2</v>
          </cell>
          <cell r="C551" t="str">
            <v>Jefe de equipos electromecánicos</v>
          </cell>
          <cell r="D551">
            <v>1</v>
          </cell>
          <cell r="E551">
            <v>2.5</v>
          </cell>
          <cell r="F551">
            <v>2.5</v>
          </cell>
          <cell r="G551">
            <v>4</v>
          </cell>
        </row>
        <row r="552">
          <cell r="C552" t="str">
            <v>Técnico</v>
          </cell>
          <cell r="D552">
            <v>1</v>
          </cell>
          <cell r="E552">
            <v>1.5</v>
          </cell>
          <cell r="F552">
            <v>1.5</v>
          </cell>
        </row>
        <row r="553">
          <cell r="B553">
            <v>3</v>
          </cell>
          <cell r="C553" t="str">
            <v>Jefe de equipos electromecánicos</v>
          </cell>
          <cell r="D553">
            <v>1</v>
          </cell>
          <cell r="E553">
            <v>2.5</v>
          </cell>
          <cell r="F553">
            <v>2.5</v>
          </cell>
          <cell r="G553">
            <v>5.5</v>
          </cell>
        </row>
        <row r="554">
          <cell r="C554" t="str">
            <v>Técnico</v>
          </cell>
          <cell r="D554">
            <v>2</v>
          </cell>
          <cell r="E554">
            <v>1.5</v>
          </cell>
          <cell r="F554">
            <v>3</v>
          </cell>
        </row>
        <row r="555">
          <cell r="B555">
            <v>4</v>
          </cell>
          <cell r="C555" t="str">
            <v>Jefe de equipos electromecánicos</v>
          </cell>
          <cell r="D555">
            <v>1</v>
          </cell>
          <cell r="E555">
            <v>2.5</v>
          </cell>
          <cell r="F555">
            <v>2.5</v>
          </cell>
          <cell r="G555">
            <v>7</v>
          </cell>
        </row>
        <row r="556">
          <cell r="C556" t="str">
            <v>Técnico</v>
          </cell>
          <cell r="D556">
            <v>3</v>
          </cell>
          <cell r="E556">
            <v>1.5</v>
          </cell>
          <cell r="F556">
            <v>4.5</v>
          </cell>
        </row>
        <row r="557">
          <cell r="B557">
            <v>5</v>
          </cell>
          <cell r="C557" t="str">
            <v>Jefe de equipos electromecánicos</v>
          </cell>
          <cell r="D557">
            <v>1</v>
          </cell>
          <cell r="E557">
            <v>2.5</v>
          </cell>
          <cell r="F557">
            <v>2.5</v>
          </cell>
          <cell r="G557">
            <v>8.5</v>
          </cell>
        </row>
        <row r="558">
          <cell r="C558" t="str">
            <v>Técnico</v>
          </cell>
          <cell r="D558">
            <v>4</v>
          </cell>
          <cell r="E558">
            <v>1.5</v>
          </cell>
          <cell r="F558">
            <v>6</v>
          </cell>
        </row>
        <row r="559">
          <cell r="B559">
            <v>6</v>
          </cell>
          <cell r="C559" t="str">
            <v>Jefe de equipos electromecánicos</v>
          </cell>
          <cell r="D559">
            <v>1</v>
          </cell>
          <cell r="E559">
            <v>2.5</v>
          </cell>
          <cell r="F559">
            <v>2.5</v>
          </cell>
          <cell r="G559">
            <v>10</v>
          </cell>
        </row>
        <row r="560">
          <cell r="C560" t="str">
            <v>Técnico</v>
          </cell>
          <cell r="D560">
            <v>5</v>
          </cell>
          <cell r="E560">
            <v>1.5</v>
          </cell>
          <cell r="F560">
            <v>7.5</v>
          </cell>
        </row>
        <row r="564">
          <cell r="B564" t="str">
            <v>NUMERO DE OPERARIOS</v>
          </cell>
          <cell r="C564" t="str">
            <v>CATEGORIAS</v>
          </cell>
          <cell r="D564" t="str">
            <v>CANTIDAD</v>
          </cell>
          <cell r="E564" t="str">
            <v>SUELDO/OPERARIO (SMLV)</v>
          </cell>
          <cell r="F564" t="str">
            <v>TOTAL (SMLV) POR CATEGORÍA</v>
          </cell>
          <cell r="G564" t="str">
            <v>TOTAL (SMLV) POR CANTIDAD DE OPERARIOS</v>
          </cell>
        </row>
        <row r="565">
          <cell r="B565">
            <v>1</v>
          </cell>
          <cell r="C565" t="str">
            <v>Fontanero</v>
          </cell>
          <cell r="D565">
            <v>1</v>
          </cell>
          <cell r="E565">
            <v>1.5</v>
          </cell>
          <cell r="F565">
            <v>1.5</v>
          </cell>
          <cell r="G565">
            <v>1.5</v>
          </cell>
        </row>
        <row r="566">
          <cell r="B566">
            <v>2</v>
          </cell>
          <cell r="C566" t="str">
            <v>Fontanero</v>
          </cell>
          <cell r="D566">
            <v>1</v>
          </cell>
          <cell r="E566">
            <v>1.5</v>
          </cell>
          <cell r="F566">
            <v>1.5</v>
          </cell>
          <cell r="G566">
            <v>2.5</v>
          </cell>
        </row>
        <row r="567">
          <cell r="C567" t="str">
            <v>Auxiliar</v>
          </cell>
          <cell r="D567">
            <v>1</v>
          </cell>
          <cell r="E567">
            <v>1</v>
          </cell>
          <cell r="F567">
            <v>1</v>
          </cell>
        </row>
        <row r="568">
          <cell r="B568">
            <v>3</v>
          </cell>
          <cell r="C568" t="str">
            <v>Jefe de fontanero</v>
          </cell>
          <cell r="D568">
            <v>1</v>
          </cell>
          <cell r="E568">
            <v>2.5</v>
          </cell>
          <cell r="F568">
            <v>2.5</v>
          </cell>
          <cell r="G568">
            <v>5</v>
          </cell>
        </row>
        <row r="569">
          <cell r="C569" t="str">
            <v>Fontanero</v>
          </cell>
          <cell r="D569">
            <v>1</v>
          </cell>
          <cell r="E569">
            <v>1.5</v>
          </cell>
          <cell r="F569">
            <v>1.5</v>
          </cell>
        </row>
        <row r="570">
          <cell r="C570" t="str">
            <v>Auxiliar</v>
          </cell>
          <cell r="D570">
            <v>1</v>
          </cell>
          <cell r="E570">
            <v>1</v>
          </cell>
          <cell r="F570">
            <v>1</v>
          </cell>
        </row>
        <row r="571">
          <cell r="B571">
            <v>4</v>
          </cell>
          <cell r="C571" t="str">
            <v>Jefe de fontanero</v>
          </cell>
          <cell r="D571">
            <v>1</v>
          </cell>
          <cell r="E571">
            <v>2.5</v>
          </cell>
          <cell r="F571">
            <v>2.5</v>
          </cell>
          <cell r="G571">
            <v>6</v>
          </cell>
        </row>
        <row r="572">
          <cell r="C572" t="str">
            <v>Fontanero</v>
          </cell>
          <cell r="D572">
            <v>1</v>
          </cell>
          <cell r="E572">
            <v>1.5</v>
          </cell>
          <cell r="F572">
            <v>1.5</v>
          </cell>
        </row>
        <row r="573">
          <cell r="C573" t="str">
            <v>Auxiliar</v>
          </cell>
          <cell r="D573">
            <v>2</v>
          </cell>
          <cell r="E573">
            <v>1</v>
          </cell>
          <cell r="F573">
            <v>2</v>
          </cell>
        </row>
        <row r="574">
          <cell r="B574">
            <v>5</v>
          </cell>
          <cell r="C574" t="str">
            <v>Jefe de fontanero</v>
          </cell>
          <cell r="D574">
            <v>1</v>
          </cell>
          <cell r="E574">
            <v>2.5</v>
          </cell>
          <cell r="F574">
            <v>2.5</v>
          </cell>
          <cell r="G574">
            <v>7.5</v>
          </cell>
        </row>
        <row r="575">
          <cell r="C575" t="str">
            <v>Fontanero</v>
          </cell>
          <cell r="D575">
            <v>2</v>
          </cell>
          <cell r="E575">
            <v>1.5</v>
          </cell>
          <cell r="F575">
            <v>3</v>
          </cell>
        </row>
        <row r="576">
          <cell r="C576" t="str">
            <v>Auxiliar</v>
          </cell>
          <cell r="D576">
            <v>2</v>
          </cell>
          <cell r="E576">
            <v>1</v>
          </cell>
          <cell r="F576">
            <v>2</v>
          </cell>
        </row>
        <row r="577">
          <cell r="B577">
            <v>6</v>
          </cell>
          <cell r="C577" t="str">
            <v>Jefe de fontanero</v>
          </cell>
          <cell r="D577">
            <v>1</v>
          </cell>
          <cell r="E577">
            <v>2.5</v>
          </cell>
          <cell r="F577">
            <v>2.5</v>
          </cell>
          <cell r="G577">
            <v>8.5</v>
          </cell>
        </row>
        <row r="578">
          <cell r="C578" t="str">
            <v>Fontanero</v>
          </cell>
          <cell r="D578">
            <v>2</v>
          </cell>
          <cell r="E578">
            <v>1.5</v>
          </cell>
          <cell r="F578">
            <v>3</v>
          </cell>
        </row>
        <row r="579">
          <cell r="C579" t="str">
            <v>Auxiliar</v>
          </cell>
          <cell r="D579">
            <v>3</v>
          </cell>
          <cell r="E579">
            <v>1</v>
          </cell>
          <cell r="F579">
            <v>3</v>
          </cell>
        </row>
        <row r="580">
          <cell r="B580">
            <v>7</v>
          </cell>
          <cell r="C580" t="str">
            <v>Jefe de fontanero</v>
          </cell>
          <cell r="D580">
            <v>1</v>
          </cell>
          <cell r="E580">
            <v>2.5</v>
          </cell>
          <cell r="F580">
            <v>2.5</v>
          </cell>
          <cell r="G580">
            <v>9.5</v>
          </cell>
        </row>
        <row r="581">
          <cell r="C581" t="str">
            <v>Fontanero</v>
          </cell>
          <cell r="D581">
            <v>2</v>
          </cell>
          <cell r="E581">
            <v>1.5</v>
          </cell>
          <cell r="F581">
            <v>3</v>
          </cell>
        </row>
        <row r="582">
          <cell r="C582" t="str">
            <v>Auxiliar</v>
          </cell>
          <cell r="D582">
            <v>4</v>
          </cell>
          <cell r="E582">
            <v>1</v>
          </cell>
          <cell r="F582">
            <v>4</v>
          </cell>
        </row>
        <row r="583">
          <cell r="B583">
            <v>8</v>
          </cell>
          <cell r="C583" t="str">
            <v>Jefe de fontanero</v>
          </cell>
          <cell r="D583">
            <v>1</v>
          </cell>
          <cell r="E583">
            <v>2.5</v>
          </cell>
          <cell r="F583">
            <v>2.5</v>
          </cell>
          <cell r="G583">
            <v>11</v>
          </cell>
        </row>
        <row r="584">
          <cell r="C584" t="str">
            <v>Fontanero</v>
          </cell>
          <cell r="D584">
            <v>3</v>
          </cell>
          <cell r="E584">
            <v>1.5</v>
          </cell>
          <cell r="F584">
            <v>4.5</v>
          </cell>
        </row>
        <row r="585">
          <cell r="C585" t="str">
            <v>Auxiliar</v>
          </cell>
          <cell r="D585">
            <v>4</v>
          </cell>
          <cell r="E585">
            <v>1</v>
          </cell>
          <cell r="F585">
            <v>4</v>
          </cell>
        </row>
        <row r="586">
          <cell r="B586">
            <v>9</v>
          </cell>
          <cell r="C586" t="str">
            <v>Jefe de fontanero</v>
          </cell>
          <cell r="D586">
            <v>1</v>
          </cell>
          <cell r="E586">
            <v>2.5</v>
          </cell>
          <cell r="F586">
            <v>2.5</v>
          </cell>
          <cell r="G586">
            <v>12</v>
          </cell>
        </row>
        <row r="587">
          <cell r="C587" t="str">
            <v>Fontanero</v>
          </cell>
          <cell r="D587">
            <v>3</v>
          </cell>
          <cell r="E587">
            <v>1.5</v>
          </cell>
          <cell r="F587">
            <v>4.5</v>
          </cell>
        </row>
        <row r="588">
          <cell r="C588" t="str">
            <v>Auxiliar</v>
          </cell>
          <cell r="D588">
            <v>5</v>
          </cell>
          <cell r="E588">
            <v>1</v>
          </cell>
          <cell r="F588">
            <v>5</v>
          </cell>
        </row>
        <row r="589">
          <cell r="B589">
            <v>10</v>
          </cell>
          <cell r="C589" t="str">
            <v>Jefe de fontanero</v>
          </cell>
          <cell r="D589">
            <v>1</v>
          </cell>
          <cell r="E589">
            <v>2.5</v>
          </cell>
          <cell r="F589">
            <v>2.5</v>
          </cell>
          <cell r="G589">
            <v>13</v>
          </cell>
        </row>
        <row r="590">
          <cell r="C590" t="str">
            <v>Fontanero</v>
          </cell>
          <cell r="D590">
            <v>3</v>
          </cell>
          <cell r="E590">
            <v>1.5</v>
          </cell>
          <cell r="F590">
            <v>4.5</v>
          </cell>
        </row>
        <row r="591">
          <cell r="C591" t="str">
            <v>Auxiliar</v>
          </cell>
          <cell r="D591">
            <v>6</v>
          </cell>
          <cell r="E591">
            <v>1</v>
          </cell>
          <cell r="F591">
            <v>6</v>
          </cell>
        </row>
        <row r="592">
          <cell r="B592">
            <v>11</v>
          </cell>
          <cell r="C592" t="str">
            <v>Jefe de fontanero</v>
          </cell>
          <cell r="D592">
            <v>1</v>
          </cell>
          <cell r="E592">
            <v>2.5</v>
          </cell>
          <cell r="F592">
            <v>2.5</v>
          </cell>
          <cell r="G592">
            <v>14</v>
          </cell>
        </row>
        <row r="593">
          <cell r="C593" t="str">
            <v>Fontanero</v>
          </cell>
          <cell r="D593">
            <v>3</v>
          </cell>
          <cell r="E593">
            <v>1.5</v>
          </cell>
          <cell r="F593">
            <v>4.5</v>
          </cell>
        </row>
        <row r="594">
          <cell r="C594" t="str">
            <v>Auxiliar</v>
          </cell>
          <cell r="D594">
            <v>7</v>
          </cell>
          <cell r="E594">
            <v>1</v>
          </cell>
          <cell r="F594">
            <v>7</v>
          </cell>
        </row>
        <row r="595">
          <cell r="B595">
            <v>12</v>
          </cell>
          <cell r="C595" t="str">
            <v>Jefe de fontanero</v>
          </cell>
          <cell r="D595">
            <v>1</v>
          </cell>
          <cell r="E595">
            <v>2.5</v>
          </cell>
          <cell r="F595">
            <v>2.5</v>
          </cell>
          <cell r="G595">
            <v>15</v>
          </cell>
        </row>
        <row r="596">
          <cell r="C596" t="str">
            <v>Fontanero</v>
          </cell>
          <cell r="D596">
            <v>3</v>
          </cell>
          <cell r="E596">
            <v>1.5</v>
          </cell>
          <cell r="F596">
            <v>4.5</v>
          </cell>
        </row>
        <row r="597">
          <cell r="C597" t="str">
            <v>Auxiliar</v>
          </cell>
          <cell r="D597">
            <v>8</v>
          </cell>
          <cell r="E597">
            <v>1</v>
          </cell>
          <cell r="F597">
            <v>8</v>
          </cell>
        </row>
        <row r="598">
          <cell r="B598">
            <v>13</v>
          </cell>
          <cell r="C598" t="str">
            <v>Jefe de fontanero</v>
          </cell>
          <cell r="D598">
            <v>1</v>
          </cell>
          <cell r="E598">
            <v>2.5</v>
          </cell>
          <cell r="F598">
            <v>2.5</v>
          </cell>
          <cell r="G598">
            <v>16.5</v>
          </cell>
        </row>
        <row r="599">
          <cell r="C599" t="str">
            <v>Fontanero</v>
          </cell>
          <cell r="D599">
            <v>4</v>
          </cell>
          <cell r="E599">
            <v>1.5</v>
          </cell>
          <cell r="F599">
            <v>6</v>
          </cell>
        </row>
        <row r="600">
          <cell r="C600" t="str">
            <v>Auxiliar</v>
          </cell>
          <cell r="D600">
            <v>8</v>
          </cell>
          <cell r="E600">
            <v>1</v>
          </cell>
          <cell r="F600">
            <v>8</v>
          </cell>
        </row>
        <row r="601">
          <cell r="B601">
            <v>14</v>
          </cell>
          <cell r="C601" t="str">
            <v>Jefe de fontanero</v>
          </cell>
          <cell r="D601">
            <v>1</v>
          </cell>
          <cell r="E601">
            <v>2.5</v>
          </cell>
          <cell r="F601">
            <v>2.5</v>
          </cell>
          <cell r="G601">
            <v>17.5</v>
          </cell>
        </row>
        <row r="602">
          <cell r="C602" t="str">
            <v>Fontanero</v>
          </cell>
          <cell r="D602">
            <v>4</v>
          </cell>
          <cell r="E602">
            <v>1.5</v>
          </cell>
          <cell r="F602">
            <v>6</v>
          </cell>
        </row>
        <row r="603">
          <cell r="C603" t="str">
            <v>Auxiliar</v>
          </cell>
          <cell r="D603">
            <v>9</v>
          </cell>
          <cell r="E603">
            <v>1</v>
          </cell>
          <cell r="F603">
            <v>9</v>
          </cell>
        </row>
        <row r="604">
          <cell r="B604">
            <v>15</v>
          </cell>
          <cell r="C604" t="str">
            <v>Jefe de fontanero</v>
          </cell>
          <cell r="D604">
            <v>1</v>
          </cell>
          <cell r="E604">
            <v>2.5</v>
          </cell>
          <cell r="F604">
            <v>2.5</v>
          </cell>
          <cell r="G604">
            <v>18.5</v>
          </cell>
        </row>
        <row r="605">
          <cell r="C605" t="str">
            <v>Fontanero</v>
          </cell>
          <cell r="D605">
            <v>4</v>
          </cell>
          <cell r="E605">
            <v>1.5</v>
          </cell>
          <cell r="F605">
            <v>6</v>
          </cell>
        </row>
        <row r="606">
          <cell r="C606" t="str">
            <v>Auxiliar</v>
          </cell>
          <cell r="D606">
            <v>10</v>
          </cell>
          <cell r="E606">
            <v>1</v>
          </cell>
          <cell r="F606">
            <v>10</v>
          </cell>
        </row>
        <row r="607">
          <cell r="B607">
            <v>16</v>
          </cell>
          <cell r="C607" t="str">
            <v>Jefe de fontanero</v>
          </cell>
          <cell r="D607">
            <v>1</v>
          </cell>
          <cell r="E607">
            <v>2.5</v>
          </cell>
          <cell r="F607">
            <v>2.5</v>
          </cell>
          <cell r="G607">
            <v>20</v>
          </cell>
        </row>
        <row r="608">
          <cell r="C608" t="str">
            <v>Fontanero</v>
          </cell>
          <cell r="D608">
            <v>5</v>
          </cell>
          <cell r="E608">
            <v>1.5</v>
          </cell>
          <cell r="F608">
            <v>7.5</v>
          </cell>
        </row>
        <row r="609">
          <cell r="C609" t="str">
            <v>Auxiliar</v>
          </cell>
          <cell r="D609">
            <v>10</v>
          </cell>
          <cell r="E609">
            <v>1</v>
          </cell>
          <cell r="F609">
            <v>10</v>
          </cell>
        </row>
        <row r="610">
          <cell r="B610">
            <v>17</v>
          </cell>
          <cell r="C610" t="str">
            <v>Jefe de fontanero</v>
          </cell>
          <cell r="D610">
            <v>1</v>
          </cell>
          <cell r="E610">
            <v>2.5</v>
          </cell>
          <cell r="F610">
            <v>2.5</v>
          </cell>
          <cell r="G610">
            <v>21</v>
          </cell>
        </row>
        <row r="611">
          <cell r="C611" t="str">
            <v>Fontanero</v>
          </cell>
          <cell r="D611">
            <v>5</v>
          </cell>
          <cell r="E611">
            <v>1.5</v>
          </cell>
          <cell r="F611">
            <v>7.5</v>
          </cell>
        </row>
        <row r="612">
          <cell r="C612" t="str">
            <v>Auxiliar</v>
          </cell>
          <cell r="D612">
            <v>11</v>
          </cell>
          <cell r="E612">
            <v>1</v>
          </cell>
          <cell r="F612">
            <v>11</v>
          </cell>
        </row>
        <row r="613">
          <cell r="B613">
            <v>18</v>
          </cell>
          <cell r="C613" t="str">
            <v>Jefe de fontanero</v>
          </cell>
          <cell r="D613">
            <v>1</v>
          </cell>
          <cell r="E613">
            <v>2.5</v>
          </cell>
          <cell r="F613">
            <v>2.5</v>
          </cell>
          <cell r="G613">
            <v>22</v>
          </cell>
        </row>
        <row r="614">
          <cell r="C614" t="str">
            <v>Fontanero</v>
          </cell>
          <cell r="D614">
            <v>5</v>
          </cell>
          <cell r="E614">
            <v>1.5</v>
          </cell>
          <cell r="F614">
            <v>7.5</v>
          </cell>
        </row>
        <row r="615">
          <cell r="C615" t="str">
            <v>Auxiliar</v>
          </cell>
          <cell r="D615">
            <v>12</v>
          </cell>
          <cell r="E615">
            <v>1</v>
          </cell>
          <cell r="F615">
            <v>12</v>
          </cell>
        </row>
        <row r="616">
          <cell r="B616">
            <v>19</v>
          </cell>
          <cell r="C616" t="str">
            <v>Jefe de fontanero</v>
          </cell>
          <cell r="D616">
            <v>1</v>
          </cell>
          <cell r="E616">
            <v>2.5</v>
          </cell>
          <cell r="F616">
            <v>2.5</v>
          </cell>
          <cell r="G616">
            <v>23</v>
          </cell>
        </row>
        <row r="617">
          <cell r="C617" t="str">
            <v>Fontanero</v>
          </cell>
          <cell r="D617">
            <v>5</v>
          </cell>
          <cell r="E617">
            <v>1.5</v>
          </cell>
          <cell r="F617">
            <v>7.5</v>
          </cell>
        </row>
        <row r="618">
          <cell r="C618" t="str">
            <v>Auxiliar</v>
          </cell>
          <cell r="D618">
            <v>13</v>
          </cell>
          <cell r="E618">
            <v>1</v>
          </cell>
          <cell r="F618">
            <v>13</v>
          </cell>
        </row>
        <row r="619">
          <cell r="B619">
            <v>20</v>
          </cell>
          <cell r="C619" t="str">
            <v>Jefe de fontanero</v>
          </cell>
          <cell r="D619">
            <v>1</v>
          </cell>
          <cell r="E619">
            <v>2.5</v>
          </cell>
          <cell r="F619">
            <v>2.5</v>
          </cell>
          <cell r="G619">
            <v>24.5</v>
          </cell>
        </row>
        <row r="620">
          <cell r="C620" t="str">
            <v>Fontanero</v>
          </cell>
          <cell r="D620">
            <v>6</v>
          </cell>
          <cell r="E620">
            <v>1.5</v>
          </cell>
          <cell r="F620">
            <v>9</v>
          </cell>
        </row>
        <row r="621">
          <cell r="C621" t="str">
            <v>Auxiliar</v>
          </cell>
          <cell r="D621">
            <v>13</v>
          </cell>
          <cell r="E621">
            <v>1</v>
          </cell>
          <cell r="F621">
            <v>13</v>
          </cell>
        </row>
        <row r="674">
          <cell r="B674" t="str">
            <v>MUNICIPIO</v>
          </cell>
          <cell r="C674" t="str">
            <v>CAPTACIÓN</v>
          </cell>
          <cell r="D674" t="str">
            <v>SISTEMA DE BOMBEO</v>
          </cell>
          <cell r="E674" t="str">
            <v>PLANTAS DE TRATAMIENTO</v>
          </cell>
          <cell r="F674" t="str">
            <v>TANQUES DE ALMACENAMIENTO</v>
          </cell>
          <cell r="G674" t="str">
            <v>MACROMEDIDORES</v>
          </cell>
          <cell r="H674" t="str">
            <v>REBOMBEO</v>
          </cell>
        </row>
        <row r="675">
          <cell r="B675" t="str">
            <v>Majagual</v>
          </cell>
          <cell r="C675">
            <v>1</v>
          </cell>
          <cell r="D675">
            <v>31.265999999999998</v>
          </cell>
          <cell r="E675">
            <v>0</v>
          </cell>
          <cell r="F675">
            <v>175</v>
          </cell>
          <cell r="G675">
            <v>0</v>
          </cell>
          <cell r="H675">
            <v>0</v>
          </cell>
        </row>
        <row r="676">
          <cell r="B676" t="str">
            <v>San Benito Abad</v>
          </cell>
          <cell r="C676">
            <v>1</v>
          </cell>
          <cell r="D676">
            <v>51.354999999999997</v>
          </cell>
          <cell r="E676">
            <v>0</v>
          </cell>
          <cell r="F676">
            <v>418</v>
          </cell>
          <cell r="G676">
            <v>0</v>
          </cell>
        </row>
        <row r="677">
          <cell r="B677" t="str">
            <v>San Marcos</v>
          </cell>
          <cell r="C677">
            <v>4</v>
          </cell>
          <cell r="D677">
            <v>124.94197999999997</v>
          </cell>
          <cell r="E677">
            <v>0</v>
          </cell>
          <cell r="F677">
            <v>500</v>
          </cell>
          <cell r="G677">
            <v>6</v>
          </cell>
        </row>
        <row r="678">
          <cell r="B678" t="str">
            <v>San Onofre</v>
          </cell>
          <cell r="C678">
            <v>10</v>
          </cell>
          <cell r="D678">
            <v>97.4</v>
          </cell>
          <cell r="E678">
            <v>0</v>
          </cell>
          <cell r="F678">
            <v>1152</v>
          </cell>
          <cell r="G678">
            <v>0</v>
          </cell>
          <cell r="H678">
            <v>72</v>
          </cell>
        </row>
        <row r="679">
          <cell r="B679" t="str">
            <v>San Pedro</v>
          </cell>
          <cell r="C679">
            <v>2</v>
          </cell>
          <cell r="D679">
            <v>37.299999999999997</v>
          </cell>
          <cell r="E679">
            <v>0</v>
          </cell>
          <cell r="F679">
            <v>1072</v>
          </cell>
          <cell r="G679">
            <v>0</v>
          </cell>
          <cell r="H679">
            <v>0</v>
          </cell>
        </row>
        <row r="680">
          <cell r="B680" t="str">
            <v>Santiago de Tolú</v>
          </cell>
          <cell r="C680">
            <v>4</v>
          </cell>
          <cell r="D680">
            <v>53.813999999999993</v>
          </cell>
          <cell r="E680">
            <v>0</v>
          </cell>
          <cell r="F680">
            <v>215</v>
          </cell>
          <cell r="G680">
            <v>1</v>
          </cell>
          <cell r="H680">
            <v>0</v>
          </cell>
        </row>
        <row r="681">
          <cell r="B681" t="str">
            <v>Cerro de San Antonio</v>
          </cell>
          <cell r="C681">
            <v>1</v>
          </cell>
          <cell r="D681">
            <v>171.58</v>
          </cell>
          <cell r="E681">
            <v>60</v>
          </cell>
          <cell r="F681">
            <v>750</v>
          </cell>
          <cell r="G681">
            <v>0</v>
          </cell>
          <cell r="H681">
            <v>0</v>
          </cell>
        </row>
        <row r="682">
          <cell r="B682" t="str">
            <v>El Piñón</v>
          </cell>
          <cell r="C682">
            <v>2</v>
          </cell>
          <cell r="D682">
            <v>82.06</v>
          </cell>
          <cell r="E682">
            <v>30</v>
          </cell>
          <cell r="F682">
            <v>590</v>
          </cell>
          <cell r="G682">
            <v>0</v>
          </cell>
          <cell r="H682">
            <v>22.38</v>
          </cell>
        </row>
        <row r="683">
          <cell r="B683" t="str">
            <v>Pedraza</v>
          </cell>
          <cell r="C683">
            <v>1</v>
          </cell>
          <cell r="D683">
            <v>26.856000000000002</v>
          </cell>
          <cell r="E683">
            <v>10</v>
          </cell>
          <cell r="F683">
            <v>160</v>
          </cell>
          <cell r="G683">
            <v>0</v>
          </cell>
          <cell r="H683">
            <v>0</v>
          </cell>
        </row>
        <row r="684">
          <cell r="B684" t="str">
            <v>Pivijay</v>
          </cell>
          <cell r="D684">
            <v>63.41</v>
          </cell>
          <cell r="E684">
            <v>65</v>
          </cell>
          <cell r="F684">
            <v>600</v>
          </cell>
          <cell r="G684">
            <v>0</v>
          </cell>
        </row>
        <row r="685">
          <cell r="B685" t="str">
            <v>Salamina</v>
          </cell>
          <cell r="C685">
            <v>1</v>
          </cell>
          <cell r="D685">
            <v>41.776000000000003</v>
          </cell>
          <cell r="E685">
            <v>16</v>
          </cell>
          <cell r="F685">
            <v>230</v>
          </cell>
          <cell r="G685">
            <v>0</v>
          </cell>
          <cell r="H685">
            <v>29.84</v>
          </cell>
        </row>
        <row r="688">
          <cell r="B688" t="str">
            <v>MUNICIPIO</v>
          </cell>
          <cell r="C688" t="str">
            <v>LONGITUD REDES DE DISTRIBUCIÓN (AC +PVC) (km)</v>
          </cell>
          <cell r="D688" t="str">
            <v>PORCENTAJE 2 - 4"</v>
          </cell>
        </row>
        <row r="689">
          <cell r="B689" t="str">
            <v>Majagual</v>
          </cell>
          <cell r="C689">
            <v>14.06</v>
          </cell>
          <cell r="D689">
            <v>0.04</v>
          </cell>
        </row>
        <row r="690">
          <cell r="B690" t="str">
            <v>San Benito Abad</v>
          </cell>
          <cell r="C690">
            <v>14.4</v>
          </cell>
          <cell r="D690">
            <v>1</v>
          </cell>
        </row>
        <row r="691">
          <cell r="B691" t="str">
            <v>San Marcos</v>
          </cell>
          <cell r="C691">
            <v>32.770000000000003</v>
          </cell>
          <cell r="D691">
            <v>0.74399999999999999</v>
          </cell>
        </row>
        <row r="692">
          <cell r="B692" t="str">
            <v>San Onofre</v>
          </cell>
          <cell r="C692">
            <v>14.128</v>
          </cell>
          <cell r="D692">
            <v>0.71</v>
          </cell>
        </row>
        <row r="693">
          <cell r="B693" t="str">
            <v>San Pedro</v>
          </cell>
          <cell r="C693">
            <v>21.5</v>
          </cell>
          <cell r="D693">
            <v>0.91</v>
          </cell>
        </row>
        <row r="694">
          <cell r="B694" t="str">
            <v>Santiago de Tolú</v>
          </cell>
          <cell r="C694">
            <v>29.93</v>
          </cell>
          <cell r="D694">
            <v>0.98699999999999999</v>
          </cell>
        </row>
        <row r="695">
          <cell r="B695" t="str">
            <v>Cerro de San Antonio</v>
          </cell>
          <cell r="C695">
            <v>8.2070000000000007</v>
          </cell>
          <cell r="D695">
            <v>0.6</v>
          </cell>
        </row>
        <row r="696">
          <cell r="B696" t="str">
            <v>El Piñón</v>
          </cell>
          <cell r="C696">
            <v>16.312000000000001</v>
          </cell>
          <cell r="D696">
            <v>0.87</v>
          </cell>
        </row>
        <row r="697">
          <cell r="B697" t="str">
            <v>Pedraza</v>
          </cell>
          <cell r="C697">
            <v>8.32</v>
          </cell>
          <cell r="D697">
            <v>0.8</v>
          </cell>
        </row>
        <row r="698">
          <cell r="B698" t="str">
            <v>Pivijay</v>
          </cell>
          <cell r="C698">
            <v>46</v>
          </cell>
          <cell r="D698">
            <v>0.8</v>
          </cell>
        </row>
        <row r="699">
          <cell r="B699" t="str">
            <v>Salamina</v>
          </cell>
          <cell r="C699">
            <v>25.24</v>
          </cell>
          <cell r="D699">
            <v>0.97</v>
          </cell>
        </row>
        <row r="704">
          <cell r="B704" t="str">
            <v>MUNICIPIO</v>
          </cell>
          <cell r="C704" t="str">
            <v xml:space="preserve">SISTEMA DE BOMBEO </v>
          </cell>
          <cell r="D704" t="str">
            <v xml:space="preserve">PLANTA DE TRATAMIENTO </v>
          </cell>
        </row>
        <row r="705">
          <cell r="B705" t="str">
            <v>Majagual</v>
          </cell>
          <cell r="C705">
            <v>0</v>
          </cell>
          <cell r="D705">
            <v>33750</v>
          </cell>
        </row>
        <row r="706">
          <cell r="B706" t="str">
            <v>San Benito Abad</v>
          </cell>
          <cell r="C706">
            <v>0</v>
          </cell>
          <cell r="D706">
            <v>0</v>
          </cell>
        </row>
        <row r="707">
          <cell r="B707" t="str">
            <v>San Marcos</v>
          </cell>
          <cell r="C707">
            <v>179.04</v>
          </cell>
          <cell r="D707">
            <v>86400</v>
          </cell>
        </row>
        <row r="708">
          <cell r="B708" t="str">
            <v>San Onofre</v>
          </cell>
          <cell r="C708">
            <v>0</v>
          </cell>
          <cell r="D708">
            <v>0</v>
          </cell>
        </row>
        <row r="709">
          <cell r="B709" t="str">
            <v>San Pedro</v>
          </cell>
          <cell r="C709">
            <v>0</v>
          </cell>
          <cell r="D709">
            <v>2800</v>
          </cell>
        </row>
        <row r="710">
          <cell r="B710" t="str">
            <v>Santiago de Tolú</v>
          </cell>
          <cell r="C710">
            <v>67.14</v>
          </cell>
          <cell r="D710">
            <v>126000</v>
          </cell>
        </row>
        <row r="711">
          <cell r="B711" t="str">
            <v>Cerro de San Antonio</v>
          </cell>
          <cell r="C711">
            <v>0</v>
          </cell>
          <cell r="D711">
            <v>0</v>
          </cell>
        </row>
        <row r="712">
          <cell r="B712" t="str">
            <v>El Piñón</v>
          </cell>
          <cell r="C712">
            <v>12</v>
          </cell>
          <cell r="D712">
            <v>27000</v>
          </cell>
        </row>
        <row r="713">
          <cell r="B713" t="str">
            <v>Pedraza</v>
          </cell>
          <cell r="C713">
            <v>20.887999999999998</v>
          </cell>
          <cell r="D713">
            <v>6604</v>
          </cell>
        </row>
        <row r="714">
          <cell r="B714" t="str">
            <v>Pivijay</v>
          </cell>
          <cell r="C714">
            <v>28.223666666666666</v>
          </cell>
          <cell r="D714">
            <v>8250</v>
          </cell>
        </row>
        <row r="715">
          <cell r="B715" t="str">
            <v>Salamina</v>
          </cell>
          <cell r="C715">
            <v>22.38</v>
          </cell>
          <cell r="D715">
            <v>10395</v>
          </cell>
        </row>
        <row r="718">
          <cell r="B718" t="str">
            <v>MUNICIPIO</v>
          </cell>
          <cell r="C718" t="str">
            <v>LONGITUD REDES DE ALCANTARILLADO (km)</v>
          </cell>
          <cell r="D718" t="str">
            <v>LONGITUD DE REDES DE 8"</v>
          </cell>
          <cell r="E718" t="str">
            <v>LONGITUD DE REDES DE 10"</v>
          </cell>
          <cell r="F718" t="str">
            <v>LONGITUD DE REDES DE 12"</v>
          </cell>
          <cell r="G718" t="str">
            <v>LONGITUD DE REDES &gt; 20"</v>
          </cell>
          <cell r="H718" t="str">
            <v>LONGITUD DE 12"</v>
          </cell>
          <cell r="I718" t="str">
            <v>LONGITUD DE 18"</v>
          </cell>
          <cell r="J718" t="str">
            <v>LONGITUD DE 20"</v>
          </cell>
          <cell r="K718" t="str">
            <v>LONGITUD DE 24"</v>
          </cell>
          <cell r="L718" t="str">
            <v>LONGITUD DE 16"</v>
          </cell>
          <cell r="M718" t="str">
            <v>LONGITUD DE 20"</v>
          </cell>
          <cell r="N718" t="str">
            <v>LONGITUD DE 24"</v>
          </cell>
          <cell r="O718" t="str">
            <v>LONGITUD DE 27"</v>
          </cell>
        </row>
        <row r="719">
          <cell r="B719" t="str">
            <v>Majagual</v>
          </cell>
          <cell r="C719">
            <v>7.9</v>
          </cell>
          <cell r="D719">
            <v>3.8220200000000002</v>
          </cell>
          <cell r="E719">
            <v>0.25596000000000002</v>
          </cell>
          <cell r="F719">
            <v>3.8220200000000002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B720" t="str">
            <v>San Benito Abad</v>
          </cell>
          <cell r="C720">
            <v>0.8</v>
          </cell>
          <cell r="D720">
            <v>0.52</v>
          </cell>
          <cell r="E720">
            <v>9.6000000000000002E-2</v>
          </cell>
          <cell r="F720">
            <v>0.12</v>
          </cell>
          <cell r="G720">
            <v>6.4000000000000001E-2</v>
          </cell>
        </row>
        <row r="721">
          <cell r="B721" t="str">
            <v>San Marcos</v>
          </cell>
          <cell r="C721">
            <v>19.899999999999999</v>
          </cell>
          <cell r="D721">
            <v>12.934999999999999</v>
          </cell>
          <cell r="E721">
            <v>1.5919999999999999</v>
          </cell>
          <cell r="F721">
            <v>2.3879999999999999</v>
          </cell>
          <cell r="G721">
            <v>2.9849999999999999</v>
          </cell>
          <cell r="J721">
            <v>0.56000000000000005</v>
          </cell>
          <cell r="L721">
            <v>0</v>
          </cell>
          <cell r="M721">
            <v>0</v>
          </cell>
          <cell r="N721">
            <v>0</v>
          </cell>
          <cell r="O721">
            <v>1.6</v>
          </cell>
        </row>
        <row r="722">
          <cell r="B722" t="str">
            <v>San Onofre</v>
          </cell>
          <cell r="C722">
            <v>10.9</v>
          </cell>
          <cell r="D722">
            <v>8.9380000000000006</v>
          </cell>
          <cell r="E722">
            <v>0.872</v>
          </cell>
          <cell r="F722">
            <v>1.08782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1.7</v>
          </cell>
          <cell r="M722">
            <v>0</v>
          </cell>
          <cell r="N722">
            <v>0</v>
          </cell>
          <cell r="O722">
            <v>0</v>
          </cell>
        </row>
        <row r="723">
          <cell r="B723" t="str">
            <v>San Pedro</v>
          </cell>
          <cell r="C723">
            <v>17.5</v>
          </cell>
          <cell r="D723">
            <v>16.275000000000002</v>
          </cell>
          <cell r="E723">
            <v>0</v>
          </cell>
          <cell r="F723">
            <v>1.2250000000000001</v>
          </cell>
          <cell r="G723">
            <v>0</v>
          </cell>
          <cell r="H723">
            <v>0.5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</row>
        <row r="724">
          <cell r="B724" t="str">
            <v>Santiago de Tolú</v>
          </cell>
          <cell r="C724">
            <v>30</v>
          </cell>
          <cell r="D724">
            <v>19.5</v>
          </cell>
          <cell r="E724">
            <v>2.4</v>
          </cell>
          <cell r="F724">
            <v>3.5999999999999996</v>
          </cell>
          <cell r="G724">
            <v>4.5</v>
          </cell>
          <cell r="H724">
            <v>2.04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</row>
        <row r="725">
          <cell r="B725" t="str">
            <v>Cerro de San Antonio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B726" t="str">
            <v>El Piñón</v>
          </cell>
          <cell r="C726">
            <v>16.309999999999999</v>
          </cell>
          <cell r="D726">
            <v>11.416999999999998</v>
          </cell>
          <cell r="E726">
            <v>3.262</v>
          </cell>
          <cell r="F726">
            <v>1.631</v>
          </cell>
          <cell r="G726">
            <v>0</v>
          </cell>
          <cell r="H726">
            <v>2</v>
          </cell>
          <cell r="I726">
            <v>0</v>
          </cell>
          <cell r="J726">
            <v>0</v>
          </cell>
          <cell r="K726">
            <v>0</v>
          </cell>
          <cell r="L726">
            <v>1.5</v>
          </cell>
          <cell r="M726">
            <v>0</v>
          </cell>
          <cell r="N726">
            <v>0</v>
          </cell>
          <cell r="O726">
            <v>0</v>
          </cell>
        </row>
        <row r="727">
          <cell r="B727" t="str">
            <v>Pedraza</v>
          </cell>
          <cell r="C727">
            <v>8.3420000000000005</v>
          </cell>
          <cell r="D727">
            <v>8.0083199999999994</v>
          </cell>
          <cell r="E727">
            <v>0.33368000000000003</v>
          </cell>
          <cell r="F727">
            <v>0</v>
          </cell>
          <cell r="G727">
            <v>0</v>
          </cell>
          <cell r="H727">
            <v>1.35</v>
          </cell>
          <cell r="I727">
            <v>0</v>
          </cell>
          <cell r="J727">
            <v>0</v>
          </cell>
          <cell r="K727">
            <v>0</v>
          </cell>
          <cell r="L727">
            <v>1.5</v>
          </cell>
          <cell r="M727">
            <v>0</v>
          </cell>
          <cell r="N727">
            <v>0</v>
          </cell>
          <cell r="O727">
            <v>0</v>
          </cell>
        </row>
        <row r="728">
          <cell r="B728" t="str">
            <v>Pivijay</v>
          </cell>
          <cell r="C728">
            <v>10.038</v>
          </cell>
          <cell r="D728">
            <v>7.9300200000000007</v>
          </cell>
          <cell r="E728">
            <v>0.90342</v>
          </cell>
          <cell r="F728">
            <v>0</v>
          </cell>
          <cell r="G728">
            <v>1.2045600000000001</v>
          </cell>
        </row>
        <row r="729">
          <cell r="B729" t="str">
            <v>Salamina</v>
          </cell>
          <cell r="C729">
            <v>4.5</v>
          </cell>
          <cell r="D729">
            <v>4.0949999999999998</v>
          </cell>
          <cell r="E729">
            <v>0.31500000000000006</v>
          </cell>
          <cell r="F729">
            <v>0.09</v>
          </cell>
          <cell r="G729">
            <v>0</v>
          </cell>
          <cell r="H729">
            <v>1.25</v>
          </cell>
          <cell r="I729">
            <v>0</v>
          </cell>
          <cell r="J729">
            <v>0</v>
          </cell>
          <cell r="K729">
            <v>0</v>
          </cell>
          <cell r="L729">
            <v>0.4</v>
          </cell>
          <cell r="M729">
            <v>0</v>
          </cell>
          <cell r="N729">
            <v>0</v>
          </cell>
          <cell r="O729">
            <v>0</v>
          </cell>
        </row>
      </sheetData>
      <sheetData sheetId="27">
        <row r="34">
          <cell r="B34" t="str">
            <v>CONDUCCIÓN</v>
          </cell>
          <cell r="C34" t="str">
            <v>PROYECTO</v>
          </cell>
          <cell r="D34" t="str">
            <v>FECHA</v>
          </cell>
          <cell r="E34" t="str">
            <v>UNIDAD</v>
          </cell>
          <cell r="F34" t="str">
            <v>CANTIDAD</v>
          </cell>
          <cell r="G34" t="str">
            <v>COSTO TOTAL</v>
          </cell>
          <cell r="H34" t="str">
            <v>COSTO UNITARIO</v>
          </cell>
          <cell r="I34" t="str">
            <v>COSTO UNITARIO</v>
          </cell>
          <cell r="J34" t="str">
            <v xml:space="preserve">COSTO PROMEDIO </v>
          </cell>
        </row>
        <row r="35">
          <cell r="B35" t="str">
            <v>Descripción</v>
          </cell>
          <cell r="G35" t="str">
            <v>COP (Fecha Estudio)</v>
          </cell>
          <cell r="H35" t="str">
            <v>COP/kML (Fecha Estudio)</v>
          </cell>
          <cell r="I35" t="str">
            <v>COP/kML (Dic 2000)</v>
          </cell>
          <cell r="J35" t="str">
            <v>COP/kML (Dic 2000)</v>
          </cell>
        </row>
        <row r="36">
          <cell r="B36" t="str">
            <v>6 AC</v>
          </cell>
          <cell r="C36">
            <v>11</v>
          </cell>
          <cell r="D36">
            <v>35034</v>
          </cell>
          <cell r="E36" t="str">
            <v>kML</v>
          </cell>
          <cell r="F36">
            <v>1.5</v>
          </cell>
          <cell r="G36">
            <v>105520320</v>
          </cell>
          <cell r="H36">
            <v>70346880</v>
          </cell>
          <cell r="I36">
            <v>139818635.80375692</v>
          </cell>
        </row>
        <row r="37">
          <cell r="B37" t="str">
            <v>8 AC</v>
          </cell>
          <cell r="C37">
            <v>11</v>
          </cell>
          <cell r="D37">
            <v>35034</v>
          </cell>
          <cell r="E37" t="str">
            <v>kML</v>
          </cell>
          <cell r="F37">
            <v>1.5</v>
          </cell>
          <cell r="G37">
            <v>140693760</v>
          </cell>
          <cell r="H37">
            <v>93795840</v>
          </cell>
          <cell r="I37">
            <v>186424847.73834258</v>
          </cell>
        </row>
        <row r="38">
          <cell r="B38">
            <v>2</v>
          </cell>
          <cell r="C38">
            <v>14</v>
          </cell>
          <cell r="D38">
            <v>36100</v>
          </cell>
          <cell r="E38" t="str">
            <v>kML</v>
          </cell>
          <cell r="H38">
            <v>50000000</v>
          </cell>
          <cell r="I38">
            <v>59953326.163263142</v>
          </cell>
        </row>
        <row r="39">
          <cell r="B39" t="str">
            <v>Tuberia PVC 3" RDE 32.5*</v>
          </cell>
          <cell r="C39">
            <v>1</v>
          </cell>
          <cell r="D39">
            <v>35004</v>
          </cell>
          <cell r="E39" t="str">
            <v>kML</v>
          </cell>
          <cell r="F39">
            <v>0.68799999999999994</v>
          </cell>
          <cell r="G39">
            <v>13124701</v>
          </cell>
          <cell r="H39">
            <v>19076600.290697675</v>
          </cell>
          <cell r="I39">
            <v>38264711.37483789</v>
          </cell>
        </row>
        <row r="40">
          <cell r="B40">
            <v>4</v>
          </cell>
          <cell r="C40">
            <v>14</v>
          </cell>
          <cell r="D40">
            <v>36100</v>
          </cell>
          <cell r="E40" t="str">
            <v>kML</v>
          </cell>
          <cell r="H40">
            <v>50000000</v>
          </cell>
          <cell r="I40">
            <v>59953326.163263142</v>
          </cell>
        </row>
        <row r="41">
          <cell r="B41" t="str">
            <v>Tuberia PVC 6" RDE 32.5*</v>
          </cell>
          <cell r="C41">
            <v>13</v>
          </cell>
          <cell r="D41">
            <v>35186</v>
          </cell>
          <cell r="E41" t="str">
            <v>kML</v>
          </cell>
          <cell r="F41">
            <v>1.35</v>
          </cell>
          <cell r="G41">
            <v>19148000</v>
          </cell>
          <cell r="H41">
            <v>14183703.703703703</v>
          </cell>
          <cell r="I41">
            <v>25008661.669014465</v>
          </cell>
        </row>
        <row r="42">
          <cell r="B42">
            <v>6</v>
          </cell>
          <cell r="C42">
            <v>14</v>
          </cell>
          <cell r="D42">
            <v>36100</v>
          </cell>
          <cell r="E42" t="str">
            <v>kML</v>
          </cell>
          <cell r="H42">
            <v>84000000</v>
          </cell>
          <cell r="I42">
            <v>100721587.95428208</v>
          </cell>
        </row>
        <row r="43">
          <cell r="B43">
            <v>8</v>
          </cell>
          <cell r="C43">
            <v>14</v>
          </cell>
          <cell r="D43">
            <v>36100</v>
          </cell>
          <cell r="E43" t="str">
            <v>kML</v>
          </cell>
          <cell r="H43">
            <v>84000000</v>
          </cell>
          <cell r="I43">
            <v>100721587.95428208</v>
          </cell>
        </row>
        <row r="44">
          <cell r="B44">
            <v>10</v>
          </cell>
          <cell r="C44">
            <v>14</v>
          </cell>
          <cell r="D44">
            <v>36100</v>
          </cell>
          <cell r="E44" t="str">
            <v>kML</v>
          </cell>
          <cell r="H44">
            <v>84000000</v>
          </cell>
          <cell r="I44">
            <v>100721587.95428208</v>
          </cell>
        </row>
        <row r="45">
          <cell r="B45" t="str">
            <v>Tuberia PVC 12" RDE 41*</v>
          </cell>
          <cell r="C45">
            <v>10</v>
          </cell>
          <cell r="D45">
            <v>35490</v>
          </cell>
          <cell r="E45" t="str">
            <v>kML</v>
          </cell>
          <cell r="F45">
            <v>0.97199999999999998</v>
          </cell>
          <cell r="G45">
            <v>93893000</v>
          </cell>
          <cell r="H45">
            <v>96597736.625514403</v>
          </cell>
          <cell r="I45">
            <v>148360056.15945169</v>
          </cell>
        </row>
        <row r="46">
          <cell r="B46">
            <v>12</v>
          </cell>
          <cell r="C46">
            <v>14</v>
          </cell>
          <cell r="D46">
            <v>36100</v>
          </cell>
          <cell r="E46" t="str">
            <v>kML</v>
          </cell>
          <cell r="H46">
            <v>150000000</v>
          </cell>
          <cell r="I46">
            <v>179859978.48978943</v>
          </cell>
        </row>
        <row r="47">
          <cell r="B47">
            <v>16</v>
          </cell>
          <cell r="C47">
            <v>14</v>
          </cell>
          <cell r="D47">
            <v>36100</v>
          </cell>
          <cell r="E47" t="str">
            <v>kML</v>
          </cell>
          <cell r="H47">
            <v>150000000</v>
          </cell>
          <cell r="I47">
            <v>179859978.48978943</v>
          </cell>
        </row>
        <row r="48">
          <cell r="B48">
            <v>24</v>
          </cell>
          <cell r="C48">
            <v>14</v>
          </cell>
          <cell r="D48">
            <v>36100</v>
          </cell>
          <cell r="E48" t="str">
            <v>kML</v>
          </cell>
          <cell r="H48">
            <v>150000000</v>
          </cell>
          <cell r="I48">
            <v>179859978.48978943</v>
          </cell>
        </row>
      </sheetData>
      <sheetData sheetId="28">
        <row r="3">
          <cell r="A3" t="str">
            <v>NUMERO DE PROYECTO</v>
          </cell>
          <cell r="B3" t="str">
            <v>AN.BI</v>
          </cell>
          <cell r="C3" t="str">
            <v>PROYECTO</v>
          </cell>
          <cell r="D3" t="str">
            <v>AÑO PRESUPUESTO</v>
          </cell>
          <cell r="E3" t="str">
            <v>MES PRESUPUESTO</v>
          </cell>
          <cell r="F3" t="str">
            <v>FECHA</v>
          </cell>
        </row>
        <row r="4">
          <cell r="A4">
            <v>1</v>
          </cell>
          <cell r="C4" t="str">
            <v>OPTIMIZACIÓN DEL ACUEDUCTO DE MAJAGUAL</v>
          </cell>
          <cell r="D4">
            <v>1995</v>
          </cell>
          <cell r="E4" t="str">
            <v xml:space="preserve">Noviembre </v>
          </cell>
          <cell r="F4">
            <v>35004</v>
          </cell>
        </row>
        <row r="5">
          <cell r="A5">
            <v>2</v>
          </cell>
          <cell r="B5">
            <v>2041</v>
          </cell>
          <cell r="C5" t="str">
            <v>ESTUDIOS SISTEMA ALCANTARILLADO SALAMINA</v>
          </cell>
          <cell r="D5">
            <v>1997</v>
          </cell>
          <cell r="E5" t="str">
            <v>Junio</v>
          </cell>
          <cell r="F5">
            <v>35582</v>
          </cell>
        </row>
        <row r="6">
          <cell r="A6">
            <v>3</v>
          </cell>
          <cell r="C6" t="str">
            <v>CONSTRUCCIÓN DEL SISTEMA DE ALCANTARILLADO DE SALAMINA</v>
          </cell>
          <cell r="D6">
            <v>2000</v>
          </cell>
          <cell r="E6" t="str">
            <v>Mayo</v>
          </cell>
          <cell r="F6">
            <v>36647</v>
          </cell>
        </row>
        <row r="7">
          <cell r="A7">
            <v>4</v>
          </cell>
          <cell r="B7">
            <v>2048</v>
          </cell>
          <cell r="C7" t="str">
            <v>COTIZACIÓN PARA SANTIAGO DE TOLU</v>
          </cell>
          <cell r="D7">
            <v>1995</v>
          </cell>
          <cell r="E7" t="str">
            <v>Enero</v>
          </cell>
          <cell r="F7">
            <v>34700</v>
          </cell>
        </row>
        <row r="8">
          <cell r="A8">
            <v>5</v>
          </cell>
          <cell r="B8">
            <v>2024</v>
          </cell>
          <cell r="C8" t="str">
            <v>DISEÑO DEL SISTEMA DE ALCANTARILLADO SANITARIO DE COVEÑAS</v>
          </cell>
          <cell r="D8">
            <v>1995</v>
          </cell>
          <cell r="E8" t="str">
            <v>Diciembre</v>
          </cell>
          <cell r="F8">
            <v>35034</v>
          </cell>
        </row>
        <row r="9">
          <cell r="A9">
            <v>6</v>
          </cell>
          <cell r="B9">
            <v>2025</v>
          </cell>
          <cell r="C9" t="str">
            <v>DISEÑO DEL SISTEMA DE ALCANTARILLADO SANITARIO DE SEGUNDA ENSENADA</v>
          </cell>
          <cell r="D9">
            <v>1995</v>
          </cell>
          <cell r="E9" t="str">
            <v>Diciembre</v>
          </cell>
          <cell r="F9">
            <v>35034</v>
          </cell>
        </row>
        <row r="10">
          <cell r="A10">
            <v>7</v>
          </cell>
          <cell r="B10">
            <v>2008</v>
          </cell>
          <cell r="C10" t="str">
            <v>OPTIMIZACION Y AMPLIACIÓN DE LOS SISTEMAS DE PIVIJAY</v>
          </cell>
          <cell r="D10">
            <v>1994</v>
          </cell>
          <cell r="E10" t="str">
            <v xml:space="preserve">Julio </v>
          </cell>
          <cell r="F10">
            <v>34516</v>
          </cell>
        </row>
        <row r="11">
          <cell r="A11">
            <v>8</v>
          </cell>
          <cell r="B11">
            <v>2030</v>
          </cell>
          <cell r="C11" t="str">
            <v>DIAGNOSTICO Y DISEÑO DEL ACUEDUCTO MUNICIPAL DE SAN PEDRO</v>
          </cell>
          <cell r="D11">
            <v>1999</v>
          </cell>
          <cell r="E11" t="str">
            <v>Septiembre</v>
          </cell>
          <cell r="F11">
            <v>36404</v>
          </cell>
        </row>
        <row r="12">
          <cell r="A12">
            <v>9</v>
          </cell>
          <cell r="B12">
            <v>2056</v>
          </cell>
          <cell r="C12" t="str">
            <v>CONSTRUCCIÓN SEGUNDA ETAPA SISTEMA DE ALCANTARILLADO DE SAN MARCOS</v>
          </cell>
          <cell r="D12">
            <v>1999</v>
          </cell>
          <cell r="E12" t="str">
            <v>Enero</v>
          </cell>
          <cell r="F12">
            <v>36161</v>
          </cell>
        </row>
        <row r="13">
          <cell r="A13">
            <v>10</v>
          </cell>
          <cell r="B13">
            <v>1986</v>
          </cell>
          <cell r="C13" t="str">
            <v xml:space="preserve"> </v>
          </cell>
          <cell r="D13">
            <v>1997</v>
          </cell>
          <cell r="E13" t="str">
            <v>Marzo</v>
          </cell>
          <cell r="F13">
            <v>35490</v>
          </cell>
        </row>
        <row r="14">
          <cell r="A14">
            <v>11</v>
          </cell>
          <cell r="B14">
            <v>2020</v>
          </cell>
          <cell r="C14" t="str">
            <v>OPTIMIZACIÓN DEL ACUEDUCTO Y CONSTRUCCIÓN PRIMERA ETAPA DEL ALCANTARILLADO DEL PIÑON</v>
          </cell>
          <cell r="D14">
            <v>1995</v>
          </cell>
          <cell r="E14" t="str">
            <v>Diciembre</v>
          </cell>
          <cell r="F14">
            <v>35034</v>
          </cell>
        </row>
        <row r="15">
          <cell r="A15">
            <v>12</v>
          </cell>
          <cell r="C15" t="str">
            <v>ARCHIVO FLOR MARIA</v>
          </cell>
          <cell r="D15">
            <v>2000</v>
          </cell>
          <cell r="E15" t="str">
            <v>Diciembre</v>
          </cell>
          <cell r="F15">
            <v>36861</v>
          </cell>
        </row>
        <row r="16">
          <cell r="A16">
            <v>13</v>
          </cell>
          <cell r="B16">
            <v>1987</v>
          </cell>
          <cell r="C16" t="str">
            <v>CONSTRUCCIÓN PRIMERA ETAPA ALCANTARILLADO Y OPTIMIZACIÓN DEL ACUEDUCTO DE SAN MARCOS</v>
          </cell>
          <cell r="D16">
            <v>1996</v>
          </cell>
          <cell r="E16" t="str">
            <v>Mayo</v>
          </cell>
          <cell r="F16">
            <v>35186</v>
          </cell>
        </row>
        <row r="17">
          <cell r="A17">
            <v>14</v>
          </cell>
          <cell r="C17" t="str">
            <v>INVENTARIO DE LOS SISTEMAS DE ACUEDUCTO Y ALCANTARILLADO Y ESTIMACIÓN DE REQUERIMIENTOS PARA LA MEJORA DE LOS SERVICIO EN EL CORTO Y MEDIANO PLAZO</v>
          </cell>
          <cell r="D17">
            <v>1998</v>
          </cell>
          <cell r="E17" t="str">
            <v xml:space="preserve">Noviembre </v>
          </cell>
          <cell r="F17">
            <v>36100</v>
          </cell>
        </row>
        <row r="18">
          <cell r="A18">
            <v>15</v>
          </cell>
          <cell r="B18">
            <v>2681</v>
          </cell>
          <cell r="C18" t="str">
            <v>CONSTRUCCIÓN Y DOTACIÓN POZO PROFUND PARA LA OPTIMIZACIÓN DEL ACUEDUCTO DE LA CABECERA MUNICIPAL DE SAN PEDRO - SUCRE</v>
          </cell>
          <cell r="D18">
            <v>2000</v>
          </cell>
          <cell r="E18" t="str">
            <v>Marzo</v>
          </cell>
          <cell r="F18">
            <v>36586</v>
          </cell>
        </row>
        <row r="19">
          <cell r="A19">
            <v>16</v>
          </cell>
          <cell r="B19">
            <v>2045</v>
          </cell>
          <cell r="C19" t="str">
            <v>PROGRAMA DE AMPLIACIÓN DE LA COOBERTURA DEL ALCANTARILLADO SANITARIO MUNICIPAL</v>
          </cell>
          <cell r="D19">
            <v>2000</v>
          </cell>
          <cell r="E19" t="str">
            <v xml:space="preserve">Julio </v>
          </cell>
          <cell r="F19">
            <v>36708</v>
          </cell>
        </row>
        <row r="27">
          <cell r="A27" t="str">
            <v>FECHA</v>
          </cell>
          <cell r="B27" t="str">
            <v>MES</v>
          </cell>
          <cell r="C27" t="str">
            <v xml:space="preserve">IPC mensual </v>
          </cell>
          <cell r="D27" t="str">
            <v>IPC mensual %</v>
          </cell>
          <cell r="E27" t="str">
            <v>VARIACION ACUMULADA</v>
          </cell>
        </row>
        <row r="28">
          <cell r="A28">
            <v>34335</v>
          </cell>
          <cell r="B28" t="str">
            <v xml:space="preserve">Enero </v>
          </cell>
          <cell r="C28">
            <v>3.15</v>
          </cell>
          <cell r="D28">
            <v>3.15E-2</v>
          </cell>
        </row>
        <row r="29">
          <cell r="A29">
            <v>34366</v>
          </cell>
          <cell r="B29" t="str">
            <v>Febrero</v>
          </cell>
          <cell r="C29">
            <v>3.68</v>
          </cell>
          <cell r="D29">
            <v>3.6799999999999999E-2</v>
          </cell>
          <cell r="E29">
            <v>1.0694592000000001</v>
          </cell>
        </row>
        <row r="30">
          <cell r="A30">
            <v>34394</v>
          </cell>
          <cell r="B30" t="str">
            <v>Marzo</v>
          </cell>
          <cell r="C30">
            <v>2.21</v>
          </cell>
          <cell r="D30">
            <v>2.2099999999999998E-2</v>
          </cell>
          <cell r="E30">
            <v>1.0930942483200001</v>
          </cell>
        </row>
        <row r="31">
          <cell r="A31">
            <v>34425</v>
          </cell>
          <cell r="B31" t="str">
            <v>Abril</v>
          </cell>
          <cell r="C31">
            <v>2.37</v>
          </cell>
          <cell r="D31">
            <v>2.3700000000000002E-2</v>
          </cell>
          <cell r="E31">
            <v>1.1190005820051843</v>
          </cell>
        </row>
        <row r="32">
          <cell r="A32">
            <v>34455</v>
          </cell>
          <cell r="B32" t="str">
            <v>Mayo</v>
          </cell>
          <cell r="C32">
            <v>1.54</v>
          </cell>
          <cell r="D32">
            <v>1.54E-2</v>
          </cell>
          <cell r="E32">
            <v>1.1362331909680643</v>
          </cell>
        </row>
        <row r="33">
          <cell r="A33">
            <v>34486</v>
          </cell>
          <cell r="B33" t="str">
            <v>Junio</v>
          </cell>
          <cell r="C33">
            <v>0.9</v>
          </cell>
          <cell r="D33">
            <v>9.0000000000000011E-3</v>
          </cell>
          <cell r="E33">
            <v>1.1464592896867767</v>
          </cell>
        </row>
        <row r="34">
          <cell r="A34">
            <v>34516</v>
          </cell>
          <cell r="B34" t="str">
            <v>Julio</v>
          </cell>
          <cell r="C34">
            <v>0.91</v>
          </cell>
          <cell r="D34">
            <v>9.1000000000000004E-3</v>
          </cell>
          <cell r="E34">
            <v>1.1568920692229265</v>
          </cell>
        </row>
        <row r="35">
          <cell r="A35">
            <v>34547</v>
          </cell>
          <cell r="B35" t="str">
            <v>Agosto</v>
          </cell>
          <cell r="C35">
            <v>0.97</v>
          </cell>
          <cell r="D35">
            <v>9.7000000000000003E-3</v>
          </cell>
          <cell r="E35">
            <v>1.168113922294389</v>
          </cell>
        </row>
        <row r="36">
          <cell r="A36">
            <v>34578</v>
          </cell>
          <cell r="B36" t="str">
            <v>Septiembre</v>
          </cell>
          <cell r="C36">
            <v>1.0900000000000001</v>
          </cell>
          <cell r="D36">
            <v>1.09E-2</v>
          </cell>
          <cell r="E36">
            <v>1.1808463640473978</v>
          </cell>
        </row>
        <row r="37">
          <cell r="A37">
            <v>34608</v>
          </cell>
          <cell r="B37" t="str">
            <v>Octubre</v>
          </cell>
          <cell r="C37">
            <v>1.1100000000000001</v>
          </cell>
          <cell r="D37">
            <v>1.11E-2</v>
          </cell>
          <cell r="E37">
            <v>1.193953758688324</v>
          </cell>
        </row>
        <row r="38">
          <cell r="A38">
            <v>34639</v>
          </cell>
          <cell r="B38" t="str">
            <v>Noviembre</v>
          </cell>
          <cell r="C38">
            <v>1.1100000000000001</v>
          </cell>
          <cell r="D38">
            <v>1.11E-2</v>
          </cell>
          <cell r="E38">
            <v>1.2072066454097645</v>
          </cell>
        </row>
        <row r="39">
          <cell r="A39">
            <v>34669</v>
          </cell>
          <cell r="B39" t="str">
            <v>Diciembre</v>
          </cell>
          <cell r="C39">
            <v>1.49</v>
          </cell>
          <cell r="D39">
            <v>1.49E-2</v>
          </cell>
          <cell r="E39">
            <v>1.2251940244263699</v>
          </cell>
        </row>
        <row r="40">
          <cell r="A40">
            <v>34700</v>
          </cell>
          <cell r="B40" t="str">
            <v>Enero</v>
          </cell>
          <cell r="C40">
            <v>1.84</v>
          </cell>
          <cell r="D40">
            <v>1.84E-2</v>
          </cell>
          <cell r="E40">
            <v>1.2477375944758151</v>
          </cell>
        </row>
        <row r="41">
          <cell r="A41">
            <v>34731</v>
          </cell>
          <cell r="B41" t="str">
            <v>Febrero</v>
          </cell>
          <cell r="C41">
            <v>3.52</v>
          </cell>
          <cell r="D41">
            <v>3.5200000000000002E-2</v>
          </cell>
          <cell r="E41">
            <v>1.2916579578013636</v>
          </cell>
        </row>
        <row r="42">
          <cell r="A42">
            <v>34759</v>
          </cell>
          <cell r="B42" t="str">
            <v>Marzo</v>
          </cell>
          <cell r="C42">
            <v>2.61</v>
          </cell>
          <cell r="D42">
            <v>2.6099999999999998E-2</v>
          </cell>
          <cell r="E42">
            <v>1.3253702304999793</v>
          </cell>
        </row>
        <row r="43">
          <cell r="A43">
            <v>34790</v>
          </cell>
          <cell r="B43" t="str">
            <v>Abril</v>
          </cell>
          <cell r="C43">
            <v>2.23</v>
          </cell>
          <cell r="D43">
            <v>2.23E-2</v>
          </cell>
          <cell r="E43">
            <v>1.3549259866401289</v>
          </cell>
        </row>
        <row r="44">
          <cell r="A44">
            <v>34820</v>
          </cell>
          <cell r="B44" t="str">
            <v>Mayo</v>
          </cell>
          <cell r="C44">
            <v>1.65</v>
          </cell>
          <cell r="D44">
            <v>1.6500000000000001E-2</v>
          </cell>
          <cell r="E44">
            <v>1.377282265419691</v>
          </cell>
        </row>
        <row r="45">
          <cell r="A45">
            <v>34851</v>
          </cell>
          <cell r="B45" t="str">
            <v>Junio</v>
          </cell>
          <cell r="C45">
            <v>1.2</v>
          </cell>
          <cell r="D45">
            <v>1.2E-2</v>
          </cell>
          <cell r="E45">
            <v>1.3938096526047272</v>
          </cell>
        </row>
        <row r="46">
          <cell r="A46">
            <v>34881</v>
          </cell>
          <cell r="B46" t="str">
            <v>Julio</v>
          </cell>
          <cell r="C46">
            <v>0.77</v>
          </cell>
          <cell r="D46">
            <v>7.7000000000000002E-3</v>
          </cell>
          <cell r="E46">
            <v>1.4045419869297837</v>
          </cell>
        </row>
        <row r="47">
          <cell r="A47">
            <v>34912</v>
          </cell>
          <cell r="B47" t="str">
            <v>Agosto</v>
          </cell>
          <cell r="C47">
            <v>0.63</v>
          </cell>
          <cell r="D47">
            <v>6.3E-3</v>
          </cell>
          <cell r="E47">
            <v>1.4133906014474413</v>
          </cell>
        </row>
        <row r="48">
          <cell r="A48">
            <v>34943</v>
          </cell>
          <cell r="B48" t="str">
            <v>Septiembre</v>
          </cell>
          <cell r="C48">
            <v>0.84</v>
          </cell>
          <cell r="D48">
            <v>8.3999999999999995E-3</v>
          </cell>
          <cell r="E48">
            <v>1.4252630824995998</v>
          </cell>
        </row>
        <row r="49">
          <cell r="A49">
            <v>34973</v>
          </cell>
          <cell r="B49" t="str">
            <v>Octubre</v>
          </cell>
          <cell r="C49">
            <v>0.88</v>
          </cell>
          <cell r="D49">
            <v>8.8000000000000005E-3</v>
          </cell>
          <cell r="E49">
            <v>1.4378053976255962</v>
          </cell>
        </row>
        <row r="50">
          <cell r="A50">
            <v>35004</v>
          </cell>
          <cell r="B50" t="str">
            <v>Noviembre</v>
          </cell>
          <cell r="C50">
            <v>0.79</v>
          </cell>
          <cell r="D50">
            <v>7.9000000000000008E-3</v>
          </cell>
          <cell r="E50">
            <v>1.4491640602668385</v>
          </cell>
        </row>
        <row r="51">
          <cell r="A51">
            <v>35034</v>
          </cell>
          <cell r="B51" t="str">
            <v>Diciembre</v>
          </cell>
          <cell r="C51">
            <v>0.92</v>
          </cell>
          <cell r="D51">
            <v>9.1999999999999998E-3</v>
          </cell>
          <cell r="E51">
            <v>1.4624963696212936</v>
          </cell>
        </row>
        <row r="52">
          <cell r="A52">
            <v>35065</v>
          </cell>
          <cell r="B52" t="str">
            <v>Enero</v>
          </cell>
          <cell r="C52">
            <v>2.5099999999999998</v>
          </cell>
          <cell r="D52">
            <v>2.5099999999999997E-2</v>
          </cell>
          <cell r="E52">
            <v>1.4992050284987879</v>
          </cell>
        </row>
        <row r="53">
          <cell r="A53">
            <v>35096</v>
          </cell>
          <cell r="B53" t="str">
            <v>Febrero</v>
          </cell>
          <cell r="C53">
            <v>4.01</v>
          </cell>
          <cell r="D53">
            <v>4.0099999999999997E-2</v>
          </cell>
          <cell r="E53">
            <v>1.5593231501415894</v>
          </cell>
        </row>
        <row r="54">
          <cell r="A54">
            <v>35125</v>
          </cell>
          <cell r="B54" t="str">
            <v>Marzo</v>
          </cell>
          <cell r="C54">
            <v>2.1</v>
          </cell>
          <cell r="D54">
            <v>2.1000000000000001E-2</v>
          </cell>
          <cell r="E54">
            <v>1.5920689362945626</v>
          </cell>
        </row>
        <row r="55">
          <cell r="A55">
            <v>35156</v>
          </cell>
          <cell r="B55" t="str">
            <v>Abril</v>
          </cell>
          <cell r="C55">
            <v>1.97</v>
          </cell>
          <cell r="D55">
            <v>1.9699999999999999E-2</v>
          </cell>
          <cell r="E55">
            <v>1.6234326943395656</v>
          </cell>
        </row>
        <row r="56">
          <cell r="A56">
            <v>35186</v>
          </cell>
          <cell r="B56" t="str">
            <v>Mayo</v>
          </cell>
          <cell r="C56">
            <v>1.55</v>
          </cell>
          <cell r="D56">
            <v>1.55E-2</v>
          </cell>
          <cell r="E56">
            <v>1.648595901101829</v>
          </cell>
        </row>
        <row r="57">
          <cell r="A57">
            <v>35217</v>
          </cell>
          <cell r="B57" t="str">
            <v>Junio</v>
          </cell>
          <cell r="C57">
            <v>1.1399999999999999</v>
          </cell>
          <cell r="D57">
            <v>1.1399999999999999E-2</v>
          </cell>
          <cell r="E57">
            <v>1.6673898943743899</v>
          </cell>
        </row>
        <row r="58">
          <cell r="A58">
            <v>35247</v>
          </cell>
          <cell r="B58" t="str">
            <v>Julio</v>
          </cell>
          <cell r="C58">
            <v>1.51</v>
          </cell>
          <cell r="D58">
            <v>1.5100000000000001E-2</v>
          </cell>
          <cell r="E58">
            <v>1.6925674817794429</v>
          </cell>
        </row>
        <row r="59">
          <cell r="A59">
            <v>35278</v>
          </cell>
          <cell r="B59" t="str">
            <v>Agosto</v>
          </cell>
          <cell r="C59">
            <v>1.1000000000000001</v>
          </cell>
          <cell r="D59">
            <v>1.1000000000000001E-2</v>
          </cell>
          <cell r="E59">
            <v>1.7111857240790167</v>
          </cell>
        </row>
        <row r="60">
          <cell r="A60">
            <v>35309</v>
          </cell>
          <cell r="B60" t="str">
            <v>Septiembre</v>
          </cell>
          <cell r="C60">
            <v>1.19</v>
          </cell>
          <cell r="D60">
            <v>1.1899999999999999E-2</v>
          </cell>
          <cell r="E60">
            <v>1.7315488341955569</v>
          </cell>
        </row>
        <row r="61">
          <cell r="A61">
            <v>35339</v>
          </cell>
          <cell r="B61" t="str">
            <v>Octubre</v>
          </cell>
          <cell r="C61">
            <v>1.1499999999999999</v>
          </cell>
          <cell r="D61">
            <v>1.15E-2</v>
          </cell>
          <cell r="E61">
            <v>1.7514616457888059</v>
          </cell>
        </row>
        <row r="62">
          <cell r="A62">
            <v>35370</v>
          </cell>
          <cell r="B62" t="str">
            <v>Noviembre</v>
          </cell>
          <cell r="C62">
            <v>0.8</v>
          </cell>
          <cell r="D62">
            <v>8.0000000000000002E-3</v>
          </cell>
          <cell r="E62">
            <v>1.7654733389551165</v>
          </cell>
        </row>
        <row r="63">
          <cell r="A63">
            <v>35400</v>
          </cell>
          <cell r="B63" t="str">
            <v>Diciembre</v>
          </cell>
          <cell r="C63">
            <v>0.72</v>
          </cell>
          <cell r="D63">
            <v>7.1999999999999998E-3</v>
          </cell>
          <cell r="E63">
            <v>1.7781847469955936</v>
          </cell>
        </row>
        <row r="64">
          <cell r="A64">
            <v>35431</v>
          </cell>
          <cell r="B64" t="str">
            <v>Enero</v>
          </cell>
          <cell r="C64">
            <v>1.65</v>
          </cell>
          <cell r="D64">
            <v>1.6500000000000001E-2</v>
          </cell>
          <cell r="E64">
            <v>1.8075247953210207</v>
          </cell>
        </row>
        <row r="65">
          <cell r="A65">
            <v>35462</v>
          </cell>
          <cell r="B65" t="str">
            <v>Febrero</v>
          </cell>
          <cell r="C65">
            <v>3.11</v>
          </cell>
          <cell r="D65">
            <v>3.1099999999999999E-2</v>
          </cell>
          <cell r="E65">
            <v>1.8637388164555042</v>
          </cell>
        </row>
        <row r="66">
          <cell r="A66">
            <v>35490</v>
          </cell>
          <cell r="B66" t="str">
            <v>Marzo</v>
          </cell>
          <cell r="C66">
            <v>1.55</v>
          </cell>
          <cell r="D66">
            <v>1.55E-2</v>
          </cell>
          <cell r="E66">
            <v>1.8926267681105646</v>
          </cell>
        </row>
        <row r="67">
          <cell r="A67">
            <v>35521</v>
          </cell>
          <cell r="B67" t="str">
            <v>Abril</v>
          </cell>
          <cell r="C67">
            <v>1.62</v>
          </cell>
          <cell r="D67">
            <v>1.6200000000000003E-2</v>
          </cell>
          <cell r="E67">
            <v>1.9232873217539557</v>
          </cell>
        </row>
        <row r="68">
          <cell r="A68">
            <v>35551</v>
          </cell>
          <cell r="B68" t="str">
            <v>Mayo</v>
          </cell>
          <cell r="C68">
            <v>1.62</v>
          </cell>
          <cell r="D68">
            <v>1.6200000000000003E-2</v>
          </cell>
          <cell r="E68">
            <v>1.9544445763663698</v>
          </cell>
        </row>
        <row r="69">
          <cell r="A69">
            <v>35582</v>
          </cell>
          <cell r="B69" t="str">
            <v>Junio</v>
          </cell>
          <cell r="C69">
            <v>1.2</v>
          </cell>
          <cell r="D69">
            <v>1.2E-2</v>
          </cell>
          <cell r="E69">
            <v>1.9778979112827664</v>
          </cell>
        </row>
        <row r="70">
          <cell r="A70">
            <v>35612</v>
          </cell>
          <cell r="B70" t="str">
            <v>Julio</v>
          </cell>
          <cell r="C70">
            <v>0.83</v>
          </cell>
          <cell r="D70">
            <v>8.3000000000000001E-3</v>
          </cell>
          <cell r="E70">
            <v>1.9943144639464132</v>
          </cell>
        </row>
        <row r="71">
          <cell r="A71">
            <v>35643</v>
          </cell>
          <cell r="B71" t="str">
            <v>Agosto</v>
          </cell>
          <cell r="C71">
            <v>1.1399999999999999</v>
          </cell>
          <cell r="D71">
            <v>1.1399999999999999E-2</v>
          </cell>
          <cell r="E71">
            <v>2.0170496488354024</v>
          </cell>
        </row>
        <row r="72">
          <cell r="A72">
            <v>35674</v>
          </cell>
          <cell r="B72" t="str">
            <v>Septiembre</v>
          </cell>
          <cell r="C72">
            <v>1.26</v>
          </cell>
          <cell r="D72">
            <v>1.26E-2</v>
          </cell>
          <cell r="E72">
            <v>2.0424644744107283</v>
          </cell>
        </row>
        <row r="73">
          <cell r="A73">
            <v>35704</v>
          </cell>
          <cell r="B73" t="str">
            <v>Octubre</v>
          </cell>
          <cell r="C73">
            <v>0.96</v>
          </cell>
          <cell r="D73">
            <v>9.5999999999999992E-3</v>
          </cell>
          <cell r="E73">
            <v>2.0620721333650716</v>
          </cell>
        </row>
        <row r="74">
          <cell r="A74">
            <v>35735</v>
          </cell>
          <cell r="B74" t="str">
            <v>Noviembre</v>
          </cell>
          <cell r="C74">
            <v>0.81</v>
          </cell>
          <cell r="D74">
            <v>8.1000000000000013E-3</v>
          </cell>
          <cell r="E74">
            <v>2.0787749176453287</v>
          </cell>
        </row>
        <row r="75">
          <cell r="A75">
            <v>35765</v>
          </cell>
          <cell r="B75" t="str">
            <v>Diciembre</v>
          </cell>
          <cell r="C75">
            <v>0.61</v>
          </cell>
          <cell r="D75">
            <v>6.0999999999999995E-3</v>
          </cell>
          <cell r="E75">
            <v>2.0914554446429654</v>
          </cell>
        </row>
        <row r="76">
          <cell r="A76">
            <v>35796</v>
          </cell>
          <cell r="B76" t="str">
            <v>Enero</v>
          </cell>
          <cell r="C76">
            <v>1.79</v>
          </cell>
          <cell r="D76">
            <v>1.7899999999999999E-2</v>
          </cell>
          <cell r="E76">
            <v>2.1288924971020746</v>
          </cell>
        </row>
        <row r="77">
          <cell r="A77">
            <v>35827</v>
          </cell>
          <cell r="B77" t="str">
            <v>Febrero</v>
          </cell>
          <cell r="C77">
            <v>3.28</v>
          </cell>
          <cell r="D77">
            <v>3.2799999999999996E-2</v>
          </cell>
          <cell r="E77">
            <v>2.1987201710070226</v>
          </cell>
        </row>
        <row r="78">
          <cell r="A78">
            <v>35855</v>
          </cell>
          <cell r="B78" t="str">
            <v>Marzo</v>
          </cell>
          <cell r="C78">
            <v>2.6</v>
          </cell>
          <cell r="D78">
            <v>2.6000000000000002E-2</v>
          </cell>
          <cell r="E78">
            <v>2.2558868954532052</v>
          </cell>
        </row>
        <row r="79">
          <cell r="A79">
            <v>35886</v>
          </cell>
          <cell r="B79" t="str">
            <v>Abril</v>
          </cell>
          <cell r="C79">
            <v>2.9</v>
          </cell>
          <cell r="D79">
            <v>2.8999999999999998E-2</v>
          </cell>
          <cell r="E79">
            <v>2.3213076154213481</v>
          </cell>
        </row>
        <row r="80">
          <cell r="A80">
            <v>35916</v>
          </cell>
          <cell r="B80" t="str">
            <v>Mayo</v>
          </cell>
          <cell r="C80">
            <v>1.56</v>
          </cell>
          <cell r="D80">
            <v>1.5600000000000001E-2</v>
          </cell>
          <cell r="E80">
            <v>2.3575200142219215</v>
          </cell>
        </row>
        <row r="81">
          <cell r="A81">
            <v>35947</v>
          </cell>
          <cell r="B81" t="str">
            <v>Junio</v>
          </cell>
          <cell r="C81">
            <v>1.22</v>
          </cell>
          <cell r="D81">
            <v>1.2199999999999999E-2</v>
          </cell>
          <cell r="E81">
            <v>2.386281758395429</v>
          </cell>
        </row>
        <row r="82">
          <cell r="A82">
            <v>35977</v>
          </cell>
          <cell r="B82" t="str">
            <v>Julio</v>
          </cell>
          <cell r="C82">
            <v>0.47</v>
          </cell>
          <cell r="D82">
            <v>4.6999999999999993E-3</v>
          </cell>
          <cell r="E82">
            <v>2.3974972826598875</v>
          </cell>
        </row>
        <row r="83">
          <cell r="A83">
            <v>36008</v>
          </cell>
          <cell r="B83" t="str">
            <v>Agosto</v>
          </cell>
          <cell r="C83">
            <v>0.3</v>
          </cell>
          <cell r="D83">
            <v>3.0000000000000001E-3</v>
          </cell>
          <cell r="E83">
            <v>2.404689774507867</v>
          </cell>
        </row>
        <row r="84">
          <cell r="A84">
            <v>36039</v>
          </cell>
          <cell r="B84" t="str">
            <v>Septiembre</v>
          </cell>
          <cell r="C84">
            <v>0.28999999999999998</v>
          </cell>
          <cell r="D84">
            <v>2.8999999999999998E-3</v>
          </cell>
          <cell r="E84">
            <v>2.4116633748539398</v>
          </cell>
        </row>
        <row r="85">
          <cell r="A85">
            <v>36069</v>
          </cell>
          <cell r="B85" t="str">
            <v>Octubre</v>
          </cell>
          <cell r="C85">
            <v>0.35</v>
          </cell>
          <cell r="D85">
            <v>3.4999999999999996E-3</v>
          </cell>
          <cell r="E85">
            <v>2.4201041966659287</v>
          </cell>
        </row>
        <row r="86">
          <cell r="A86">
            <v>36100</v>
          </cell>
          <cell r="B86" t="str">
            <v>Noviembre</v>
          </cell>
          <cell r="C86">
            <v>0.17</v>
          </cell>
          <cell r="D86">
            <v>1.7000000000000001E-3</v>
          </cell>
          <cell r="E86">
            <v>2.4242183738002607</v>
          </cell>
        </row>
        <row r="87">
          <cell r="A87">
            <v>36130</v>
          </cell>
          <cell r="B87" t="str">
            <v>Diciembre</v>
          </cell>
          <cell r="C87">
            <v>0.91</v>
          </cell>
          <cell r="D87">
            <v>9.1000000000000004E-3</v>
          </cell>
          <cell r="E87">
            <v>2.4462787610018433</v>
          </cell>
        </row>
        <row r="88">
          <cell r="A88">
            <v>36161</v>
          </cell>
          <cell r="B88" t="str">
            <v>Enero</v>
          </cell>
          <cell r="C88">
            <v>2.21</v>
          </cell>
          <cell r="D88">
            <v>2.2099999999999998E-2</v>
          </cell>
          <cell r="E88">
            <v>2.5003415216199842</v>
          </cell>
        </row>
        <row r="89">
          <cell r="A89">
            <v>36192</v>
          </cell>
          <cell r="B89" t="str">
            <v>Febrero</v>
          </cell>
          <cell r="C89">
            <v>1.7</v>
          </cell>
          <cell r="D89">
            <v>1.7000000000000001E-2</v>
          </cell>
          <cell r="E89">
            <v>2.5428473274875238</v>
          </cell>
        </row>
        <row r="90">
          <cell r="A90">
            <v>36220</v>
          </cell>
          <cell r="B90" t="str">
            <v>Marzo</v>
          </cell>
          <cell r="C90">
            <v>0.94</v>
          </cell>
          <cell r="D90">
            <v>9.3999999999999986E-3</v>
          </cell>
          <cell r="E90">
            <v>2.5667500923659068</v>
          </cell>
        </row>
        <row r="91">
          <cell r="A91">
            <v>36251</v>
          </cell>
          <cell r="B91" t="str">
            <v>Abril</v>
          </cell>
          <cell r="C91">
            <v>0.78</v>
          </cell>
          <cell r="D91">
            <v>7.8000000000000005E-3</v>
          </cell>
          <cell r="E91">
            <v>2.5867707430863609</v>
          </cell>
        </row>
        <row r="92">
          <cell r="A92">
            <v>36281</v>
          </cell>
          <cell r="B92" t="str">
            <v>Mayo</v>
          </cell>
          <cell r="C92">
            <v>0.48</v>
          </cell>
          <cell r="D92">
            <v>4.7999999999999996E-3</v>
          </cell>
          <cell r="E92">
            <v>2.599187242653175</v>
          </cell>
        </row>
        <row r="93">
          <cell r="A93">
            <v>36312</v>
          </cell>
          <cell r="B93" t="str">
            <v>Junio</v>
          </cell>
          <cell r="C93">
            <v>0.28000000000000003</v>
          </cell>
          <cell r="D93">
            <v>2.8000000000000004E-3</v>
          </cell>
          <cell r="E93">
            <v>2.6064649669326037</v>
          </cell>
        </row>
        <row r="94">
          <cell r="A94">
            <v>36342</v>
          </cell>
          <cell r="B94" t="str">
            <v>Julio</v>
          </cell>
          <cell r="C94">
            <v>0.31</v>
          </cell>
          <cell r="D94">
            <v>3.0999999999999999E-3</v>
          </cell>
          <cell r="E94">
            <v>2.614545008330095</v>
          </cell>
        </row>
        <row r="95">
          <cell r="A95">
            <v>36373</v>
          </cell>
          <cell r="B95" t="str">
            <v>Agosto</v>
          </cell>
          <cell r="C95">
            <v>0.5</v>
          </cell>
          <cell r="D95">
            <v>5.0000000000000001E-3</v>
          </cell>
          <cell r="E95">
            <v>2.627617733371745</v>
          </cell>
        </row>
        <row r="96">
          <cell r="A96">
            <v>36404</v>
          </cell>
          <cell r="B96" t="str">
            <v>Septiembre</v>
          </cell>
          <cell r="C96">
            <v>0.33</v>
          </cell>
          <cell r="D96">
            <v>3.3E-3</v>
          </cell>
          <cell r="E96">
            <v>2.636288871891872</v>
          </cell>
        </row>
        <row r="97">
          <cell r="A97">
            <v>36434</v>
          </cell>
          <cell r="B97" t="str">
            <v>Octubre</v>
          </cell>
          <cell r="C97">
            <v>0.35</v>
          </cell>
          <cell r="D97">
            <v>3.4999999999999996E-3</v>
          </cell>
          <cell r="E97">
            <v>2.6455158829434935</v>
          </cell>
        </row>
        <row r="98">
          <cell r="A98">
            <v>36465</v>
          </cell>
          <cell r="B98" t="str">
            <v>Noviembre</v>
          </cell>
          <cell r="C98">
            <v>0.48</v>
          </cell>
          <cell r="D98">
            <v>4.7999999999999996E-3</v>
          </cell>
          <cell r="E98">
            <v>2.6582143591816219</v>
          </cell>
        </row>
        <row r="99">
          <cell r="A99">
            <v>36495</v>
          </cell>
          <cell r="B99" t="str">
            <v>Diciembre</v>
          </cell>
          <cell r="C99">
            <v>0.53</v>
          </cell>
          <cell r="D99">
            <v>5.3E-3</v>
          </cell>
          <cell r="E99">
            <v>2.6723028952852848</v>
          </cell>
        </row>
        <row r="100">
          <cell r="A100">
            <v>36526</v>
          </cell>
          <cell r="B100" t="str">
            <v>Enero</v>
          </cell>
          <cell r="C100">
            <v>1.29</v>
          </cell>
          <cell r="D100">
            <v>1.29E-2</v>
          </cell>
          <cell r="E100">
            <v>2.7067756026344645</v>
          </cell>
        </row>
        <row r="101">
          <cell r="A101">
            <v>36557</v>
          </cell>
          <cell r="B101" t="str">
            <v>Febrero</v>
          </cell>
          <cell r="C101">
            <v>2.2999999999999998</v>
          </cell>
          <cell r="D101">
            <v>2.3E-2</v>
          </cell>
          <cell r="E101">
            <v>2.769031441495057</v>
          </cell>
        </row>
        <row r="102">
          <cell r="A102">
            <v>36586</v>
          </cell>
          <cell r="B102" t="str">
            <v>Marzo</v>
          </cell>
          <cell r="C102">
            <v>1.71</v>
          </cell>
          <cell r="D102">
            <v>1.7100000000000001E-2</v>
          </cell>
          <cell r="E102">
            <v>2.8163818791446222</v>
          </cell>
        </row>
        <row r="103">
          <cell r="A103">
            <v>36617</v>
          </cell>
          <cell r="B103" t="str">
            <v>Abril</v>
          </cell>
          <cell r="C103">
            <v>1</v>
          </cell>
          <cell r="D103">
            <v>0.01</v>
          </cell>
          <cell r="E103">
            <v>2.8445456979360686</v>
          </cell>
        </row>
        <row r="104">
          <cell r="A104">
            <v>36647</v>
          </cell>
          <cell r="B104" t="str">
            <v>Mayo</v>
          </cell>
          <cell r="C104">
            <v>0.52</v>
          </cell>
          <cell r="D104">
            <v>5.1999999999999998E-3</v>
          </cell>
          <cell r="E104">
            <v>2.8593373355653364</v>
          </cell>
        </row>
        <row r="105">
          <cell r="A105">
            <v>36678</v>
          </cell>
          <cell r="B105" t="str">
            <v>Junio</v>
          </cell>
          <cell r="C105">
            <v>-0.02</v>
          </cell>
          <cell r="D105">
            <v>-2.0000000000000001E-4</v>
          </cell>
          <cell r="E105">
            <v>2.8587654680982233</v>
          </cell>
        </row>
        <row r="106">
          <cell r="A106">
            <v>36708</v>
          </cell>
          <cell r="B106" t="str">
            <v>Julio</v>
          </cell>
          <cell r="C106">
            <v>-0.04</v>
          </cell>
          <cell r="D106">
            <v>-4.0000000000000002E-4</v>
          </cell>
          <cell r="E106">
            <v>2.8576219619109842</v>
          </cell>
        </row>
        <row r="107">
          <cell r="A107">
            <v>36739</v>
          </cell>
          <cell r="B107" t="str">
            <v>Agosto</v>
          </cell>
          <cell r="C107">
            <v>0.32</v>
          </cell>
          <cell r="D107">
            <v>3.2000000000000002E-3</v>
          </cell>
          <cell r="E107">
            <v>2.8667663521890994</v>
          </cell>
        </row>
        <row r="108">
          <cell r="A108">
            <v>36770</v>
          </cell>
          <cell r="B108" t="str">
            <v>Septiembre</v>
          </cell>
          <cell r="C108">
            <v>0.43</v>
          </cell>
          <cell r="D108">
            <v>4.3E-3</v>
          </cell>
          <cell r="E108">
            <v>2.8790934475035126</v>
          </cell>
        </row>
        <row r="109">
          <cell r="A109">
            <v>36800</v>
          </cell>
          <cell r="B109" t="str">
            <v>Octubre</v>
          </cell>
          <cell r="C109">
            <v>0.15</v>
          </cell>
          <cell r="D109">
            <v>1.5E-3</v>
          </cell>
          <cell r="E109">
            <v>2.8834120876747682</v>
          </cell>
        </row>
        <row r="110">
          <cell r="A110">
            <v>36831</v>
          </cell>
          <cell r="B110" t="str">
            <v>Noviembre</v>
          </cell>
          <cell r="C110">
            <v>0.17</v>
          </cell>
          <cell r="D110">
            <v>1.7000000000000001E-3</v>
          </cell>
          <cell r="E110">
            <v>2.8883138882238155</v>
          </cell>
        </row>
        <row r="111">
          <cell r="A111">
            <v>36861</v>
          </cell>
          <cell r="B111" t="str">
            <v>Diciembre</v>
          </cell>
          <cell r="C111">
            <v>0.64</v>
          </cell>
          <cell r="D111">
            <v>6.4000000000000003E-3</v>
          </cell>
          <cell r="E111">
            <v>2.9067990971084479</v>
          </cell>
        </row>
        <row r="112">
          <cell r="A112">
            <v>36892</v>
          </cell>
          <cell r="B112" t="str">
            <v>Enero</v>
          </cell>
          <cell r="E112">
            <v>0</v>
          </cell>
        </row>
      </sheetData>
      <sheetData sheetId="29">
        <row r="7">
          <cell r="C7" t="str">
            <v>Población Urbana</v>
          </cell>
          <cell r="D7" t="str">
            <v>Tasa Anual Crecimiento Población</v>
          </cell>
          <cell r="E7" t="str">
            <v>Densidad Habitacional</v>
          </cell>
          <cell r="F7" t="str">
            <v>No. Usuarios Actuales Acueducto</v>
          </cell>
        </row>
        <row r="8">
          <cell r="B8" t="str">
            <v>Unidad</v>
          </cell>
          <cell r="C8" t="str">
            <v>Hab</v>
          </cell>
          <cell r="D8" t="str">
            <v>%/Año</v>
          </cell>
          <cell r="E8" t="str">
            <v>Hab/Vivienda</v>
          </cell>
          <cell r="F8" t="str">
            <v>Unidad</v>
          </cell>
        </row>
        <row r="9">
          <cell r="B9" t="str">
            <v>Majagual</v>
          </cell>
          <cell r="C9">
            <v>9435</v>
          </cell>
          <cell r="D9">
            <v>3.5058032021544082E-2</v>
          </cell>
          <cell r="E9">
            <v>5.3</v>
          </cell>
          <cell r="F9">
            <v>1250</v>
          </cell>
        </row>
        <row r="10">
          <cell r="B10" t="str">
            <v>San Benito Abad</v>
          </cell>
          <cell r="C10">
            <v>11831</v>
          </cell>
          <cell r="D10">
            <v>1.3187175809739052E-2</v>
          </cell>
          <cell r="E10">
            <v>11.06</v>
          </cell>
          <cell r="F10">
            <v>803</v>
          </cell>
        </row>
        <row r="11">
          <cell r="B11" t="str">
            <v>San Marcos</v>
          </cell>
          <cell r="C11">
            <v>32749</v>
          </cell>
          <cell r="D11">
            <v>2.3191582792298097E-2</v>
          </cell>
          <cell r="E11">
            <v>5.5</v>
          </cell>
          <cell r="F11">
            <v>3700</v>
          </cell>
        </row>
        <row r="12">
          <cell r="B12" t="str">
            <v>San Onofre</v>
          </cell>
          <cell r="C12">
            <v>14918.075146410478</v>
          </cell>
          <cell r="D12">
            <v>7.9585017057331765E-3</v>
          </cell>
          <cell r="E12">
            <v>5.35</v>
          </cell>
          <cell r="F12">
            <v>2412</v>
          </cell>
        </row>
        <row r="13">
          <cell r="B13" t="str">
            <v>San Pedro</v>
          </cell>
          <cell r="C13">
            <v>11208</v>
          </cell>
          <cell r="D13">
            <v>6.0766924441318874E-3</v>
          </cell>
          <cell r="E13">
            <v>5.23</v>
          </cell>
          <cell r="F13">
            <v>2000</v>
          </cell>
        </row>
        <row r="14">
          <cell r="B14" t="str">
            <v>Santiago de Tolú</v>
          </cell>
          <cell r="C14">
            <v>24243</v>
          </cell>
          <cell r="D14">
            <v>2.5717199808861356E-2</v>
          </cell>
          <cell r="E14">
            <v>5.38</v>
          </cell>
          <cell r="F14">
            <v>3016</v>
          </cell>
        </row>
        <row r="15">
          <cell r="B15" t="str">
            <v>Cerro de San Antonio</v>
          </cell>
          <cell r="C15">
            <v>6342</v>
          </cell>
          <cell r="D15">
            <v>2.3383323838540897E-2</v>
          </cell>
          <cell r="E15">
            <v>4.2678331090174968</v>
          </cell>
          <cell r="F15">
            <v>624</v>
          </cell>
        </row>
        <row r="16">
          <cell r="B16" t="str">
            <v>El Piñón</v>
          </cell>
          <cell r="C16">
            <v>6349</v>
          </cell>
          <cell r="D16">
            <v>3.5104272156593383E-2</v>
          </cell>
          <cell r="E16">
            <v>7.7144592952612392</v>
          </cell>
          <cell r="F16">
            <v>823</v>
          </cell>
        </row>
        <row r="17">
          <cell r="B17" t="str">
            <v>Pedraza</v>
          </cell>
          <cell r="C17">
            <v>2282</v>
          </cell>
          <cell r="D17">
            <v>2.9999238814196659E-2</v>
          </cell>
          <cell r="E17">
            <v>5.2946635730858471</v>
          </cell>
          <cell r="F17">
            <v>413</v>
          </cell>
        </row>
        <row r="18">
          <cell r="B18" t="str">
            <v>Pivijay</v>
          </cell>
          <cell r="C18">
            <v>30277</v>
          </cell>
          <cell r="D18">
            <v>2.1895232085903864E-2</v>
          </cell>
          <cell r="E18">
            <v>5.5</v>
          </cell>
          <cell r="F18">
            <v>2763</v>
          </cell>
        </row>
        <row r="19">
          <cell r="B19" t="str">
            <v>Salamina</v>
          </cell>
          <cell r="C19">
            <v>5639</v>
          </cell>
          <cell r="D19">
            <v>1.952264280880333E-2</v>
          </cell>
          <cell r="E19">
            <v>5.4273339749759382</v>
          </cell>
          <cell r="F19">
            <v>1049</v>
          </cell>
        </row>
      </sheetData>
      <sheetData sheetId="3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>
        <row r="21">
          <cell r="B21">
            <v>170.8</v>
          </cell>
        </row>
        <row r="35">
          <cell r="B35">
            <v>240</v>
          </cell>
        </row>
        <row r="36">
          <cell r="B36">
            <v>370</v>
          </cell>
        </row>
        <row r="37">
          <cell r="B37">
            <v>253</v>
          </cell>
        </row>
        <row r="38">
          <cell r="B38">
            <v>406</v>
          </cell>
        </row>
        <row r="39">
          <cell r="B39">
            <v>420</v>
          </cell>
        </row>
        <row r="40">
          <cell r="B40">
            <v>725</v>
          </cell>
        </row>
        <row r="42">
          <cell r="B42">
            <v>19</v>
          </cell>
        </row>
        <row r="67">
          <cell r="B67">
            <v>113.73566491619964</v>
          </cell>
        </row>
        <row r="130">
          <cell r="B130">
            <v>71.001668563587486</v>
          </cell>
        </row>
      </sheetData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REALES"/>
      <sheetName val="FLUJO DE FONDOS"/>
    </sheet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>
        <row r="2">
          <cell r="D2" t="str">
            <v>No AFE  - Cal2</v>
          </cell>
        </row>
        <row r="3">
          <cell r="D3" t="str">
            <v>No AFE</v>
          </cell>
        </row>
        <row r="4">
          <cell r="D4" t="str">
            <v>No AFE  - Cal3</v>
          </cell>
        </row>
        <row r="5">
          <cell r="D5" t="str">
            <v>NO AFE CMU</v>
          </cell>
        </row>
        <row r="6">
          <cell r="D6" t="str">
            <v>No AFE  - Cal1</v>
          </cell>
        </row>
        <row r="7">
          <cell r="D7" t="str">
            <v>No AFE  - Cal</v>
          </cell>
        </row>
        <row r="8">
          <cell r="D8" t="str">
            <v xml:space="preserve">No AFE </v>
          </cell>
        </row>
        <row r="9">
          <cell r="D9" t="str">
            <v>No AFE  - Jag</v>
          </cell>
        </row>
        <row r="10">
          <cell r="D10" t="str">
            <v>No AFE - Admin1</v>
          </cell>
        </row>
        <row r="11">
          <cell r="D11" t="str">
            <v>P1-186</v>
          </cell>
        </row>
        <row r="12">
          <cell r="D12" t="str">
            <v>P1-152</v>
          </cell>
        </row>
        <row r="13">
          <cell r="D13" t="str">
            <v>M2-211</v>
          </cell>
        </row>
        <row r="14">
          <cell r="D14" t="str">
            <v>M2-207</v>
          </cell>
        </row>
        <row r="15">
          <cell r="D15" t="str">
            <v>M2-133</v>
          </cell>
        </row>
        <row r="16">
          <cell r="D16" t="str">
            <v>F1-031</v>
          </cell>
        </row>
        <row r="17">
          <cell r="D17" t="str">
            <v>P1-173</v>
          </cell>
        </row>
        <row r="18">
          <cell r="D18" t="str">
            <v>P1-189</v>
          </cell>
        </row>
        <row r="19">
          <cell r="D19" t="str">
            <v>P1-188</v>
          </cell>
        </row>
        <row r="20">
          <cell r="D20" t="str">
            <v>P1-187</v>
          </cell>
        </row>
        <row r="21">
          <cell r="D21" t="str">
            <v>P1-128</v>
          </cell>
        </row>
        <row r="22">
          <cell r="D22" t="str">
            <v>P1-138</v>
          </cell>
        </row>
        <row r="23">
          <cell r="D23" t="str">
            <v>P1-127</v>
          </cell>
        </row>
        <row r="24">
          <cell r="D24" t="str">
            <v>P1-185</v>
          </cell>
        </row>
        <row r="25">
          <cell r="D25" t="str">
            <v>P1-172</v>
          </cell>
        </row>
        <row r="26">
          <cell r="D26" t="str">
            <v>P1-115</v>
          </cell>
        </row>
        <row r="27">
          <cell r="D27" t="str">
            <v>P1-133</v>
          </cell>
        </row>
        <row r="28">
          <cell r="D28" t="str">
            <v>P1-119</v>
          </cell>
        </row>
        <row r="29">
          <cell r="D29" t="str">
            <v>P1-132</v>
          </cell>
        </row>
        <row r="30">
          <cell r="D30" t="str">
            <v>P1-190</v>
          </cell>
        </row>
        <row r="31">
          <cell r="D31" t="str">
            <v>P1-169</v>
          </cell>
        </row>
        <row r="32">
          <cell r="D32" t="str">
            <v>P1-136</v>
          </cell>
        </row>
        <row r="33">
          <cell r="D33" t="str">
            <v>P1-135</v>
          </cell>
        </row>
        <row r="34">
          <cell r="D34" t="str">
            <v>P1-134</v>
          </cell>
        </row>
        <row r="35">
          <cell r="D35" t="str">
            <v>P1-098</v>
          </cell>
        </row>
        <row r="36">
          <cell r="D36" t="str">
            <v>P1-205</v>
          </cell>
        </row>
        <row r="37">
          <cell r="D37" t="str">
            <v>P1-197</v>
          </cell>
        </row>
        <row r="38">
          <cell r="D38" t="str">
            <v>P1-191</v>
          </cell>
        </row>
        <row r="39">
          <cell r="D39" t="str">
            <v>No AFE  - Port1</v>
          </cell>
        </row>
        <row r="40">
          <cell r="D40" t="str">
            <v>P1-206</v>
          </cell>
        </row>
        <row r="41">
          <cell r="D41" t="str">
            <v>P1-203</v>
          </cell>
        </row>
        <row r="42">
          <cell r="D42" t="str">
            <v>P1-200</v>
          </cell>
        </row>
        <row r="43">
          <cell r="D43" t="str">
            <v>P1-194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PU (2)"/>
      <sheetName val="PR 1"/>
      <sheetName val="Constantes Generales"/>
      <sheetName val="Prestaciones Sociale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18">
          <cell r="B18">
            <v>34.42</v>
          </cell>
          <cell r="E18">
            <v>5.29</v>
          </cell>
          <cell r="H18">
            <v>0.1</v>
          </cell>
        </row>
        <row r="19">
          <cell r="B19">
            <v>0.1</v>
          </cell>
          <cell r="E19">
            <v>0.1</v>
          </cell>
          <cell r="H19">
            <v>0.1</v>
          </cell>
        </row>
        <row r="20">
          <cell r="B20">
            <v>0.1</v>
          </cell>
          <cell r="E20">
            <v>0.1</v>
          </cell>
          <cell r="H20">
            <v>0.1</v>
          </cell>
        </row>
        <row r="23">
          <cell r="B23">
            <v>311665.6445616039</v>
          </cell>
          <cell r="E23">
            <v>195059.84748276617</v>
          </cell>
          <cell r="H23">
            <v>141.42135623730954</v>
          </cell>
        </row>
        <row r="61">
          <cell r="E61">
            <v>200</v>
          </cell>
        </row>
        <row r="66">
          <cell r="E66">
            <v>470</v>
          </cell>
        </row>
        <row r="67">
          <cell r="E67">
            <v>220</v>
          </cell>
        </row>
        <row r="75">
          <cell r="E75">
            <v>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200,1"/>
      <sheetName val="200,2"/>
      <sheetName val="F-3 ACTA COMPROMISO"/>
      <sheetName val="APu1"/>
      <sheetName val="APu2"/>
      <sheetName val="APu3"/>
      <sheetName val="APu4"/>
      <sheetName val="precios-básicos2002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Factura"/>
      <sheetName val="Macros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mulas"/>
      <sheetName val="triturado"/>
      <sheetName val="lluvia"/>
      <sheetName val="observaciones"/>
      <sheetName val="datos_equipo"/>
      <sheetName val="tritur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Módulo1"/>
      <sheetName val="Módulo2"/>
      <sheetName val="Módulo3"/>
      <sheetName val="datosluminariasRoyAlPHa"/>
      <sheetName val="EQP"/>
      <sheetName val="MO"/>
      <sheetName val="FORMULARIO"/>
      <sheetName val="programaci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5 (2)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75"/>
      <sheetName val="76"/>
      <sheetName val="77"/>
      <sheetName val="78"/>
      <sheetName val="79"/>
      <sheetName val="80"/>
      <sheetName val="TARIFAS"/>
      <sheetName val="ACLARACION"/>
      <sheetName val="MANO DE OBRA"/>
      <sheetName val="TRANSPORTE"/>
      <sheetName val="MINFRA-MN-IN-10-FR-1"/>
      <sheetName val="201.5"/>
      <sheetName val="201.6"/>
      <sheetName val="201.18"/>
      <sheetName val="201.19"/>
      <sheetName val="201.20"/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Hoja4"/>
      <sheetName val="Hoja5"/>
      <sheetName val="Tk"/>
      <sheetName val="Hoja6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ELECTRICO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graficos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A"/>
      <sheetName val="CC"/>
      <sheetName val="CR"/>
      <sheetName val="OS"/>
      <sheetName val="CM"/>
      <sheetName val="CN"/>
      <sheetName val="OR"/>
      <sheetName val="LS"/>
      <sheetName val="TR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Hoja8"/>
      <sheetName val="API93"/>
      <sheetName val="P2000"/>
      <sheetName val="INSUMOS (2)"/>
      <sheetName val="ITEM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P Y G (T1-T5) "/>
      <sheetName val="Balance"/>
      <sheetName val="Libro1"/>
      <sheetName val="Hipótesis"/>
      <sheetName val="Cash Flow"/>
      <sheetName val="CONTROL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CUADRILLA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V%C3%ADnculoExternoRecuperado1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restaciones y AIU"/>
      <sheetName val="Reajustes"/>
      <sheetName val="Variables"/>
      <sheetName val="Presupuesto_"/>
      <sheetName val="UN-AÑO1-P1"/>
      <sheetName val="Database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Reajustes estimados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VIA PRADO"/>
      <sheetName val="CUADRO  (5)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UTILI-FRENTE"/>
      <sheetName val="ABIMAELXPAGAR"/>
      <sheetName val="INCLUYO_EDUIN"/>
      <sheetName val="AVP (2)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 E"/>
      <sheetName val="RD"/>
      <sheetName val="MH"/>
      <sheetName val="OC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OPUESTA PRESENTADA"/>
      <sheetName val="comparprecunit"/>
      <sheetName val="reversión"/>
      <sheetName val="(1)"/>
      <sheetName val="(2)"/>
      <sheetName val="(3)"/>
      <sheetName val="PROPUESTA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Interventoria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EQUIP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aCCIDENTES DE 19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VR-PROP MOD 1"/>
      <sheetName val="FORMULA"/>
      <sheetName val="PRECIO"/>
      <sheetName val="I M"/>
      <sheetName val="SOÑANDO"/>
      <sheetName val="EV 424 CON 5 (2)"/>
      <sheetName val="Precios no oficial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DIRECTOS"/>
      <sheetName val="FACT10"/>
      <sheetName val="RESUMENJULIO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OFERTA ECON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anexo2"/>
      <sheetName val="CDItem"/>
      <sheetName val="ARMENIA-CLUB DE TIRO"/>
      <sheetName val="\Users\aljipego\Downloads\Víncu"/>
      <sheetName val="COMPONENTE II"/>
      <sheetName val="CONSOLIDADO."/>
      <sheetName val="PtoOficial"/>
      <sheetName val="APU II"/>
      <sheetName val="Hora efectiva (base calendario)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BASICOS"/>
      <sheetName val="MANUAL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PRESUPUESTO LICITACIÓN SRN 001"/>
      <sheetName val="SRN_005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>
        <row r="2">
          <cell r="A2">
            <v>2</v>
          </cell>
        </row>
      </sheetData>
      <sheetData sheetId="240">
        <row r="1">
          <cell r="A1" t="str">
            <v>ITEM</v>
          </cell>
        </row>
      </sheetData>
      <sheetData sheetId="241">
        <row r="1">
          <cell r="A1" t="str">
            <v>EQUIPO</v>
          </cell>
        </row>
      </sheetData>
      <sheetData sheetId="242">
        <row r="1">
          <cell r="A1" t="str">
            <v>ADMINISTRACION</v>
          </cell>
        </row>
      </sheetData>
      <sheetData sheetId="243">
        <row r="1">
          <cell r="A1" t="str">
            <v>ADMINISTRACION</v>
          </cell>
        </row>
      </sheetData>
      <sheetData sheetId="244">
        <row r="1">
          <cell r="A1" t="str">
            <v>ADMINISTRACION</v>
          </cell>
        </row>
      </sheetData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>
        <row r="2">
          <cell r="A2">
            <v>2</v>
          </cell>
        </row>
      </sheetData>
      <sheetData sheetId="277">
        <row r="1">
          <cell r="A1" t="str">
            <v>ITEM</v>
          </cell>
        </row>
      </sheetData>
      <sheetData sheetId="278">
        <row r="1">
          <cell r="A1" t="str">
            <v>EQUIPO</v>
          </cell>
        </row>
      </sheetData>
      <sheetData sheetId="279">
        <row r="1">
          <cell r="A1" t="str">
            <v>ADMINISTRACION</v>
          </cell>
        </row>
      </sheetData>
      <sheetData sheetId="280">
        <row r="1">
          <cell r="A1" t="str">
            <v>ADMINISTRACION</v>
          </cell>
        </row>
      </sheetData>
      <sheetData sheetId="281">
        <row r="1">
          <cell r="A1" t="str">
            <v>ADMINISTRACION</v>
          </cell>
        </row>
      </sheetData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>
        <row r="33">
          <cell r="C33">
            <v>0.77967625899280601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>
        <row r="2">
          <cell r="A2">
            <v>2</v>
          </cell>
        </row>
      </sheetData>
      <sheetData sheetId="314">
        <row r="1">
          <cell r="A1" t="str">
            <v>ITEM</v>
          </cell>
        </row>
      </sheetData>
      <sheetData sheetId="315">
        <row r="1">
          <cell r="A1" t="str">
            <v>EQUIPO</v>
          </cell>
        </row>
      </sheetData>
      <sheetData sheetId="316">
        <row r="1">
          <cell r="A1" t="str">
            <v>ADMINISTRACION</v>
          </cell>
        </row>
      </sheetData>
      <sheetData sheetId="317"/>
      <sheetData sheetId="318">
        <row r="1">
          <cell r="A1" t="str">
            <v>ADMINISTRACION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1">
          <cell r="A1" t="str">
            <v>ITEM</v>
          </cell>
        </row>
      </sheetData>
      <sheetData sheetId="345">
        <row r="1">
          <cell r="A1" t="str">
            <v>EQUIPO</v>
          </cell>
        </row>
      </sheetData>
      <sheetData sheetId="346">
        <row r="1">
          <cell r="A1" t="str">
            <v>ADMINISTRACION</v>
          </cell>
        </row>
      </sheetData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>
        <row r="1">
          <cell r="A1" t="str">
            <v>ITEM</v>
          </cell>
        </row>
      </sheetData>
      <sheetData sheetId="382">
        <row r="1">
          <cell r="A1" t="str">
            <v>EQUIPO</v>
          </cell>
        </row>
      </sheetData>
      <sheetData sheetId="383">
        <row r="1">
          <cell r="A1" t="str">
            <v>ADMINISTRACION</v>
          </cell>
        </row>
      </sheetData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>
        <row r="1">
          <cell r="A1" t="str">
            <v>ITEM</v>
          </cell>
        </row>
      </sheetData>
      <sheetData sheetId="399">
        <row r="1">
          <cell r="A1" t="str">
            <v>EQUIPO</v>
          </cell>
        </row>
      </sheetData>
      <sheetData sheetId="400">
        <row r="1">
          <cell r="A1" t="str">
            <v>ADMINISTRACION</v>
          </cell>
        </row>
      </sheetData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/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>
        <row r="1">
          <cell r="A1" t="str">
            <v>ITEM</v>
          </cell>
        </row>
      </sheetData>
      <sheetData sheetId="436">
        <row r="1">
          <cell r="A1" t="str">
            <v>EQUIPO</v>
          </cell>
        </row>
      </sheetData>
      <sheetData sheetId="437">
        <row r="1">
          <cell r="A1" t="str">
            <v>ADMINISTRACION</v>
          </cell>
        </row>
      </sheetData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>
        <row r="5">
          <cell r="E5" t="str">
            <v>CANTIDAD</v>
          </cell>
        </row>
      </sheetData>
      <sheetData sheetId="514">
        <row r="5">
          <cell r="E5" t="str">
            <v>CANTIDAD</v>
          </cell>
        </row>
      </sheetData>
      <sheetData sheetId="515">
        <row r="5">
          <cell r="E5" t="str">
            <v>CANTIDAD</v>
          </cell>
        </row>
      </sheetData>
      <sheetData sheetId="516">
        <row r="5">
          <cell r="E5" t="str">
            <v>CANTIDAD</v>
          </cell>
        </row>
      </sheetData>
      <sheetData sheetId="517">
        <row r="5">
          <cell r="E5" t="str">
            <v>CANTIDAD</v>
          </cell>
        </row>
      </sheetData>
      <sheetData sheetId="518">
        <row r="5">
          <cell r="E5" t="str">
            <v>CANTIDAD</v>
          </cell>
        </row>
      </sheetData>
      <sheetData sheetId="519">
        <row r="5">
          <cell r="E5" t="str">
            <v>CANTIDAD</v>
          </cell>
        </row>
      </sheetData>
      <sheetData sheetId="520">
        <row r="5">
          <cell r="E5" t="str">
            <v>CANTIDAD</v>
          </cell>
        </row>
      </sheetData>
      <sheetData sheetId="521">
        <row r="5">
          <cell r="E5" t="str">
            <v>CANTIDAD</v>
          </cell>
        </row>
      </sheetData>
      <sheetData sheetId="522">
        <row r="5">
          <cell r="E5" t="str">
            <v>CANTIDAD</v>
          </cell>
        </row>
      </sheetData>
      <sheetData sheetId="523"/>
      <sheetData sheetId="524"/>
      <sheetData sheetId="525"/>
      <sheetData sheetId="526"/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>
        <row r="1">
          <cell r="A1" t="str">
            <v>ABRAZADERA DE SALIDA TIPO 1</v>
          </cell>
        </row>
      </sheetData>
      <sheetData sheetId="574" refreshError="1"/>
      <sheetData sheetId="575"/>
      <sheetData sheetId="576" refreshError="1"/>
      <sheetData sheetId="577" refreshError="1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>
        <row r="1">
          <cell r="A1" t="str">
            <v>ABRAZADERA DE SALIDA TIPO 1</v>
          </cell>
        </row>
      </sheetData>
      <sheetData sheetId="606"/>
      <sheetData sheetId="607"/>
      <sheetData sheetId="608"/>
      <sheetData sheetId="609"/>
      <sheetData sheetId="610">
        <row r="1">
          <cell r="B1" t="str">
            <v>CTO-102-2002</v>
          </cell>
        </row>
      </sheetData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/>
      <sheetData sheetId="730" refreshError="1"/>
      <sheetData sheetId="731" refreshError="1"/>
      <sheetData sheetId="732" refreshError="1"/>
      <sheetData sheetId="733"/>
      <sheetData sheetId="734">
        <row r="22">
          <cell r="G22" t="str">
            <v>Tarjeta 1</v>
          </cell>
        </row>
      </sheetData>
      <sheetData sheetId="735" refreshError="1"/>
      <sheetData sheetId="736"/>
      <sheetData sheetId="737"/>
      <sheetData sheetId="738"/>
      <sheetData sheetId="739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 refreshError="1"/>
      <sheetData sheetId="913"/>
      <sheetData sheetId="914"/>
      <sheetData sheetId="915"/>
      <sheetData sheetId="916"/>
      <sheetData sheetId="917">
        <row r="103">
          <cell r="C103" t="str">
            <v>EXP</v>
          </cell>
        </row>
      </sheetData>
      <sheetData sheetId="918" refreshError="1"/>
      <sheetData sheetId="919" refreshError="1"/>
      <sheetData sheetId="920"/>
      <sheetData sheetId="921">
        <row r="147">
          <cell r="B147" t="str">
            <v>SUB TOTAL OBRAS DE  INSTALACIONES ELÉCTRICAS DE LAS ESTACIONES (Urbanismo)</v>
          </cell>
        </row>
      </sheetData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 refreshError="1"/>
      <sheetData sheetId="1301" refreshError="1"/>
      <sheetData sheetId="1302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>
        <row r="2">
          <cell r="A2" t="str">
            <v>CODIGO</v>
          </cell>
        </row>
      </sheetData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/>
      <sheetData sheetId="1434"/>
      <sheetData sheetId="1435"/>
      <sheetData sheetId="1436"/>
      <sheetData sheetId="1437" refreshError="1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 refreshError="1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 refreshError="1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 refreshError="1"/>
      <sheetData sheetId="1485"/>
      <sheetData sheetId="1486" refreshError="1"/>
      <sheetData sheetId="1487"/>
      <sheetData sheetId="1488"/>
      <sheetData sheetId="1489"/>
      <sheetData sheetId="1490"/>
      <sheetData sheetId="1491"/>
      <sheetData sheetId="1492" refreshError="1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/>
      <sheetData sheetId="1549" refreshError="1"/>
      <sheetData sheetId="1550"/>
      <sheetData sheetId="1551"/>
      <sheetData sheetId="1552"/>
      <sheetData sheetId="1553"/>
      <sheetData sheetId="1554"/>
      <sheetData sheetId="1555"/>
      <sheetData sheetId="1556" refreshError="1"/>
      <sheetData sheetId="1557" refreshError="1"/>
      <sheetData sheetId="1558" refreshError="1"/>
      <sheetData sheetId="1559"/>
      <sheetData sheetId="1560" refreshError="1"/>
      <sheetData sheetId="156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/>
      <sheetData sheetId="1624"/>
      <sheetData sheetId="1625"/>
      <sheetData sheetId="1626"/>
      <sheetData sheetId="1627"/>
      <sheetData sheetId="1628" refreshError="1"/>
      <sheetData sheetId="1629" refreshError="1"/>
      <sheetData sheetId="1630" refreshError="1"/>
      <sheetData sheetId="1631"/>
      <sheetData sheetId="1632" refreshError="1"/>
      <sheetData sheetId="1633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/>
      <sheetData sheetId="1658" refreshError="1"/>
      <sheetData sheetId="1659" refreshError="1"/>
      <sheetData sheetId="1660" refreshError="1"/>
      <sheetData sheetId="1661"/>
      <sheetData sheetId="1662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 refreshError="1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/>
      <sheetData sheetId="1728">
        <row r="1">
          <cell r="B1" t="str">
            <v>CTO-102-2002</v>
          </cell>
        </row>
      </sheetData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>
        <row r="2">
          <cell r="A2" t="str">
            <v>ACTA No</v>
          </cell>
        </row>
      </sheetData>
      <sheetData sheetId="1750">
        <row r="2">
          <cell r="A2" t="str">
            <v>ACTA No</v>
          </cell>
        </row>
      </sheetData>
      <sheetData sheetId="1751"/>
      <sheetData sheetId="1752"/>
      <sheetData sheetId="1753"/>
      <sheetData sheetId="1754"/>
      <sheetData sheetId="1755"/>
      <sheetData sheetId="1756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 refreshError="1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 refreshError="1"/>
      <sheetData sheetId="1897"/>
      <sheetData sheetId="1898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/>
      <sheetData sheetId="1908" refreshError="1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 refreshError="1"/>
      <sheetData sheetId="1920"/>
      <sheetData sheetId="1921"/>
      <sheetData sheetId="1922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/>
      <sheetData sheetId="2072" refreshError="1"/>
      <sheetData sheetId="2073"/>
      <sheetData sheetId="2074" refreshError="1"/>
      <sheetData sheetId="2075"/>
      <sheetData sheetId="2076"/>
      <sheetData sheetId="2077">
        <row r="1">
          <cell r="A1" t="str">
            <v>INSTITUTO NACIONAL DE VIAS</v>
          </cell>
        </row>
      </sheetData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>
        <row r="5">
          <cell r="E5" t="str">
            <v>CANTIDAD</v>
          </cell>
        </row>
      </sheetData>
      <sheetData sheetId="2088"/>
      <sheetData sheetId="2089" refreshError="1"/>
      <sheetData sheetId="2090"/>
      <sheetData sheetId="2091"/>
      <sheetData sheetId="2092"/>
      <sheetData sheetId="2093" refreshError="1"/>
      <sheetData sheetId="2094"/>
      <sheetData sheetId="2095"/>
      <sheetData sheetId="2096"/>
      <sheetData sheetId="2097"/>
      <sheetData sheetId="2098"/>
      <sheetData sheetId="2099"/>
      <sheetData sheetId="2100" refreshError="1"/>
      <sheetData sheetId="2101" refreshError="1"/>
      <sheetData sheetId="2102" refreshError="1"/>
      <sheetData sheetId="2103"/>
      <sheetData sheetId="2104"/>
      <sheetData sheetId="2105"/>
      <sheetData sheetId="2106"/>
      <sheetData sheetId="2107"/>
      <sheetData sheetId="2108">
        <row r="1">
          <cell r="A1" t="str">
            <v>INSTITUTO NACIONAL DE VIAS</v>
          </cell>
        </row>
      </sheetData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/>
      <sheetData sheetId="2117" refreshError="1"/>
      <sheetData sheetId="2118">
        <row r="1">
          <cell r="A1" t="str">
            <v>INSTITUTO NACIONAL DE VIAS</v>
          </cell>
        </row>
      </sheetData>
      <sheetData sheetId="2119" refreshError="1"/>
      <sheetData sheetId="2120" refreshError="1"/>
      <sheetData sheetId="2121" refreshError="1"/>
      <sheetData sheetId="2122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/>
      <sheetData sheetId="2269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/>
      <sheetData sheetId="2289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/>
      <sheetData sheetId="2531" refreshError="1"/>
      <sheetData sheetId="2532" refreshError="1"/>
      <sheetData sheetId="2533" refreshError="1"/>
      <sheetData sheetId="2534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/>
      <sheetData sheetId="2557" refreshError="1"/>
      <sheetData sheetId="2558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/>
      <sheetData sheetId="2565"/>
      <sheetData sheetId="2566"/>
      <sheetData sheetId="2567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/>
      <sheetData sheetId="2574"/>
      <sheetData sheetId="2575" refreshError="1"/>
      <sheetData sheetId="2576" refreshError="1"/>
      <sheetData sheetId="2577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/>
      <sheetData sheetId="2694"/>
      <sheetData sheetId="2695">
        <row r="1">
          <cell r="A1" t="str">
            <v>ITEM</v>
          </cell>
        </row>
      </sheetData>
      <sheetData sheetId="2696">
        <row r="1">
          <cell r="A1" t="str">
            <v>EQUIPO</v>
          </cell>
        </row>
      </sheetData>
      <sheetData sheetId="2697">
        <row r="1">
          <cell r="A1" t="str">
            <v>ADMINISTRACION</v>
          </cell>
        </row>
      </sheetData>
      <sheetData sheetId="2698"/>
      <sheetData sheetId="2699" refreshError="1"/>
      <sheetData sheetId="2700" refreshError="1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 refreshError="1"/>
      <sheetData sheetId="2728"/>
      <sheetData sheetId="2729"/>
      <sheetData sheetId="2730"/>
      <sheetData sheetId="2731"/>
      <sheetData sheetId="2732"/>
      <sheetData sheetId="2733"/>
      <sheetData sheetId="2734">
        <row r="1">
          <cell r="A1" t="str">
            <v>ITEM</v>
          </cell>
        </row>
      </sheetData>
      <sheetData sheetId="2735">
        <row r="1">
          <cell r="A1" t="str">
            <v>EQUIPO</v>
          </cell>
        </row>
      </sheetData>
      <sheetData sheetId="2736">
        <row r="1">
          <cell r="A1" t="str">
            <v>ADMINISTRACION</v>
          </cell>
        </row>
      </sheetData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>
        <row r="33">
          <cell r="G33">
            <v>0.59504299999999999</v>
          </cell>
        </row>
      </sheetData>
      <sheetData sheetId="3082"/>
      <sheetData sheetId="3083" refreshError="1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/>
      <sheetData sheetId="3295">
        <row r="168">
          <cell r="D168">
            <v>0.16</v>
          </cell>
        </row>
      </sheetData>
      <sheetData sheetId="3296">
        <row r="7">
          <cell r="B7">
            <v>1</v>
          </cell>
        </row>
      </sheetData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>
        <row r="8">
          <cell r="A8">
            <v>2.1</v>
          </cell>
        </row>
      </sheetData>
      <sheetData sheetId="4021">
        <row r="8">
          <cell r="A8">
            <v>3.1</v>
          </cell>
        </row>
      </sheetData>
      <sheetData sheetId="4022">
        <row r="8">
          <cell r="A8">
            <v>2.1</v>
          </cell>
        </row>
      </sheetData>
      <sheetData sheetId="4023">
        <row r="8">
          <cell r="A8">
            <v>3.1</v>
          </cell>
        </row>
      </sheetData>
      <sheetData sheetId="4024">
        <row r="8">
          <cell r="A8">
            <v>2.1</v>
          </cell>
        </row>
      </sheetData>
      <sheetData sheetId="4025">
        <row r="8">
          <cell r="A8">
            <v>3.1</v>
          </cell>
        </row>
      </sheetData>
      <sheetData sheetId="4026"/>
      <sheetData sheetId="4027">
        <row r="3">
          <cell r="A3">
            <v>1</v>
          </cell>
        </row>
      </sheetData>
      <sheetData sheetId="4028"/>
      <sheetData sheetId="4029">
        <row r="3">
          <cell r="A3">
            <v>1</v>
          </cell>
        </row>
      </sheetData>
      <sheetData sheetId="4030"/>
      <sheetData sheetId="4031">
        <row r="3">
          <cell r="A3">
            <v>1</v>
          </cell>
        </row>
      </sheetData>
      <sheetData sheetId="4032"/>
      <sheetData sheetId="4033"/>
      <sheetData sheetId="4034">
        <row r="1">
          <cell r="A1" t="str">
            <v>LISTADO DE INSUMOS GENERAL</v>
          </cell>
        </row>
      </sheetData>
      <sheetData sheetId="4035"/>
      <sheetData sheetId="4036">
        <row r="1">
          <cell r="A1" t="str">
            <v>LISTADO DE INSUMOS GENERAL</v>
          </cell>
        </row>
      </sheetData>
      <sheetData sheetId="4037"/>
      <sheetData sheetId="4038">
        <row r="1">
          <cell r="A1" t="str">
            <v>LISTADO DE INSUMOS GENERAL</v>
          </cell>
        </row>
      </sheetData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>
        <row r="8">
          <cell r="A8">
            <v>2.1</v>
          </cell>
        </row>
      </sheetData>
      <sheetData sheetId="4055">
        <row r="8">
          <cell r="A8">
            <v>3.1</v>
          </cell>
        </row>
      </sheetData>
      <sheetData sheetId="4056"/>
      <sheetData sheetId="4057"/>
      <sheetData sheetId="4058"/>
      <sheetData sheetId="4059"/>
      <sheetData sheetId="4060"/>
      <sheetData sheetId="4061">
        <row r="3">
          <cell r="A3">
            <v>1</v>
          </cell>
        </row>
      </sheetData>
      <sheetData sheetId="4062"/>
      <sheetData sheetId="4063"/>
      <sheetData sheetId="4064"/>
      <sheetData sheetId="4065"/>
      <sheetData sheetId="4066"/>
      <sheetData sheetId="4067" refreshError="1"/>
      <sheetData sheetId="4068">
        <row r="1">
          <cell r="A1" t="str">
            <v>LISTADO DE INSUMOS GENERAL</v>
          </cell>
        </row>
      </sheetData>
      <sheetData sheetId="4069" refreshError="1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 refreshError="1"/>
      <sheetData sheetId="4276"/>
      <sheetData sheetId="4277"/>
      <sheetData sheetId="4278" refreshError="1"/>
      <sheetData sheetId="4279" refreshError="1"/>
      <sheetData sheetId="4280" refreshError="1"/>
      <sheetData sheetId="4281" refreshError="1"/>
      <sheetData sheetId="4282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/>
      <sheetData sheetId="4325"/>
      <sheetData sheetId="4326"/>
      <sheetData sheetId="4327"/>
      <sheetData sheetId="4328"/>
      <sheetData sheetId="4329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/>
      <sheetData sheetId="4351"/>
      <sheetData sheetId="4352"/>
      <sheetData sheetId="4353"/>
      <sheetData sheetId="4354" refreshError="1"/>
      <sheetData sheetId="4355" refreshError="1"/>
      <sheetData sheetId="4356" refreshError="1"/>
      <sheetData sheetId="4357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/>
      <sheetData sheetId="4423"/>
      <sheetData sheetId="4424" refreshError="1"/>
      <sheetData sheetId="4425"/>
      <sheetData sheetId="4426" refreshError="1"/>
      <sheetData sheetId="4427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/>
      <sheetData sheetId="4467"/>
      <sheetData sheetId="4468"/>
      <sheetData sheetId="4469"/>
      <sheetData sheetId="4470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/>
      <sheetData sheetId="4490"/>
      <sheetData sheetId="4491" refreshError="1"/>
      <sheetData sheetId="4492"/>
      <sheetData sheetId="4493"/>
      <sheetData sheetId="4494"/>
      <sheetData sheetId="4495"/>
      <sheetData sheetId="4496"/>
      <sheetData sheetId="4497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/>
      <sheetData sheetId="4537">
        <row r="1">
          <cell r="A1" t="str">
            <v>ITEM</v>
          </cell>
        </row>
      </sheetData>
      <sheetData sheetId="4538" refreshError="1"/>
      <sheetData sheetId="4539">
        <row r="1">
          <cell r="A1" t="str">
            <v>ADMINISTRACION</v>
          </cell>
        </row>
      </sheetData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 refreshError="1"/>
      <sheetData sheetId="4563" refreshError="1"/>
      <sheetData sheetId="4564"/>
      <sheetData sheetId="4565"/>
      <sheetData sheetId="4566">
        <row r="1">
          <cell r="B1" t="str">
            <v>CTO-102-2002</v>
          </cell>
        </row>
      </sheetData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 refreshError="1"/>
      <sheetData sheetId="4615" refreshError="1"/>
      <sheetData sheetId="4616">
        <row r="7">
          <cell r="A7" t="str">
            <v>NE-CSJM01</v>
          </cell>
        </row>
      </sheetData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/>
      <sheetData sheetId="4652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/>
      <sheetData sheetId="4731"/>
      <sheetData sheetId="4732" refreshError="1"/>
      <sheetData sheetId="4733" refreshError="1"/>
      <sheetData sheetId="4734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/>
      <sheetData sheetId="4745"/>
      <sheetData sheetId="4746"/>
      <sheetData sheetId="4747"/>
      <sheetData sheetId="4748"/>
      <sheetData sheetId="4749">
        <row r="1">
          <cell r="B1" t="str">
            <v>CTO-102-2002</v>
          </cell>
        </row>
      </sheetData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>
        <row r="1">
          <cell r="B1" t="str">
            <v>CTO-102-2002</v>
          </cell>
        </row>
      </sheetData>
      <sheetData sheetId="4760"/>
      <sheetData sheetId="476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>
        <row r="7">
          <cell r="A7" t="str">
            <v>NE-CSJM01</v>
          </cell>
        </row>
      </sheetData>
      <sheetData sheetId="4808">
        <row r="7">
          <cell r="A7" t="str">
            <v>NE-CSJM01</v>
          </cell>
        </row>
      </sheetData>
      <sheetData sheetId="4809">
        <row r="1">
          <cell r="B1" t="str">
            <v>CTO-102-2002</v>
          </cell>
        </row>
      </sheetData>
      <sheetData sheetId="4810"/>
      <sheetData sheetId="4811"/>
      <sheetData sheetId="4812"/>
      <sheetData sheetId="4813"/>
      <sheetData sheetId="4814"/>
      <sheetData sheetId="4815"/>
      <sheetData sheetId="4816" refreshError="1"/>
      <sheetData sheetId="4817" refreshError="1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>
        <row r="1">
          <cell r="A1" t="str">
            <v>INSTITUTO NACIONAL DE VIAS</v>
          </cell>
        </row>
      </sheetData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 refreshError="1"/>
      <sheetData sheetId="4943" refreshError="1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 refreshError="1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>
        <row r="5">
          <cell r="E5" t="str">
            <v>CANTIDAD</v>
          </cell>
        </row>
      </sheetData>
      <sheetData sheetId="5083">
        <row r="5">
          <cell r="E5" t="str">
            <v>CANTIDAD</v>
          </cell>
        </row>
      </sheetData>
      <sheetData sheetId="5084">
        <row r="5">
          <cell r="E5" t="str">
            <v>CANTIDAD</v>
          </cell>
        </row>
      </sheetData>
      <sheetData sheetId="5085">
        <row r="5">
          <cell r="E5" t="str">
            <v>CANTIDAD</v>
          </cell>
        </row>
      </sheetData>
      <sheetData sheetId="5086">
        <row r="5">
          <cell r="E5" t="str">
            <v>CANTIDAD</v>
          </cell>
        </row>
      </sheetData>
      <sheetData sheetId="5087">
        <row r="5">
          <cell r="E5" t="str">
            <v>CANTIDAD</v>
          </cell>
        </row>
      </sheetData>
      <sheetData sheetId="5088">
        <row r="5">
          <cell r="E5" t="str">
            <v>CANTIDAD</v>
          </cell>
        </row>
      </sheetData>
      <sheetData sheetId="5089">
        <row r="5">
          <cell r="E5" t="str">
            <v>CANTIDAD</v>
          </cell>
        </row>
      </sheetData>
      <sheetData sheetId="5090">
        <row r="5">
          <cell r="E5" t="str">
            <v>CANTIDAD</v>
          </cell>
        </row>
      </sheetData>
      <sheetData sheetId="5091">
        <row r="5">
          <cell r="E5" t="str">
            <v>CANTIDAD</v>
          </cell>
        </row>
      </sheetData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>
        <row r="16">
          <cell r="A16" t="str">
            <v>ABONO 10-30-10</v>
          </cell>
        </row>
      </sheetData>
      <sheetData sheetId="5323"/>
      <sheetData sheetId="5324"/>
      <sheetData sheetId="5325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/>
      <sheetData sheetId="5371"/>
      <sheetData sheetId="5372" refreshError="1"/>
      <sheetData sheetId="5373" refreshError="1"/>
      <sheetData sheetId="5374" refreshError="1"/>
      <sheetData sheetId="5375" refreshError="1"/>
      <sheetData sheetId="5376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/>
      <sheetData sheetId="5392"/>
      <sheetData sheetId="5393"/>
      <sheetData sheetId="5394"/>
      <sheetData sheetId="5395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/>
      <sheetData sheetId="5561"/>
      <sheetData sheetId="5562"/>
      <sheetData sheetId="5563"/>
      <sheetData sheetId="5564"/>
      <sheetData sheetId="5565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/>
      <sheetData sheetId="5602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 refreshError="1"/>
      <sheetData sheetId="5621"/>
      <sheetData sheetId="5622"/>
      <sheetData sheetId="5623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 refreshError="1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 refreshError="1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 refreshError="1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 refreshError="1"/>
      <sheetData sheetId="6019" refreshError="1"/>
      <sheetData sheetId="6020" refreshError="1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 refreshError="1"/>
      <sheetData sheetId="6030" refreshError="1"/>
      <sheetData sheetId="6031" refreshError="1"/>
      <sheetData sheetId="6032"/>
      <sheetData sheetId="6033"/>
      <sheetData sheetId="6034" refreshError="1"/>
      <sheetData sheetId="6035" refreshError="1"/>
      <sheetData sheetId="6036"/>
      <sheetData sheetId="6037"/>
      <sheetData sheetId="6038"/>
      <sheetData sheetId="6039"/>
      <sheetData sheetId="6040" refreshError="1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/>
      <sheetData sheetId="6236" refreshError="1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/>
      <sheetData sheetId="6285" refreshError="1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 refreshError="1"/>
      <sheetData sheetId="6322" refreshError="1"/>
      <sheetData sheetId="6323" refreshError="1"/>
      <sheetData sheetId="6324"/>
      <sheetData sheetId="6325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/>
      <sheetData sheetId="6337" refreshError="1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/>
      <sheetData sheetId="6356"/>
      <sheetData sheetId="6357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/>
      <sheetData sheetId="6382" refreshError="1"/>
      <sheetData sheetId="6383"/>
      <sheetData sheetId="6384" refreshError="1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/>
      <sheetData sheetId="6407"/>
      <sheetData sheetId="6408" refreshError="1"/>
      <sheetData sheetId="6409" refreshError="1"/>
      <sheetData sheetId="6410" refreshError="1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>
        <row r="1">
          <cell r="A1" t="str">
            <v>INSTITUTO NACIONAL DE VIAS</v>
          </cell>
        </row>
      </sheetData>
      <sheetData sheetId="6431"/>
      <sheetData sheetId="6432"/>
      <sheetData sheetId="6433"/>
      <sheetData sheetId="6434"/>
      <sheetData sheetId="6435"/>
      <sheetData sheetId="6436">
        <row r="1">
          <cell r="A1" t="str">
            <v>INSTITUTO NACIONAL DE VIAS</v>
          </cell>
        </row>
      </sheetData>
      <sheetData sheetId="6437"/>
      <sheetData sheetId="6438"/>
      <sheetData sheetId="6439"/>
      <sheetData sheetId="6440"/>
      <sheetData sheetId="6441" refreshError="1"/>
      <sheetData sheetId="6442" refreshError="1"/>
      <sheetData sheetId="6443" refreshError="1"/>
      <sheetData sheetId="6444"/>
      <sheetData sheetId="6445" refreshError="1"/>
      <sheetData sheetId="6446" refreshError="1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/>
      <sheetData sheetId="6496"/>
      <sheetData sheetId="6497"/>
      <sheetData sheetId="6498"/>
      <sheetData sheetId="6499" refreshError="1"/>
      <sheetData sheetId="6500">
        <row r="525">
          <cell r="K525">
            <v>1695.87</v>
          </cell>
        </row>
      </sheetData>
      <sheetData sheetId="6501">
        <row r="525">
          <cell r="K525">
            <v>3577.94</v>
          </cell>
        </row>
      </sheetData>
      <sheetData sheetId="6502">
        <row r="525">
          <cell r="K525">
            <v>5147.76</v>
          </cell>
        </row>
      </sheetData>
      <sheetData sheetId="6503">
        <row r="525">
          <cell r="K525">
            <v>4940.1099999999997</v>
          </cell>
        </row>
      </sheetData>
      <sheetData sheetId="6504">
        <row r="526">
          <cell r="K526">
            <v>695.98</v>
          </cell>
        </row>
      </sheetData>
      <sheetData sheetId="6505" refreshError="1"/>
      <sheetData sheetId="6506"/>
      <sheetData sheetId="6507" refreshError="1"/>
      <sheetData sheetId="6508" refreshError="1"/>
      <sheetData sheetId="6509" refreshError="1"/>
      <sheetData sheetId="6510" refreshError="1"/>
      <sheetData sheetId="6511"/>
      <sheetData sheetId="6512">
        <row r="1">
          <cell r="C1">
            <v>0.2</v>
          </cell>
        </row>
      </sheetData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>
        <row r="1">
          <cell r="A1" t="str">
            <v>INSTITUTO NACIONAL DE VIAS</v>
          </cell>
        </row>
      </sheetData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>
        <row r="4">
          <cell r="B4" t="str">
            <v xml:space="preserve"> Bisagra Pivotante </v>
          </cell>
        </row>
      </sheetData>
      <sheetData sheetId="6618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>
        <row r="15">
          <cell r="B15" t="str">
            <v>ROSY ARTEAGA ORTEGA</v>
          </cell>
        </row>
      </sheetData>
      <sheetData sheetId="6756" refreshError="1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/>
      <sheetData sheetId="6799"/>
      <sheetData sheetId="6800"/>
      <sheetData sheetId="6801"/>
      <sheetData sheetId="6802"/>
      <sheetData sheetId="6803" refreshError="1"/>
      <sheetData sheetId="6804" refreshError="1"/>
      <sheetData sheetId="6805"/>
      <sheetData sheetId="6806"/>
      <sheetData sheetId="6807"/>
      <sheetData sheetId="6808"/>
      <sheetData sheetId="6809"/>
      <sheetData sheetId="6810"/>
      <sheetData sheetId="681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/>
      <sheetData sheetId="6973" refreshError="1"/>
      <sheetData sheetId="6974" refreshError="1"/>
      <sheetData sheetId="6975" refreshError="1"/>
      <sheetData sheetId="6976" refreshError="1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/>
      <sheetData sheetId="7235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/>
      <sheetData sheetId="7343"/>
      <sheetData sheetId="7344"/>
      <sheetData sheetId="7345"/>
      <sheetData sheetId="7346">
        <row r="33">
          <cell r="C33">
            <v>0.77967625899280601</v>
          </cell>
        </row>
      </sheetData>
      <sheetData sheetId="7347"/>
      <sheetData sheetId="7348"/>
      <sheetData sheetId="7349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>
        <row r="4">
          <cell r="E4" t="str">
            <v>GUPCO</v>
          </cell>
        </row>
      </sheetData>
      <sheetData sheetId="7581"/>
      <sheetData sheetId="7582"/>
      <sheetData sheetId="7583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/>
      <sheetData sheetId="759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 refreshError="1"/>
      <sheetData sheetId="7603" refreshError="1"/>
      <sheetData sheetId="7604" refreshError="1"/>
      <sheetData sheetId="7605">
        <row r="2">
          <cell r="A2" t="str">
            <v>(ºF)</v>
          </cell>
        </row>
      </sheetData>
      <sheetData sheetId="7606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/>
      <sheetData sheetId="7617"/>
      <sheetData sheetId="7618" refreshError="1"/>
      <sheetData sheetId="7619" refreshError="1"/>
      <sheetData sheetId="7620"/>
      <sheetData sheetId="7621" refreshError="1"/>
      <sheetData sheetId="7622" refreshError="1"/>
      <sheetData sheetId="7623"/>
      <sheetData sheetId="7624" refreshError="1"/>
      <sheetData sheetId="7625"/>
      <sheetData sheetId="7626"/>
      <sheetData sheetId="7627"/>
      <sheetData sheetId="7628"/>
      <sheetData sheetId="7629"/>
      <sheetData sheetId="7630"/>
      <sheetData sheetId="7631" refreshError="1"/>
      <sheetData sheetId="7632"/>
      <sheetData sheetId="7633" refreshError="1"/>
      <sheetData sheetId="7634"/>
      <sheetData sheetId="7635" refreshError="1"/>
      <sheetData sheetId="7636" refreshError="1"/>
      <sheetData sheetId="7637" refreshError="1"/>
      <sheetData sheetId="7638"/>
      <sheetData sheetId="7639"/>
      <sheetData sheetId="7640"/>
      <sheetData sheetId="7641"/>
      <sheetData sheetId="7642"/>
      <sheetData sheetId="7643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/>
      <sheetData sheetId="7728"/>
      <sheetData sheetId="7729" refreshError="1"/>
      <sheetData sheetId="7730"/>
      <sheetData sheetId="7731">
        <row r="4">
          <cell r="B4">
            <v>39886</v>
          </cell>
        </row>
      </sheetData>
      <sheetData sheetId="7732"/>
      <sheetData sheetId="7733"/>
      <sheetData sheetId="7734"/>
      <sheetData sheetId="7735"/>
      <sheetData sheetId="7736"/>
      <sheetData sheetId="7737"/>
      <sheetData sheetId="7738">
        <row r="4">
          <cell r="B4">
            <v>39886</v>
          </cell>
        </row>
      </sheetData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 refreshError="1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 refreshError="1"/>
      <sheetData sheetId="7786"/>
      <sheetData sheetId="7787"/>
      <sheetData sheetId="7788"/>
      <sheetData sheetId="7789" refreshError="1"/>
      <sheetData sheetId="7790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/>
      <sheetData sheetId="7864"/>
      <sheetData sheetId="7865"/>
      <sheetData sheetId="7866"/>
      <sheetData sheetId="7867">
        <row r="4">
          <cell r="E4" t="str">
            <v>GUPCO</v>
          </cell>
        </row>
      </sheetData>
      <sheetData sheetId="7868"/>
      <sheetData sheetId="7869"/>
      <sheetData sheetId="7870"/>
      <sheetData sheetId="7871"/>
      <sheetData sheetId="7872"/>
      <sheetData sheetId="7873" refreshError="1"/>
      <sheetData sheetId="7874"/>
      <sheetData sheetId="7875" refreshError="1"/>
      <sheetData sheetId="7876"/>
      <sheetData sheetId="7877" refreshError="1"/>
      <sheetData sheetId="7878" refreshError="1"/>
      <sheetData sheetId="7879" refreshError="1"/>
      <sheetData sheetId="7880" refreshError="1"/>
      <sheetData sheetId="7881"/>
      <sheetData sheetId="7882"/>
      <sheetData sheetId="7883"/>
      <sheetData sheetId="7884"/>
      <sheetData sheetId="7885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/>
      <sheetData sheetId="7894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 refreshError="1"/>
      <sheetData sheetId="8016"/>
      <sheetData sheetId="8017" refreshError="1"/>
      <sheetData sheetId="8018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/>
      <sheetData sheetId="8033"/>
      <sheetData sheetId="8034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 refreshError="1"/>
      <sheetData sheetId="8073"/>
      <sheetData sheetId="8074"/>
      <sheetData sheetId="8075"/>
      <sheetData sheetId="8076"/>
      <sheetData sheetId="8077"/>
      <sheetData sheetId="8078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/>
      <sheetData sheetId="8150"/>
      <sheetData sheetId="8151">
        <row r="6">
          <cell r="AB6">
            <v>40179</v>
          </cell>
        </row>
      </sheetData>
      <sheetData sheetId="8152"/>
      <sheetData sheetId="8153"/>
      <sheetData sheetId="8154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/>
      <sheetData sheetId="8371"/>
      <sheetData sheetId="8372"/>
      <sheetData sheetId="8373" refreshError="1"/>
      <sheetData sheetId="8374" refreshError="1"/>
      <sheetData sheetId="8375" refreshError="1"/>
      <sheetData sheetId="8376" refreshError="1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/>
      <sheetData sheetId="8603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/>
      <sheetData sheetId="8707"/>
      <sheetData sheetId="8708"/>
      <sheetData sheetId="8709"/>
      <sheetData sheetId="8710">
        <row r="2">
          <cell r="A2" t="str">
            <v>HOSPITAL HERNANDO MONCALEANO PERDOMO ETAPA 1</v>
          </cell>
        </row>
      </sheetData>
      <sheetData sheetId="8711"/>
      <sheetData sheetId="8712">
        <row r="2">
          <cell r="A2" t="str">
            <v>HOSPITAL HERNANDO MONCALEANO PERDOMO ETAPA 2 A</v>
          </cell>
        </row>
      </sheetData>
      <sheetData sheetId="8713">
        <row r="2">
          <cell r="A2" t="str">
            <v>HOSPITAL HERNANDO MONCALEANO PERDOMO ETAPA 2B</v>
          </cell>
        </row>
      </sheetData>
      <sheetData sheetId="8714"/>
      <sheetData sheetId="8715"/>
      <sheetData sheetId="8716"/>
      <sheetData sheetId="8717"/>
      <sheetData sheetId="8718"/>
      <sheetData sheetId="8719" refreshError="1"/>
      <sheetData sheetId="8720"/>
      <sheetData sheetId="8721"/>
      <sheetData sheetId="8722" refreshError="1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 refreshError="1"/>
      <sheetData sheetId="8733" refreshError="1"/>
      <sheetData sheetId="8734" refreshError="1"/>
      <sheetData sheetId="8735" refreshError="1"/>
      <sheetData sheetId="8736"/>
      <sheetData sheetId="8737"/>
      <sheetData sheetId="8738"/>
      <sheetData sheetId="8739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>
        <row r="12">
          <cell r="A12" t="str">
            <v>COSTOS DE TRANSPORTE</v>
          </cell>
        </row>
      </sheetData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/>
      <sheetData sheetId="9066"/>
      <sheetData sheetId="906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081"/>
      <sheetName val="cliente5300"/>
      <sheetName val="cliente4300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>
        <row r="2">
          <cell r="E2" t="str">
            <v>A1-001</v>
          </cell>
        </row>
        <row r="3">
          <cell r="E3" t="str">
            <v>A1-002</v>
          </cell>
        </row>
        <row r="4">
          <cell r="E4" t="str">
            <v>A1-004</v>
          </cell>
        </row>
        <row r="5">
          <cell r="E5" t="str">
            <v>A1-005</v>
          </cell>
        </row>
        <row r="6">
          <cell r="E6" t="str">
            <v>M2-045</v>
          </cell>
        </row>
        <row r="7">
          <cell r="E7" t="str">
            <v>M2-047</v>
          </cell>
        </row>
        <row r="8">
          <cell r="E8" t="str">
            <v>M2-048</v>
          </cell>
        </row>
        <row r="9">
          <cell r="E9" t="str">
            <v>M2-027</v>
          </cell>
        </row>
        <row r="10">
          <cell r="E10" t="str">
            <v>M2-049</v>
          </cell>
        </row>
        <row r="11">
          <cell r="E11" t="str">
            <v>M2-056</v>
          </cell>
        </row>
        <row r="12">
          <cell r="E12" t="str">
            <v>M2-057</v>
          </cell>
        </row>
        <row r="13">
          <cell r="E13" t="str">
            <v>M2-061</v>
          </cell>
        </row>
        <row r="14">
          <cell r="E14" t="str">
            <v>M2-063</v>
          </cell>
        </row>
        <row r="15">
          <cell r="E15" t="str">
            <v>M2-064</v>
          </cell>
        </row>
        <row r="16">
          <cell r="E16" t="str">
            <v>M2-065</v>
          </cell>
        </row>
        <row r="17">
          <cell r="E17" t="str">
            <v>M2-066</v>
          </cell>
        </row>
        <row r="18">
          <cell r="E18" t="str">
            <v>M2-067</v>
          </cell>
        </row>
        <row r="19">
          <cell r="E19" t="str">
            <v>M2-069</v>
          </cell>
        </row>
        <row r="20">
          <cell r="E20" t="str">
            <v>M2-071</v>
          </cell>
        </row>
        <row r="21">
          <cell r="E21" t="str">
            <v>M2-073</v>
          </cell>
        </row>
        <row r="22">
          <cell r="E22" t="str">
            <v>M2-075</v>
          </cell>
        </row>
        <row r="23">
          <cell r="E23" t="str">
            <v>M2-078</v>
          </cell>
        </row>
        <row r="24">
          <cell r="E24" t="str">
            <v>M2-079</v>
          </cell>
        </row>
        <row r="25">
          <cell r="E25" t="str">
            <v>M2-080</v>
          </cell>
        </row>
        <row r="26">
          <cell r="E26" t="str">
            <v>M2-081</v>
          </cell>
        </row>
        <row r="27">
          <cell r="E27" t="str">
            <v>M2-082</v>
          </cell>
        </row>
        <row r="28">
          <cell r="E28" t="str">
            <v>M2-083</v>
          </cell>
        </row>
        <row r="29">
          <cell r="E29" t="str">
            <v>M2-086</v>
          </cell>
        </row>
        <row r="30">
          <cell r="E30" t="str">
            <v>M2-088</v>
          </cell>
        </row>
        <row r="31">
          <cell r="E31" t="str">
            <v>M2-090</v>
          </cell>
        </row>
        <row r="32">
          <cell r="E32" t="str">
            <v>M2-091</v>
          </cell>
        </row>
        <row r="33">
          <cell r="E33" t="str">
            <v>M2-050</v>
          </cell>
        </row>
        <row r="34">
          <cell r="E34" t="str">
            <v>M2-092</v>
          </cell>
        </row>
        <row r="35">
          <cell r="E35" t="str">
            <v>M2-096</v>
          </cell>
        </row>
        <row r="36">
          <cell r="E36" t="str">
            <v>M2-097</v>
          </cell>
        </row>
        <row r="37">
          <cell r="E37" t="str">
            <v>M2-098</v>
          </cell>
        </row>
        <row r="38">
          <cell r="E38" t="str">
            <v>M2-100</v>
          </cell>
        </row>
        <row r="39">
          <cell r="E39" t="str">
            <v>M2-102</v>
          </cell>
        </row>
        <row r="40">
          <cell r="E40" t="str">
            <v>M2-103</v>
          </cell>
        </row>
        <row r="41">
          <cell r="E41" t="str">
            <v>M2-104</v>
          </cell>
        </row>
        <row r="42">
          <cell r="E42" t="str">
            <v>M2-107</v>
          </cell>
        </row>
        <row r="43">
          <cell r="E43" t="str">
            <v>M2-108</v>
          </cell>
        </row>
        <row r="44">
          <cell r="E44" t="str">
            <v>M2-109</v>
          </cell>
        </row>
        <row r="45">
          <cell r="E45" t="str">
            <v>P1-137</v>
          </cell>
        </row>
        <row r="46">
          <cell r="E46" t="str">
            <v>P1-152</v>
          </cell>
        </row>
        <row r="47">
          <cell r="E47" t="str">
            <v>P1-149</v>
          </cell>
        </row>
        <row r="48">
          <cell r="E48" t="str">
            <v>P1-154</v>
          </cell>
        </row>
        <row r="49">
          <cell r="E49" t="str">
            <v>P1-142</v>
          </cell>
        </row>
        <row r="50">
          <cell r="E50" t="str">
            <v>P1-143</v>
          </cell>
        </row>
        <row r="51">
          <cell r="E51" t="str">
            <v>M1-083</v>
          </cell>
        </row>
        <row r="52">
          <cell r="E52" t="str">
            <v>M1-073</v>
          </cell>
        </row>
        <row r="53">
          <cell r="E53" t="str">
            <v>P1-117</v>
          </cell>
        </row>
        <row r="54">
          <cell r="E54" t="str">
            <v>P1-139</v>
          </cell>
        </row>
        <row r="55">
          <cell r="E55" t="str">
            <v>P1-150</v>
          </cell>
        </row>
        <row r="56">
          <cell r="E56" t="str">
            <v>P1-147</v>
          </cell>
        </row>
        <row r="57">
          <cell r="E57" t="str">
            <v>M1-084</v>
          </cell>
        </row>
        <row r="58">
          <cell r="E58" t="str">
            <v>P1-148</v>
          </cell>
        </row>
        <row r="59">
          <cell r="E59" t="str">
            <v>P1-141</v>
          </cell>
        </row>
        <row r="60">
          <cell r="E60" t="str">
            <v>M1-064</v>
          </cell>
        </row>
        <row r="61">
          <cell r="E61" t="str">
            <v>M1-082</v>
          </cell>
        </row>
        <row r="62">
          <cell r="E62" t="str">
            <v>RAI06-001</v>
          </cell>
        </row>
        <row r="63">
          <cell r="E63" t="str">
            <v>RAI06-002</v>
          </cell>
        </row>
        <row r="64">
          <cell r="E64" t="str">
            <v>F1-018</v>
          </cell>
        </row>
        <row r="65">
          <cell r="E65" t="str">
            <v>RAI06-003</v>
          </cell>
        </row>
        <row r="66">
          <cell r="E66" t="str">
            <v>RAI06-004</v>
          </cell>
        </row>
        <row r="67">
          <cell r="E67" t="str">
            <v>RAI06-005</v>
          </cell>
        </row>
        <row r="68">
          <cell r="E68" t="str">
            <v>F1-006</v>
          </cell>
        </row>
        <row r="69">
          <cell r="E69" t="str">
            <v>F1-007</v>
          </cell>
        </row>
        <row r="70">
          <cell r="E70" t="str">
            <v>M3-011</v>
          </cell>
        </row>
        <row r="71">
          <cell r="E71" t="str">
            <v>M3-024</v>
          </cell>
        </row>
        <row r="72">
          <cell r="E72" t="str">
            <v>M3-001</v>
          </cell>
        </row>
        <row r="73">
          <cell r="E73" t="str">
            <v>M3-023</v>
          </cell>
        </row>
        <row r="74">
          <cell r="E74" t="str">
            <v>M3-012</v>
          </cell>
        </row>
        <row r="75">
          <cell r="E75" t="str">
            <v>M3-022</v>
          </cell>
        </row>
        <row r="76">
          <cell r="E76" t="str">
            <v>M3-015</v>
          </cell>
        </row>
        <row r="77">
          <cell r="E77" t="str">
            <v>M3-016</v>
          </cell>
        </row>
        <row r="78">
          <cell r="E78" t="str">
            <v>M2-110</v>
          </cell>
        </row>
        <row r="79">
          <cell r="E79" t="str">
            <v>M1-075</v>
          </cell>
        </row>
        <row r="80">
          <cell r="E80" t="str">
            <v>M1-063</v>
          </cell>
        </row>
        <row r="81">
          <cell r="E81" t="str">
            <v>M2-111</v>
          </cell>
        </row>
        <row r="82">
          <cell r="E82" t="str">
            <v>M1-091</v>
          </cell>
        </row>
        <row r="83">
          <cell r="E83" t="str">
            <v>M2-112</v>
          </cell>
        </row>
        <row r="84">
          <cell r="E84" t="str">
            <v>M1-071</v>
          </cell>
        </row>
        <row r="85">
          <cell r="E85" t="str">
            <v>M1-042</v>
          </cell>
        </row>
        <row r="86">
          <cell r="E86" t="str">
            <v>P1-151</v>
          </cell>
        </row>
        <row r="87">
          <cell r="E87" t="str">
            <v>P1-115</v>
          </cell>
        </row>
        <row r="88">
          <cell r="E88" t="str">
            <v>P1-153</v>
          </cell>
        </row>
        <row r="89">
          <cell r="E89" t="str">
            <v>M1-080</v>
          </cell>
        </row>
        <row r="90">
          <cell r="E90" t="str">
            <v>P1-131</v>
          </cell>
        </row>
        <row r="91">
          <cell r="E91" t="str">
            <v>P1-140</v>
          </cell>
        </row>
        <row r="92">
          <cell r="E92" t="str">
            <v>P1-134</v>
          </cell>
        </row>
        <row r="93">
          <cell r="E93" t="str">
            <v>P1-133</v>
          </cell>
        </row>
        <row r="94">
          <cell r="E94" t="str">
            <v>P1-132</v>
          </cell>
        </row>
        <row r="95">
          <cell r="E95" t="str">
            <v>P1-098</v>
          </cell>
        </row>
        <row r="96">
          <cell r="E96" t="str">
            <v>M1-087</v>
          </cell>
        </row>
        <row r="97">
          <cell r="E97" t="str">
            <v>P1-128</v>
          </cell>
        </row>
        <row r="98">
          <cell r="E98" t="str">
            <v>P1-119</v>
          </cell>
        </row>
        <row r="99">
          <cell r="E99" t="str">
            <v>M1-092</v>
          </cell>
        </row>
        <row r="100">
          <cell r="E100" t="str">
            <v>M1-079</v>
          </cell>
        </row>
        <row r="101">
          <cell r="E101" t="str">
            <v>M1-078</v>
          </cell>
        </row>
        <row r="102">
          <cell r="E102" t="str">
            <v>P1-126</v>
          </cell>
        </row>
        <row r="103">
          <cell r="E103" t="str">
            <v>P1-138</v>
          </cell>
        </row>
        <row r="104">
          <cell r="E104" t="str">
            <v>M1-072</v>
          </cell>
        </row>
        <row r="105">
          <cell r="E105" t="str">
            <v>M1-076</v>
          </cell>
        </row>
        <row r="106">
          <cell r="E106" t="str">
            <v>M1-081</v>
          </cell>
        </row>
        <row r="107">
          <cell r="E107" t="str">
            <v>P1-136</v>
          </cell>
        </row>
        <row r="108">
          <cell r="E108" t="str">
            <v>P1-135</v>
          </cell>
        </row>
        <row r="109">
          <cell r="E109" t="str">
            <v>M1-077</v>
          </cell>
        </row>
        <row r="110">
          <cell r="E110" t="str">
            <v>P1-146</v>
          </cell>
        </row>
        <row r="111">
          <cell r="E111" t="str">
            <v>M1-088</v>
          </cell>
        </row>
        <row r="112">
          <cell r="E112" t="str">
            <v>P1-127</v>
          </cell>
        </row>
        <row r="113">
          <cell r="E113" t="str">
            <v>M1-049</v>
          </cell>
        </row>
        <row r="114">
          <cell r="E114" t="str">
            <v>P1-155</v>
          </cell>
        </row>
        <row r="115">
          <cell r="E115" t="str">
            <v>M1-085</v>
          </cell>
        </row>
        <row r="116">
          <cell r="E116" t="str">
            <v>M1-074</v>
          </cell>
        </row>
        <row r="117">
          <cell r="E117" t="str">
            <v>M2-113</v>
          </cell>
        </row>
        <row r="118">
          <cell r="E118" t="str">
            <v>M2-115</v>
          </cell>
        </row>
        <row r="119">
          <cell r="E119" t="str">
            <v>M1-093</v>
          </cell>
        </row>
        <row r="120">
          <cell r="E120" t="str">
            <v>M2-117</v>
          </cell>
        </row>
        <row r="121">
          <cell r="E121" t="str">
            <v>M1-095</v>
          </cell>
        </row>
        <row r="122">
          <cell r="E122" t="str">
            <v>P1-125</v>
          </cell>
        </row>
        <row r="123">
          <cell r="E123" t="str">
            <v>M1-055</v>
          </cell>
        </row>
        <row r="124">
          <cell r="E124" t="str">
            <v>JAG06-023</v>
          </cell>
        </row>
        <row r="125">
          <cell r="E125" t="str">
            <v>M3-003</v>
          </cell>
        </row>
        <row r="126">
          <cell r="E126" t="str">
            <v>M3-005</v>
          </cell>
        </row>
        <row r="127">
          <cell r="E127" t="str">
            <v>M3-006</v>
          </cell>
        </row>
        <row r="128">
          <cell r="E128" t="str">
            <v>M1-065</v>
          </cell>
        </row>
        <row r="129">
          <cell r="E129" t="str">
            <v>M1-094</v>
          </cell>
        </row>
        <row r="130">
          <cell r="E130" t="str">
            <v>M1-068</v>
          </cell>
        </row>
        <row r="131">
          <cell r="E131" t="str">
            <v>M1-050</v>
          </cell>
        </row>
        <row r="132">
          <cell r="E132" t="str">
            <v>M1-051</v>
          </cell>
        </row>
        <row r="133">
          <cell r="E133" t="str">
            <v>P1-158</v>
          </cell>
        </row>
        <row r="134">
          <cell r="E134" t="str">
            <v>M1-067</v>
          </cell>
        </row>
        <row r="135">
          <cell r="E135" t="str">
            <v>RAI06-003a</v>
          </cell>
        </row>
        <row r="136">
          <cell r="E136" t="str">
            <v>F1-005a</v>
          </cell>
        </row>
        <row r="137">
          <cell r="E137" t="str">
            <v>F1-007a</v>
          </cell>
        </row>
        <row r="138">
          <cell r="E138" t="str">
            <v>RAI06-003b</v>
          </cell>
        </row>
        <row r="139">
          <cell r="E139" t="str">
            <v>F1-005b</v>
          </cell>
        </row>
        <row r="140">
          <cell r="E140" t="str">
            <v>M1-074a</v>
          </cell>
        </row>
        <row r="141">
          <cell r="E141" t="str">
            <v>M1-086</v>
          </cell>
        </row>
        <row r="142">
          <cell r="E142" t="str">
            <v>M2-119</v>
          </cell>
        </row>
        <row r="143">
          <cell r="E143" t="str">
            <v>M2-120</v>
          </cell>
        </row>
        <row r="144">
          <cell r="E144" t="str">
            <v>M2-035</v>
          </cell>
        </row>
        <row r="145">
          <cell r="E145" t="str">
            <v>M2-043</v>
          </cell>
        </row>
        <row r="146">
          <cell r="E146" t="str">
            <v>M2-030</v>
          </cell>
        </row>
        <row r="147">
          <cell r="E147" t="str">
            <v>M2-039</v>
          </cell>
        </row>
        <row r="148">
          <cell r="E148" t="str">
            <v>M2-037</v>
          </cell>
        </row>
        <row r="149">
          <cell r="E149" t="str">
            <v>M2-042</v>
          </cell>
        </row>
        <row r="150">
          <cell r="E150" t="str">
            <v>M2-034</v>
          </cell>
        </row>
        <row r="151">
          <cell r="E151" t="str">
            <v>PSM05-076</v>
          </cell>
        </row>
        <row r="152">
          <cell r="E152" t="str">
            <v>A1-003</v>
          </cell>
        </row>
        <row r="153">
          <cell r="E153" t="str">
            <v>M3-013</v>
          </cell>
        </row>
        <row r="154">
          <cell r="E154" t="str">
            <v>M2-052</v>
          </cell>
        </row>
        <row r="155">
          <cell r="E155" t="str">
            <v>F1-008</v>
          </cell>
        </row>
        <row r="156">
          <cell r="E156" t="str">
            <v>M2-121</v>
          </cell>
        </row>
        <row r="157">
          <cell r="E157" t="str">
            <v>PSM06-118</v>
          </cell>
        </row>
        <row r="158">
          <cell r="E158" t="str">
            <v>M2-007</v>
          </cell>
        </row>
        <row r="159">
          <cell r="E159" t="str">
            <v>M3-004</v>
          </cell>
        </row>
        <row r="160">
          <cell r="E160" t="str">
            <v>N/A - BAQ</v>
          </cell>
        </row>
        <row r="161">
          <cell r="E161" t="str">
            <v>F1-009</v>
          </cell>
        </row>
        <row r="162">
          <cell r="E162" t="str">
            <v>F1-010</v>
          </cell>
        </row>
        <row r="163">
          <cell r="E163" t="str">
            <v>M1-096</v>
          </cell>
        </row>
        <row r="164">
          <cell r="E164" t="str">
            <v>M1-097</v>
          </cell>
        </row>
        <row r="165">
          <cell r="E165" t="str">
            <v>M1-098</v>
          </cell>
        </row>
        <row r="166">
          <cell r="E166" t="str">
            <v>M1-099</v>
          </cell>
        </row>
        <row r="167">
          <cell r="E167" t="str">
            <v>P1-156</v>
          </cell>
        </row>
        <row r="168">
          <cell r="E168" t="str">
            <v>M1-100</v>
          </cell>
        </row>
        <row r="169">
          <cell r="E169" t="str">
            <v>M1-089</v>
          </cell>
        </row>
        <row r="170">
          <cell r="E170" t="str">
            <v>F1-011</v>
          </cell>
        </row>
        <row r="171">
          <cell r="E171" t="str">
            <v>M1-101</v>
          </cell>
        </row>
        <row r="172">
          <cell r="E172" t="str">
            <v>M3-010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#REF"/>
      <sheetName val="HISTORICOS FUEL OIL EXP"/>
      <sheetName val="_aCCIDENTES_DE_1995___1996_xl_2"/>
      <sheetName val="//ccefici"/>
      <sheetName val="ACTA No.1 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8"/>
      <sheetName val="aCCIDENTES_DE_1995_-_1996_xls15"/>
      <sheetName val="SUB_APU4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ESTADO VÍA-CRIT.TECNICO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5"/>
      <sheetName val="G.G"/>
      <sheetName val="AC2-AG96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TERVENCION"/>
      <sheetName val="_aCCIDENTES_DE_1995___1996_xl_6"/>
      <sheetName val="_aCCIDENTES_DE_1995___1996_xl_7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ENERALIDADES"/>
      <sheetName val="analisis costo horario"/>
      <sheetName val="Lista Base"/>
      <sheetName val="aactividad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l_8"/>
      <sheetName val="MATERIAL"/>
      <sheetName val="ANALISIS RESUMIDOS"/>
      <sheetName val="INDICE"/>
      <sheetName val="_aCCIDENTES_DE_1995___1996_x_11"/>
      <sheetName val="_aCCIDENTES_DE_1995___1996_xl_9"/>
      <sheetName val="_aCCIDENTES_DE_1995___1996_x_10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CANT OBRA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_aCCIDENTES_DE_1995___1996_x_1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/>
      <sheetData sheetId="698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/>
      <sheetData sheetId="729" refreshError="1"/>
      <sheetData sheetId="730"/>
      <sheetData sheetId="731" refreshError="1"/>
      <sheetData sheetId="732" refreshError="1"/>
      <sheetData sheetId="733"/>
      <sheetData sheetId="734"/>
      <sheetData sheetId="735" refreshError="1"/>
      <sheetData sheetId="736" refreshError="1"/>
      <sheetData sheetId="737" refreshError="1"/>
      <sheetData sheetId="738" refreshError="1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oros"/>
      <sheetName val="Caudales"/>
      <sheetName val="Estructura"/>
      <sheetName val="Hoja2"/>
      <sheetName val="OPS&amp;OMS"/>
      <sheetName val="Diseño 2"/>
      <sheetName val="Diseño 3"/>
      <sheetName val="Hoja1"/>
      <sheetName val="Tesi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CALCULO DE LAGUNAS DE ESTABILIZACION</v>
          </cell>
        </row>
        <row r="2">
          <cell r="A2" t="str">
            <v>ELABORADO POR EL INGENIERO LUIS SANCHEZ S. ASESOR OPS/OMS</v>
          </cell>
        </row>
        <row r="4">
          <cell r="A4" t="str">
            <v>CALCULOS REALIZADOS PARA EL SISTEMA DE TRATAMIENTO DEL MATADERO DE VALENCIA</v>
          </cell>
        </row>
        <row r="6">
          <cell r="A6" t="str">
            <v xml:space="preserve">                                  D A T O S</v>
          </cell>
        </row>
        <row r="7">
          <cell r="A7" t="str">
            <v>=</v>
          </cell>
          <cell r="B7" t="str">
            <v>=</v>
          </cell>
          <cell r="C7" t="str">
            <v>=</v>
          </cell>
          <cell r="D7" t="str">
            <v>=</v>
          </cell>
          <cell r="E7" t="str">
            <v>=</v>
          </cell>
          <cell r="I7" t="str">
            <v>/pprPAG1~agpq~</v>
          </cell>
        </row>
        <row r="8">
          <cell r="A8" t="str">
            <v>VARIABLES</v>
          </cell>
          <cell r="B8" t="str">
            <v>SIMBOLO</v>
          </cell>
          <cell r="C8" t="str">
            <v>VALOR</v>
          </cell>
          <cell r="D8" t="str">
            <v>UNIDAD</v>
          </cell>
          <cell r="E8" t="str">
            <v>FORMULA</v>
          </cell>
        </row>
        <row r="9">
          <cell r="A9" t="str">
            <v>=</v>
          </cell>
          <cell r="B9" t="str">
            <v>=</v>
          </cell>
          <cell r="C9" t="str">
            <v>=</v>
          </cell>
          <cell r="D9" t="str">
            <v>=</v>
          </cell>
          <cell r="E9" t="str">
            <v>=</v>
          </cell>
        </row>
        <row r="11">
          <cell r="A11" t="str">
            <v>POBLACION DE DISEÑO</v>
          </cell>
          <cell r="B11" t="str">
            <v>P</v>
          </cell>
          <cell r="C11">
            <v>30.76923076923077</v>
          </cell>
          <cell r="D11" t="str">
            <v>hab</v>
          </cell>
          <cell r="E11" t="str">
            <v>Variable</v>
          </cell>
        </row>
        <row r="13">
          <cell r="A13" t="str">
            <v>APORTE NETO DE AGUA RESIDUAL</v>
          </cell>
          <cell r="B13" t="str">
            <v>q</v>
          </cell>
          <cell r="C13">
            <v>1400</v>
          </cell>
          <cell r="D13" t="str">
            <v>lt/hab/día</v>
          </cell>
          <cell r="E13" t="str">
            <v>Variable</v>
          </cell>
        </row>
        <row r="14">
          <cell r="I14" t="str">
            <v>/WGPE~</v>
          </cell>
        </row>
        <row r="15">
          <cell r="A15" t="str">
            <v>CARGA ORGANICA POR HABITANTE</v>
          </cell>
          <cell r="B15" t="str">
            <v>Co</v>
          </cell>
          <cell r="C15">
            <v>2925</v>
          </cell>
          <cell r="D15" t="str">
            <v>gr/hab/día</v>
          </cell>
          <cell r="E15" t="str">
            <v>Variable</v>
          </cell>
        </row>
        <row r="17">
          <cell r="A17" t="str">
            <v>CARGA ORGANICA TOTAL</v>
          </cell>
          <cell r="B17" t="str">
            <v>Ct</v>
          </cell>
          <cell r="C17">
            <v>90</v>
          </cell>
          <cell r="D17" t="str">
            <v>kg/día</v>
          </cell>
          <cell r="E17" t="str">
            <v>P x Co/1000</v>
          </cell>
        </row>
        <row r="19">
          <cell r="A19" t="str">
            <v>TEMP AMBIENTE PROMEDIO DEL MES MAS FRIO</v>
          </cell>
          <cell r="B19" t="str">
            <v>T</v>
          </cell>
          <cell r="C19">
            <v>18</v>
          </cell>
          <cell r="D19" t="str">
            <v>C</v>
          </cell>
          <cell r="E19" t="str">
            <v>Variable</v>
          </cell>
        </row>
        <row r="21">
          <cell r="A21" t="str">
            <v>DBO AL INGRESO</v>
          </cell>
          <cell r="B21" t="str">
            <v>Lo</v>
          </cell>
          <cell r="C21">
            <v>2089.2857142857142</v>
          </cell>
          <cell r="D21" t="str">
            <v>mg/lt</v>
          </cell>
          <cell r="E21" t="str">
            <v>Ct x 10^3/Q</v>
          </cell>
        </row>
        <row r="23">
          <cell r="A23" t="str">
            <v>CARGA BACTERIAL</v>
          </cell>
          <cell r="B23" t="str">
            <v>N1</v>
          </cell>
          <cell r="C23">
            <v>50000000</v>
          </cell>
          <cell r="D23" t="str">
            <v>CF/100 ml</v>
          </cell>
          <cell r="E23" t="str">
            <v>Variable</v>
          </cell>
        </row>
        <row r="25">
          <cell r="A25" t="str">
            <v>VOLUMEN DE AGUA RESIDUAL</v>
          </cell>
          <cell r="B25" t="str">
            <v>Q</v>
          </cell>
          <cell r="C25">
            <v>43.07692307692308</v>
          </cell>
          <cell r="D25" t="str">
            <v>m^3/dia</v>
          </cell>
          <cell r="E25" t="str">
            <v>P x q/1000</v>
          </cell>
        </row>
        <row r="26">
          <cell r="A26" t="str">
            <v>=</v>
          </cell>
          <cell r="B26" t="str">
            <v>=</v>
          </cell>
          <cell r="C26" t="str">
            <v>=</v>
          </cell>
          <cell r="D26" t="str">
            <v>=</v>
          </cell>
          <cell r="E26" t="str">
            <v>=</v>
          </cell>
        </row>
        <row r="48">
          <cell r="D48" t="str">
            <v>=</v>
          </cell>
          <cell r="E48" t="str">
            <v>=</v>
          </cell>
        </row>
        <row r="49">
          <cell r="D49" t="str">
            <v>REMOCION DE DBO EN %</v>
          </cell>
        </row>
        <row r="50">
          <cell r="D50" t="str">
            <v>%Ra</v>
          </cell>
        </row>
        <row r="51">
          <cell r="D51" t="str">
            <v>=</v>
          </cell>
          <cell r="E51" t="str">
            <v>=</v>
          </cell>
        </row>
        <row r="53">
          <cell r="D53" t="str">
            <v>40</v>
          </cell>
        </row>
        <row r="55">
          <cell r="D55" t="str">
            <v>2*T + 20</v>
          </cell>
        </row>
        <row r="57">
          <cell r="D57" t="str">
            <v>60</v>
          </cell>
        </row>
        <row r="59">
          <cell r="D59" t="str">
            <v>=</v>
          </cell>
        </row>
        <row r="63">
          <cell r="D63" t="str">
            <v>gr/m3/día</v>
          </cell>
        </row>
        <row r="67">
          <cell r="D67" t="str">
            <v>%</v>
          </cell>
        </row>
        <row r="71">
          <cell r="A71" t="str">
            <v xml:space="preserve">                   CALCULO DE LA LAGUNA ANAEROBICA</v>
          </cell>
        </row>
        <row r="74">
          <cell r="A74" t="str">
            <v>=</v>
          </cell>
          <cell r="B74" t="str">
            <v>=</v>
          </cell>
          <cell r="C74" t="str">
            <v>=</v>
          </cell>
          <cell r="D74" t="str">
            <v>=</v>
          </cell>
        </row>
        <row r="75">
          <cell r="A75" t="str">
            <v>PARAMETRO</v>
          </cell>
          <cell r="C75" t="str">
            <v>VALOR</v>
          </cell>
          <cell r="D75" t="str">
            <v>UNIDAD</v>
          </cell>
        </row>
        <row r="76">
          <cell r="A76" t="str">
            <v>=</v>
          </cell>
          <cell r="B76" t="str">
            <v>=</v>
          </cell>
          <cell r="C76" t="str">
            <v>=</v>
          </cell>
          <cell r="D76" t="str">
            <v>=</v>
          </cell>
        </row>
        <row r="78">
          <cell r="A78" t="str">
            <v>Carga total admisible</v>
          </cell>
          <cell r="B78" t="str">
            <v>CA</v>
          </cell>
          <cell r="C78">
            <v>260</v>
          </cell>
          <cell r="D78" t="str">
            <v>gr/m3/día</v>
          </cell>
        </row>
        <row r="80">
          <cell r="A80" t="str">
            <v>% de Remoción de DBO</v>
          </cell>
          <cell r="B80" t="str">
            <v>%Ra</v>
          </cell>
          <cell r="C80">
            <v>56</v>
          </cell>
          <cell r="D80" t="str">
            <v>%</v>
          </cell>
        </row>
        <row r="82">
          <cell r="A82" t="str">
            <v>Volumen de la laguna</v>
          </cell>
          <cell r="B82" t="str">
            <v>V</v>
          </cell>
          <cell r="C82">
            <v>346.15384615384613</v>
          </cell>
          <cell r="D82" t="str">
            <v>m3</v>
          </cell>
        </row>
        <row r="84">
          <cell r="A84" t="str">
            <v>Tiempo de retención</v>
          </cell>
          <cell r="B84" t="str">
            <v>t1</v>
          </cell>
          <cell r="C84">
            <v>8.0357142857142847</v>
          </cell>
          <cell r="D84" t="str">
            <v>días</v>
          </cell>
        </row>
        <row r="86">
          <cell r="A86" t="str">
            <v>Profundidad de laguna</v>
          </cell>
          <cell r="B86" t="str">
            <v>h</v>
          </cell>
          <cell r="C86">
            <v>3.5</v>
          </cell>
          <cell r="D86" t="str">
            <v>metros</v>
          </cell>
        </row>
        <row r="88">
          <cell r="A88" t="str">
            <v>Area de laguna</v>
          </cell>
          <cell r="B88" t="str">
            <v>A</v>
          </cell>
          <cell r="C88">
            <v>98.901098901098891</v>
          </cell>
          <cell r="D88" t="str">
            <v>m2</v>
          </cell>
        </row>
        <row r="90">
          <cell r="A90" t="str">
            <v>DBO a la salida</v>
          </cell>
          <cell r="B90" t="str">
            <v>L1</v>
          </cell>
          <cell r="C90">
            <v>919.28571428571422</v>
          </cell>
          <cell r="D90" t="str">
            <v>mg/lt</v>
          </cell>
        </row>
        <row r="92">
          <cell r="A92" t="str">
            <v>Número de lagunas</v>
          </cell>
          <cell r="B92" t="str">
            <v>u</v>
          </cell>
          <cell r="C92">
            <v>1</v>
          </cell>
          <cell r="D92" t="str">
            <v>unidades</v>
          </cell>
        </row>
        <row r="94">
          <cell r="A94" t="str">
            <v>Relación Largo/Ancho</v>
          </cell>
          <cell r="B94" t="str">
            <v>r</v>
          </cell>
          <cell r="C94">
            <v>1</v>
          </cell>
        </row>
        <row r="96">
          <cell r="A96" t="str">
            <v>Ancho medio</v>
          </cell>
          <cell r="B96" t="str">
            <v>w</v>
          </cell>
          <cell r="C96">
            <v>9.9449031619769368</v>
          </cell>
          <cell r="D96" t="str">
            <v>metros</v>
          </cell>
        </row>
        <row r="98">
          <cell r="A98" t="str">
            <v>Largo medio</v>
          </cell>
          <cell r="B98" t="str">
            <v>l</v>
          </cell>
          <cell r="C98">
            <v>9.9449031619769368</v>
          </cell>
          <cell r="D98" t="str">
            <v>metros</v>
          </cell>
        </row>
        <row r="100">
          <cell r="A100" t="str">
            <v>Ancho del Espejo de agua</v>
          </cell>
          <cell r="B100" t="str">
            <v>w1</v>
          </cell>
          <cell r="C100">
            <v>20.444903161976939</v>
          </cell>
          <cell r="D100" t="str">
            <v>metros</v>
          </cell>
        </row>
        <row r="102">
          <cell r="A102" t="str">
            <v>Largo del Espejo de agua</v>
          </cell>
          <cell r="B102" t="str">
            <v>l1</v>
          </cell>
          <cell r="C102">
            <v>20.444903161976939</v>
          </cell>
          <cell r="D102" t="str">
            <v>metros</v>
          </cell>
        </row>
        <row r="104">
          <cell r="A104" t="str">
            <v>Ancho fondo</v>
          </cell>
          <cell r="B104" t="str">
            <v>wf</v>
          </cell>
          <cell r="C104">
            <v>-0.5550968380230632</v>
          </cell>
          <cell r="D104" t="str">
            <v>metros</v>
          </cell>
        </row>
        <row r="106">
          <cell r="A106" t="str">
            <v>Largo fondo</v>
          </cell>
          <cell r="B106" t="str">
            <v>lf</v>
          </cell>
          <cell r="C106">
            <v>-0.5550968380230632</v>
          </cell>
          <cell r="D106" t="str">
            <v>metros</v>
          </cell>
        </row>
        <row r="108">
          <cell r="A108" t="str">
            <v>Ancho de Cresta</v>
          </cell>
          <cell r="B108" t="str">
            <v>wc</v>
          </cell>
          <cell r="C108">
            <v>23.444903161976939</v>
          </cell>
          <cell r="D108" t="str">
            <v>metros</v>
          </cell>
        </row>
        <row r="110">
          <cell r="A110" t="str">
            <v>Largo de Cresta</v>
          </cell>
          <cell r="B110" t="str">
            <v>lc</v>
          </cell>
          <cell r="C110">
            <v>23.444903161976939</v>
          </cell>
          <cell r="D110" t="str">
            <v>metros</v>
          </cell>
        </row>
        <row r="112">
          <cell r="A112" t="str">
            <v>Area lagunas  anerobicas</v>
          </cell>
          <cell r="B112" t="str">
            <v>an</v>
          </cell>
          <cell r="C112">
            <v>549.66348427447622</v>
          </cell>
          <cell r="D112" t="str">
            <v>m^2</v>
          </cell>
        </row>
        <row r="114">
          <cell r="A114" t="str">
            <v>=</v>
          </cell>
          <cell r="B114" t="str">
            <v>=</v>
          </cell>
          <cell r="C114" t="str">
            <v>=</v>
          </cell>
          <cell r="D114" t="str">
            <v>=</v>
          </cell>
        </row>
        <row r="118">
          <cell r="A118" t="str">
            <v>CALCULO DE LAGUNAS FACULTATIVAS</v>
          </cell>
        </row>
        <row r="119">
          <cell r="A119" t="str">
            <v>-------------------------------</v>
          </cell>
        </row>
        <row r="121">
          <cell r="A121" t="str">
            <v>La tasa de carga admisible para lagunas facultativas según Mara (1987)</v>
          </cell>
        </row>
        <row r="122">
          <cell r="A122" t="str">
            <v>es:</v>
          </cell>
        </row>
        <row r="124">
          <cell r="A124" t="str">
            <v xml:space="preserve">               CAF = 350 * (1.107 - 0.002 * T)^(T - 25)</v>
          </cell>
        </row>
        <row r="127">
          <cell r="A127" t="str">
            <v>La carga admisible de DBO para lagunas facultativas es:</v>
          </cell>
        </row>
        <row r="129">
          <cell r="C129">
            <v>216.5418029934784</v>
          </cell>
          <cell r="D129" t="str">
            <v>kg/ha/día</v>
          </cell>
        </row>
        <row r="131">
          <cell r="A131" t="str">
            <v>Porcentaje de Remoción de DBO</v>
          </cell>
        </row>
        <row r="133">
          <cell r="A133" t="str">
            <v>% Rf = ( 0.725 * CAF + 10.75) * 100/(CAF)       [Mc Garry y Pescod 1970 ]</v>
          </cell>
        </row>
        <row r="135">
          <cell r="A135" t="str">
            <v xml:space="preserve">El porcentaje de remoción es :    </v>
          </cell>
          <cell r="B135">
            <v>77.464399414520329</v>
          </cell>
        </row>
        <row r="138">
          <cell r="A138" t="str">
            <v xml:space="preserve">                   CALCULO DE LA LAGUNA FACULTATIVA</v>
          </cell>
        </row>
        <row r="141">
          <cell r="A141" t="str">
            <v>=</v>
          </cell>
          <cell r="B141" t="str">
            <v>=</v>
          </cell>
          <cell r="C141" t="str">
            <v>=</v>
          </cell>
          <cell r="D141" t="str">
            <v>=</v>
          </cell>
          <cell r="E141" t="str">
            <v>=</v>
          </cell>
        </row>
        <row r="142">
          <cell r="A142" t="str">
            <v>PARAMETRO</v>
          </cell>
          <cell r="C142" t="str">
            <v>VALOR</v>
          </cell>
          <cell r="D142" t="str">
            <v>UNIDAD</v>
          </cell>
          <cell r="E142" t="str">
            <v>Variable</v>
          </cell>
        </row>
        <row r="143">
          <cell r="A143" t="str">
            <v>=</v>
          </cell>
          <cell r="B143" t="str">
            <v>=</v>
          </cell>
          <cell r="C143" t="str">
            <v>=</v>
          </cell>
          <cell r="D143" t="str">
            <v>=</v>
          </cell>
          <cell r="E143" t="str">
            <v>=</v>
          </cell>
        </row>
        <row r="145">
          <cell r="A145" t="str">
            <v>Carga total admisible</v>
          </cell>
          <cell r="B145" t="str">
            <v>CAF</v>
          </cell>
          <cell r="C145">
            <v>216.54</v>
          </cell>
          <cell r="D145" t="str">
            <v>Kg/ha/día</v>
          </cell>
          <cell r="E145" t="str">
            <v>Variable</v>
          </cell>
        </row>
        <row r="147">
          <cell r="A147" t="str">
            <v>Carga al ingreso</v>
          </cell>
          <cell r="B147" t="str">
            <v>Ct1</v>
          </cell>
          <cell r="C147">
            <v>39.6</v>
          </cell>
          <cell r="D147" t="str">
            <v>kg/día</v>
          </cell>
          <cell r="E147" t="str">
            <v>Ct*(100-Ra)/100</v>
          </cell>
        </row>
        <row r="149">
          <cell r="A149" t="str">
            <v>Area</v>
          </cell>
          <cell r="B149" t="str">
            <v>Af</v>
          </cell>
          <cell r="C149">
            <v>1828.7614297589362</v>
          </cell>
          <cell r="D149" t="str">
            <v>m2</v>
          </cell>
          <cell r="E149" t="str">
            <v>Ct1*10^4/CAF</v>
          </cell>
        </row>
        <row r="151">
          <cell r="A151" t="str">
            <v>Profundidad de laguna</v>
          </cell>
          <cell r="B151" t="str">
            <v>hf</v>
          </cell>
          <cell r="C151">
            <v>1.6</v>
          </cell>
          <cell r="D151" t="str">
            <v>metros</v>
          </cell>
          <cell r="E151" t="str">
            <v>Variable</v>
          </cell>
        </row>
        <row r="153">
          <cell r="A153" t="str">
            <v>Volumen</v>
          </cell>
          <cell r="B153" t="str">
            <v>Vf</v>
          </cell>
          <cell r="C153">
            <v>2926.0182876142981</v>
          </cell>
          <cell r="D153" t="str">
            <v>m3</v>
          </cell>
          <cell r="E153" t="str">
            <v>Af * hf</v>
          </cell>
        </row>
        <row r="155">
          <cell r="A155" t="str">
            <v>Tiempo de retención</v>
          </cell>
          <cell r="B155" t="str">
            <v>t2</v>
          </cell>
          <cell r="C155">
            <v>67.925424533903339</v>
          </cell>
          <cell r="D155" t="str">
            <v>días</v>
          </cell>
          <cell r="E155" t="str">
            <v>Vf/Q</v>
          </cell>
        </row>
        <row r="157">
          <cell r="A157" t="str">
            <v>Carga a la salida</v>
          </cell>
          <cell r="B157" t="str">
            <v>Ct2</v>
          </cell>
          <cell r="C157">
            <v>8.9240978318499504</v>
          </cell>
          <cell r="D157" t="str">
            <v>kg/día</v>
          </cell>
          <cell r="E157" t="str">
            <v>Ct1 * (100-Rf)/100</v>
          </cell>
        </row>
        <row r="159">
          <cell r="A159" t="str">
            <v>DBO a la salida</v>
          </cell>
          <cell r="B159" t="str">
            <v>L2</v>
          </cell>
          <cell r="C159">
            <v>207.16655681080243</v>
          </cell>
          <cell r="D159" t="str">
            <v>mg/lt</v>
          </cell>
          <cell r="E159" t="str">
            <v>Ct2 x 1000000/P/q</v>
          </cell>
        </row>
        <row r="161">
          <cell r="A161" t="str">
            <v>Número de lagunas</v>
          </cell>
          <cell r="B161" t="str">
            <v>uf</v>
          </cell>
          <cell r="C161">
            <v>1</v>
          </cell>
          <cell r="D161" t="str">
            <v>unidades</v>
          </cell>
          <cell r="E161" t="str">
            <v>Variable</v>
          </cell>
        </row>
        <row r="163">
          <cell r="A163" t="str">
            <v>Relación Largo/Ancho</v>
          </cell>
          <cell r="B163" t="str">
            <v>r</v>
          </cell>
          <cell r="C163">
            <v>2</v>
          </cell>
          <cell r="E163" t="str">
            <v>Variable</v>
          </cell>
        </row>
        <row r="165">
          <cell r="A165" t="str">
            <v>Ancho medio</v>
          </cell>
          <cell r="B165" t="str">
            <v>wf</v>
          </cell>
          <cell r="C165">
            <v>30.238728724592047</v>
          </cell>
          <cell r="D165" t="str">
            <v>metros</v>
          </cell>
          <cell r="E165" t="str">
            <v xml:space="preserve">      (Af/uf/r)^1/2</v>
          </cell>
        </row>
        <row r="167">
          <cell r="A167" t="str">
            <v>Largo medio</v>
          </cell>
          <cell r="B167" t="str">
            <v>l</v>
          </cell>
          <cell r="C167">
            <v>60.477457449184094</v>
          </cell>
          <cell r="D167" t="str">
            <v>metros</v>
          </cell>
          <cell r="E167" t="str">
            <v xml:space="preserve">wf x r </v>
          </cell>
        </row>
        <row r="169">
          <cell r="A169" t="str">
            <v>Ancho del Espejo de agua</v>
          </cell>
          <cell r="B169" t="str">
            <v>w1</v>
          </cell>
          <cell r="C169">
            <v>35.038728724592048</v>
          </cell>
          <cell r="D169" t="str">
            <v>metros</v>
          </cell>
          <cell r="E169" t="str">
            <v xml:space="preserve">        3h+wf</v>
          </cell>
        </row>
        <row r="171">
          <cell r="A171" t="str">
            <v>Largo del Espejo de agua</v>
          </cell>
          <cell r="B171" t="str">
            <v>l1</v>
          </cell>
          <cell r="C171">
            <v>65.277457449184098</v>
          </cell>
          <cell r="D171" t="str">
            <v>metros</v>
          </cell>
          <cell r="E171" t="str">
            <v xml:space="preserve">        3h+lf</v>
          </cell>
        </row>
        <row r="173">
          <cell r="A173" t="str">
            <v>Ancho fondo</v>
          </cell>
          <cell r="B173" t="str">
            <v>wf</v>
          </cell>
          <cell r="C173">
            <v>25.438728724592046</v>
          </cell>
          <cell r="D173" t="str">
            <v>metros</v>
          </cell>
          <cell r="E173" t="str">
            <v xml:space="preserve">        wf-3*h</v>
          </cell>
        </row>
        <row r="175">
          <cell r="A175" t="str">
            <v>Largo fondo</v>
          </cell>
          <cell r="B175" t="str">
            <v>lf</v>
          </cell>
          <cell r="C175">
            <v>55.677457449184089</v>
          </cell>
          <cell r="D175" t="str">
            <v>metros</v>
          </cell>
          <cell r="E175" t="str">
            <v xml:space="preserve">         lf-3*h</v>
          </cell>
        </row>
        <row r="177">
          <cell r="A177" t="str">
            <v>Ancho de Cresta</v>
          </cell>
          <cell r="B177" t="str">
            <v>wc</v>
          </cell>
          <cell r="C177">
            <v>38.038728724592048</v>
          </cell>
          <cell r="D177" t="str">
            <v>metros</v>
          </cell>
          <cell r="E177" t="str">
            <v xml:space="preserve">        w1 + 3</v>
          </cell>
        </row>
        <row r="179">
          <cell r="A179" t="str">
            <v>Largo de Cresta</v>
          </cell>
          <cell r="B179" t="str">
            <v>lc</v>
          </cell>
          <cell r="C179">
            <v>68.277457449184098</v>
          </cell>
          <cell r="D179" t="str">
            <v>metros</v>
          </cell>
          <cell r="E179" t="str">
            <v xml:space="preserve">        lf + 3</v>
          </cell>
        </row>
        <row r="181">
          <cell r="A181" t="str">
            <v>Area lagunas  facultativas</v>
          </cell>
          <cell r="B181" t="str">
            <v>an</v>
          </cell>
          <cell r="C181">
            <v>2597.1876819143904</v>
          </cell>
          <cell r="D181" t="str">
            <v>m^2</v>
          </cell>
          <cell r="E181" t="str">
            <v xml:space="preserve">    wc * lc * uf</v>
          </cell>
        </row>
        <row r="183">
          <cell r="A183" t="str">
            <v>=</v>
          </cell>
          <cell r="B183" t="str">
            <v>=</v>
          </cell>
          <cell r="C183" t="str">
            <v>=</v>
          </cell>
          <cell r="D183" t="str">
            <v>=</v>
          </cell>
          <cell r="E183" t="str">
            <v>=</v>
          </cell>
        </row>
        <row r="187">
          <cell r="A187" t="str">
            <v>CALCULO DE LAGUNAS DE MADURACION</v>
          </cell>
        </row>
        <row r="188">
          <cell r="A188" t="str">
            <v>--------------------------------</v>
          </cell>
        </row>
        <row r="190">
          <cell r="A190" t="str">
            <v>La constante de remoción de CF se resume en la siguiente ecuación:</v>
          </cell>
        </row>
        <row r="192">
          <cell r="A192" t="str">
            <v xml:space="preserve">                         Kb = 2,6 * 1,19 ^(T - 20)</v>
          </cell>
        </row>
        <row r="194">
          <cell r="A194" t="str">
            <v>Para una temperatura de</v>
          </cell>
          <cell r="B194">
            <v>18</v>
          </cell>
          <cell r="C194" t="str">
            <v>C su valor será el siguiente:</v>
          </cell>
        </row>
        <row r="196">
          <cell r="C196">
            <v>1.8360285290586824</v>
          </cell>
          <cell r="D196" t="str">
            <v>dia^-1</v>
          </cell>
        </row>
        <row r="198">
          <cell r="A198" t="str">
            <v>La remoción de coliformes del conjunto se puede hallar con la siguien-</v>
          </cell>
        </row>
        <row r="199">
          <cell r="A199" t="str">
            <v>te ecuación:</v>
          </cell>
        </row>
        <row r="201">
          <cell r="A201" t="str">
            <v xml:space="preserve">  ====&gt; Ne = N1 / [(1 + Kb*t1) * (1 + Kb*t2) * (1 + Kb*t3)^n]  &lt;====</v>
          </cell>
        </row>
        <row r="203">
          <cell r="A203" t="str">
            <v>donde:</v>
          </cell>
        </row>
        <row r="205">
          <cell r="A205" t="str">
            <v xml:space="preserve">       t1 = tiempo de retención en lagunas anaeróbicas</v>
          </cell>
        </row>
        <row r="206">
          <cell r="A206" t="str">
            <v xml:space="preserve">       t2 = tiempo de retención en lagunas facultativas</v>
          </cell>
        </row>
        <row r="207">
          <cell r="A207" t="str">
            <v xml:space="preserve">       t3 = tiempo de retencion en lagunas de maduración</v>
          </cell>
        </row>
        <row r="208">
          <cell r="A208" t="str">
            <v xml:space="preserve">       n  = número de lagunas de maduración  </v>
          </cell>
        </row>
        <row r="212">
          <cell r="A212" t="str">
            <v xml:space="preserve">                   CALCULO DE LA LAGUNA DE MADURACION</v>
          </cell>
        </row>
        <row r="214">
          <cell r="D214">
            <v>99.995797881483981</v>
          </cell>
        </row>
        <row r="215">
          <cell r="A215" t="str">
            <v>=</v>
          </cell>
          <cell r="B215" t="str">
            <v>=</v>
          </cell>
          <cell r="C215" t="str">
            <v>=</v>
          </cell>
          <cell r="D215" t="str">
            <v>=</v>
          </cell>
          <cell r="E215" t="str">
            <v>=</v>
          </cell>
        </row>
        <row r="216">
          <cell r="A216" t="str">
            <v>PARAMETRO</v>
          </cell>
          <cell r="C216" t="str">
            <v>VALOR</v>
          </cell>
          <cell r="D216" t="str">
            <v>UNIDAD</v>
          </cell>
          <cell r="E216" t="str">
            <v>FORMULA</v>
          </cell>
        </row>
        <row r="217">
          <cell r="A217" t="str">
            <v>=</v>
          </cell>
          <cell r="B217" t="str">
            <v>=</v>
          </cell>
          <cell r="C217" t="str">
            <v>=</v>
          </cell>
          <cell r="D217" t="str">
            <v>=</v>
          </cell>
          <cell r="E217" t="str">
            <v>=</v>
          </cell>
        </row>
        <row r="219">
          <cell r="A219" t="str">
            <v>Número de lagunas</v>
          </cell>
          <cell r="B219" t="str">
            <v>n</v>
          </cell>
          <cell r="C219">
            <v>1</v>
          </cell>
          <cell r="D219" t="str">
            <v>un</v>
          </cell>
          <cell r="E219" t="str">
            <v>Variable</v>
          </cell>
        </row>
        <row r="221">
          <cell r="A221" t="str">
            <v>Tiempo de retención</v>
          </cell>
          <cell r="B221" t="str">
            <v>t3</v>
          </cell>
          <cell r="C221">
            <v>6</v>
          </cell>
          <cell r="D221" t="str">
            <v>días</v>
          </cell>
          <cell r="E221" t="str">
            <v>Variable</v>
          </cell>
        </row>
        <row r="223">
          <cell r="A223" t="str">
            <v>Remoción total de CF</v>
          </cell>
          <cell r="B223" t="str">
            <v>Ne</v>
          </cell>
          <cell r="C223">
            <v>2101.0592580091184</v>
          </cell>
          <cell r="D223" t="str">
            <v>CF/100 ml</v>
          </cell>
          <cell r="E223" t="str">
            <v>===&gt; Ne &lt;====</v>
          </cell>
        </row>
        <row r="225">
          <cell r="A225" t="str">
            <v xml:space="preserve">Volumen </v>
          </cell>
          <cell r="B225" t="str">
            <v>Vm</v>
          </cell>
          <cell r="C225">
            <v>258.46153846153845</v>
          </cell>
          <cell r="D225" t="str">
            <v>m3</v>
          </cell>
          <cell r="E225" t="str">
            <v>Q x t3</v>
          </cell>
        </row>
        <row r="227">
          <cell r="A227" t="str">
            <v>Profundidad</v>
          </cell>
          <cell r="B227" t="str">
            <v>hm</v>
          </cell>
          <cell r="C227">
            <v>1.5</v>
          </cell>
          <cell r="D227" t="str">
            <v>metros</v>
          </cell>
          <cell r="E227" t="str">
            <v>Variable</v>
          </cell>
        </row>
        <row r="229">
          <cell r="A229" t="str">
            <v>Area a media profundidad cada laguna</v>
          </cell>
          <cell r="B229" t="str">
            <v>Am</v>
          </cell>
          <cell r="C229">
            <v>172.30769230769229</v>
          </cell>
          <cell r="D229" t="str">
            <v>m2</v>
          </cell>
          <cell r="E229" t="str">
            <v>Vm/hm</v>
          </cell>
        </row>
        <row r="231">
          <cell r="A231" t="str">
            <v>Relación Largo/Ancho</v>
          </cell>
          <cell r="B231" t="str">
            <v>r</v>
          </cell>
          <cell r="C231">
            <v>2</v>
          </cell>
          <cell r="E231" t="str">
            <v>Variable</v>
          </cell>
        </row>
        <row r="233">
          <cell r="A233" t="str">
            <v>Ancho medio</v>
          </cell>
          <cell r="B233" t="str">
            <v>wm</v>
          </cell>
          <cell r="C233">
            <v>9.281909617845141</v>
          </cell>
          <cell r="D233" t="str">
            <v>metros</v>
          </cell>
          <cell r="E233" t="str">
            <v xml:space="preserve">      (Am/r)^1/2</v>
          </cell>
        </row>
        <row r="235">
          <cell r="A235" t="str">
            <v>Largo medio</v>
          </cell>
          <cell r="B235" t="str">
            <v>lm</v>
          </cell>
          <cell r="C235">
            <v>18.563819235690282</v>
          </cell>
          <cell r="D235" t="str">
            <v>metros</v>
          </cell>
          <cell r="E235" t="str">
            <v xml:space="preserve">wm x r </v>
          </cell>
        </row>
        <row r="237">
          <cell r="A237" t="str">
            <v>Ancho del Espejo de agua</v>
          </cell>
          <cell r="B237" t="str">
            <v>w1</v>
          </cell>
          <cell r="C237">
            <v>13.781909617845141</v>
          </cell>
          <cell r="D237" t="str">
            <v>metros</v>
          </cell>
          <cell r="E237" t="str">
            <v xml:space="preserve">        3h+wm</v>
          </cell>
        </row>
        <row r="239">
          <cell r="A239" t="str">
            <v>Largo del Espejo de agua</v>
          </cell>
          <cell r="B239" t="str">
            <v>l1</v>
          </cell>
          <cell r="C239">
            <v>23.063819235690282</v>
          </cell>
          <cell r="D239" t="str">
            <v>metros</v>
          </cell>
          <cell r="E239" t="str">
            <v xml:space="preserve">        3h+lm</v>
          </cell>
        </row>
        <row r="241">
          <cell r="A241" t="str">
            <v>Ancho fondo</v>
          </cell>
          <cell r="B241" t="str">
            <v>wf</v>
          </cell>
          <cell r="C241">
            <v>4.781909617845141</v>
          </cell>
          <cell r="D241" t="str">
            <v>metros</v>
          </cell>
          <cell r="E241" t="str">
            <v xml:space="preserve">        wm-3*h</v>
          </cell>
        </row>
        <row r="243">
          <cell r="A243" t="str">
            <v>Largo fondo</v>
          </cell>
          <cell r="B243" t="str">
            <v>lf</v>
          </cell>
          <cell r="C243">
            <v>14.063819235690282</v>
          </cell>
          <cell r="D243" t="str">
            <v>metros</v>
          </cell>
          <cell r="E243" t="str">
            <v xml:space="preserve">         lm-3*h</v>
          </cell>
        </row>
        <row r="245">
          <cell r="A245" t="str">
            <v>Ancho de Cresta</v>
          </cell>
          <cell r="B245" t="str">
            <v>wc</v>
          </cell>
          <cell r="C245">
            <v>16.781909617845141</v>
          </cell>
          <cell r="D245" t="str">
            <v>metros</v>
          </cell>
          <cell r="E245" t="str">
            <v xml:space="preserve">        w1 + 3</v>
          </cell>
        </row>
        <row r="247">
          <cell r="A247" t="str">
            <v>Largo de Cresta</v>
          </cell>
          <cell r="B247" t="str">
            <v>lc</v>
          </cell>
          <cell r="C247">
            <v>26.063819235690282</v>
          </cell>
          <cell r="D247" t="str">
            <v>metros</v>
          </cell>
          <cell r="E247" t="str">
            <v xml:space="preserve">        lf + 3</v>
          </cell>
        </row>
        <row r="249">
          <cell r="A249" t="str">
            <v>Area lagunas maduración</v>
          </cell>
          <cell r="B249" t="str">
            <v>an</v>
          </cell>
          <cell r="C249">
            <v>437.40065870920796</v>
          </cell>
          <cell r="D249" t="str">
            <v>m^2</v>
          </cell>
          <cell r="E249" t="str">
            <v xml:space="preserve">    wc * lc * n</v>
          </cell>
        </row>
        <row r="251">
          <cell r="A251" t="str">
            <v>=</v>
          </cell>
          <cell r="B251" t="str">
            <v>=</v>
          </cell>
          <cell r="C251" t="str">
            <v>=</v>
          </cell>
          <cell r="D251" t="str">
            <v>=</v>
          </cell>
          <cell r="E251" t="str">
            <v>=</v>
          </cell>
        </row>
        <row r="253">
          <cell r="A253" t="str">
            <v>Area total espejo de agua</v>
          </cell>
          <cell r="B253" t="str">
            <v>aea</v>
          </cell>
          <cell r="C253">
            <v>3023.0966608442786</v>
          </cell>
          <cell r="D253" t="str">
            <v>m^2</v>
          </cell>
        </row>
        <row r="255">
          <cell r="A255" t="str">
            <v>Area total del sistema</v>
          </cell>
          <cell r="B255" t="str">
            <v>At</v>
          </cell>
          <cell r="C255">
            <v>3584.2518248980746</v>
          </cell>
          <cell r="D255" t="str">
            <v>m^2</v>
          </cell>
          <cell r="E255" t="str">
            <v xml:space="preserve">     an+af+am</v>
          </cell>
        </row>
        <row r="257">
          <cell r="A257" t="str">
            <v>Area por habitante</v>
          </cell>
          <cell r="B257" t="str">
            <v>a/h</v>
          </cell>
          <cell r="C257">
            <v>116.48818430918742</v>
          </cell>
          <cell r="D257" t="str">
            <v>m^2/hab</v>
          </cell>
          <cell r="E257" t="str">
            <v xml:space="preserve">        At/P</v>
          </cell>
        </row>
        <row r="259">
          <cell r="A259" t="str">
            <v xml:space="preserve">Area total del sistema </v>
          </cell>
          <cell r="C259">
            <v>0.35842518248980748</v>
          </cell>
          <cell r="D259" t="str">
            <v>Ha</v>
          </cell>
        </row>
        <row r="261">
          <cell r="A261" t="str">
            <v>BALANCE HIDRICO</v>
          </cell>
        </row>
        <row r="263">
          <cell r="A263" t="str">
            <v>Precipitacion</v>
          </cell>
          <cell r="B263" t="str">
            <v>p</v>
          </cell>
          <cell r="C263">
            <v>5</v>
          </cell>
          <cell r="D263" t="str">
            <v xml:space="preserve"> mm por dia</v>
          </cell>
          <cell r="E263" t="str">
            <v>Variable</v>
          </cell>
        </row>
        <row r="265">
          <cell r="A265" t="str">
            <v>Infiltracion hacia la Laguna</v>
          </cell>
          <cell r="B265" t="str">
            <v>i</v>
          </cell>
          <cell r="C265">
            <v>0</v>
          </cell>
          <cell r="D265" t="str">
            <v xml:space="preserve"> mm por dia</v>
          </cell>
          <cell r="E265" t="str">
            <v>Variable</v>
          </cell>
        </row>
        <row r="266">
          <cell r="C266" t="str">
            <v xml:space="preserve"> </v>
          </cell>
          <cell r="D266" t="str">
            <v xml:space="preserve"> </v>
          </cell>
          <cell r="E266" t="str">
            <v xml:space="preserve"> </v>
          </cell>
        </row>
        <row r="267">
          <cell r="A267" t="str">
            <v>Evaporacion</v>
          </cell>
          <cell r="B267" t="str">
            <v>e</v>
          </cell>
          <cell r="C267">
            <v>4.5</v>
          </cell>
          <cell r="D267" t="str">
            <v xml:space="preserve"> mm por dia</v>
          </cell>
          <cell r="E267" t="str">
            <v>Variable</v>
          </cell>
        </row>
        <row r="268">
          <cell r="C268" t="str">
            <v xml:space="preserve"> </v>
          </cell>
          <cell r="D268" t="str">
            <v xml:space="preserve"> </v>
          </cell>
          <cell r="E268" t="str">
            <v xml:space="preserve"> </v>
          </cell>
        </row>
        <row r="269">
          <cell r="A269" t="str">
            <v>Percolacion</v>
          </cell>
          <cell r="B269" t="str">
            <v>pr</v>
          </cell>
          <cell r="C269">
            <v>2</v>
          </cell>
          <cell r="D269" t="str">
            <v xml:space="preserve"> mm por dia</v>
          </cell>
          <cell r="E269" t="str">
            <v>Variable</v>
          </cell>
        </row>
        <row r="270">
          <cell r="C270" t="str">
            <v xml:space="preserve"> </v>
          </cell>
        </row>
        <row r="271">
          <cell r="A271" t="str">
            <v>flujo de ingreso</v>
          </cell>
          <cell r="B271" t="str">
            <v>Q</v>
          </cell>
          <cell r="C271">
            <v>43.07692307692308</v>
          </cell>
          <cell r="D271" t="str">
            <v xml:space="preserve"> m3 por dia</v>
          </cell>
          <cell r="E271" t="str">
            <v>P x q/1000</v>
          </cell>
        </row>
        <row r="273">
          <cell r="A273" t="str">
            <v>Variacion de nivel</v>
          </cell>
          <cell r="B273" t="str">
            <v>Vn</v>
          </cell>
          <cell r="C273">
            <v>-1.5</v>
          </cell>
          <cell r="D273" t="str">
            <v xml:space="preserve"> mm por dia</v>
          </cell>
          <cell r="E273" t="str">
            <v>p+i-(e+pr)</v>
          </cell>
        </row>
        <row r="275">
          <cell r="A275" t="str">
            <v>Flujo de salida</v>
          </cell>
          <cell r="B275" t="str">
            <v>Q1</v>
          </cell>
          <cell r="C275">
            <v>38.542278085656662</v>
          </cell>
          <cell r="D275" t="str">
            <v xml:space="preserve"> m3 por dia</v>
          </cell>
          <cell r="E275" t="str">
            <v xml:space="preserve">  Q1=Q-Aea*(p+i)-(e-pr)/1000</v>
          </cell>
        </row>
        <row r="276">
          <cell r="E276" t="str">
            <v>Si Q1 &gt; 0 ===&gt; o.k</v>
          </cell>
        </row>
        <row r="279">
          <cell r="C279" t="str">
            <v xml:space="preserve"> 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TARIFAS"/>
      <sheetName val="Sheet1"/>
      <sheetName val="PrecRec"/>
      <sheetName val="PESOS"/>
      <sheetName val="210.2.2"/>
      <sheetName val="PORTADA"/>
      <sheetName val="C_C_"/>
      <sheetName val="ENTRADAS"/>
      <sheetName val="BALANCE"/>
      <sheetName val="59y22%"/>
      <sheetName val="Valores Desplegables"/>
      <sheetName val="EQ"/>
      <sheetName val="CONTROL S24"/>
      <sheetName val="data"/>
      <sheetName val="Puntos"/>
      <sheetName val="ALTERNATIVA 1"/>
      <sheetName val="presup"/>
      <sheetName val="cantidades pH3"/>
      <sheetName val="resumen monal"/>
      <sheetName val="MI"/>
      <sheetName val="L. de Constru"/>
      <sheetName val="BUSCADOR"/>
      <sheetName val="Datos_CO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MAMPO 1"/>
      <sheetName val="Tabla"/>
      <sheetName val="COSTOS DE TRANSPORTE"/>
      <sheetName val="BOUNDS &amp; ROWS"/>
      <sheetName val="COMPRA MATERIA PRIMA"/>
      <sheetName val="Sanitario"/>
      <sheetName val="EST2"/>
      <sheetName val="Hoja2"/>
      <sheetName val="Clúster 8"/>
      <sheetName val="Clúster 14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 refreshError="1"/>
      <sheetData sheetId="16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yr Cash Flow - Projected"/>
      <sheetName val="3yr Cash Flow - Capex Control"/>
      <sheetName val="3yr Cash Flow - 2007 Budget"/>
      <sheetName val="Preliminary 2007 Capex Bud v39"/>
      <sheetName val="3yr Cash Flow - Models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"/>
      <sheetName val="Apu Basicos"/>
      <sheetName val="M.O."/>
      <sheetName val="RESUMEN"/>
      <sheetName val="AULAS ESCOLARES"/>
      <sheetName val="4 AULAS ESCOLARES, BAÑOS COM   "/>
      <sheetName val="APU"/>
      <sheetName val="PTO BAÑO"/>
      <sheetName val="Costos Ind. (2)"/>
    </sheetNames>
    <sheetDataSet>
      <sheetData sheetId="0">
        <row r="4">
          <cell r="F4">
            <v>75000</v>
          </cell>
          <cell r="L4">
            <v>9375</v>
          </cell>
        </row>
        <row r="5">
          <cell r="F5">
            <v>70</v>
          </cell>
          <cell r="L5">
            <v>3750</v>
          </cell>
        </row>
        <row r="6">
          <cell r="F6">
            <v>96000</v>
          </cell>
        </row>
        <row r="7">
          <cell r="F7">
            <v>3500</v>
          </cell>
          <cell r="L7">
            <v>375</v>
          </cell>
        </row>
        <row r="8">
          <cell r="F8">
            <v>480</v>
          </cell>
        </row>
        <row r="10">
          <cell r="L10">
            <v>8750</v>
          </cell>
        </row>
        <row r="11">
          <cell r="F11">
            <v>31600</v>
          </cell>
        </row>
        <row r="20">
          <cell r="F20">
            <v>1300</v>
          </cell>
        </row>
        <row r="21">
          <cell r="F21">
            <v>19700</v>
          </cell>
        </row>
        <row r="22">
          <cell r="F22">
            <v>8000</v>
          </cell>
        </row>
        <row r="23">
          <cell r="F23">
            <v>120000</v>
          </cell>
        </row>
        <row r="24">
          <cell r="F24">
            <v>3000</v>
          </cell>
        </row>
        <row r="25">
          <cell r="F25">
            <v>3300</v>
          </cell>
        </row>
        <row r="26">
          <cell r="F26">
            <v>280000</v>
          </cell>
        </row>
        <row r="27">
          <cell r="F27">
            <v>32000</v>
          </cell>
        </row>
        <row r="28">
          <cell r="F28">
            <v>11000</v>
          </cell>
        </row>
        <row r="29">
          <cell r="F29">
            <v>28641.562740230707</v>
          </cell>
        </row>
      </sheetData>
      <sheetData sheetId="1">
        <row r="40">
          <cell r="F40">
            <v>551756</v>
          </cell>
        </row>
        <row r="74">
          <cell r="F74">
            <v>419904</v>
          </cell>
        </row>
      </sheetData>
      <sheetData sheetId="2">
        <row r="10">
          <cell r="F10">
            <v>105499.83431715703</v>
          </cell>
        </row>
        <row r="16">
          <cell r="F16">
            <v>97442.650335084225</v>
          </cell>
        </row>
        <row r="17">
          <cell r="F17">
            <v>53282.230822937083</v>
          </cell>
        </row>
        <row r="18">
          <cell r="F18">
            <v>38880.399964076561</v>
          </cell>
        </row>
      </sheetData>
      <sheetData sheetId="3"/>
      <sheetData sheetId="4"/>
      <sheetData sheetId="5"/>
      <sheetData sheetId="6">
        <row r="40">
          <cell r="F40">
            <v>1701</v>
          </cell>
        </row>
      </sheetData>
      <sheetData sheetId="7"/>
      <sheetData sheetId="8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 refreshError="1">
        <row r="14">
          <cell r="B14">
            <v>7700</v>
          </cell>
        </row>
        <row r="15">
          <cell r="B15">
            <v>12000</v>
          </cell>
        </row>
        <row r="52">
          <cell r="B52">
            <v>750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"/>
      <sheetName val="N.COSPIQUE"/>
      <sheetName val="ECOP 110 kV"/>
      <sheetName val="ECOP 13.8 kV "/>
      <sheetName val="L SUBT 110"/>
      <sheetName val="RESUMEN"/>
    </sheetNames>
    <sheetDataSet>
      <sheetData sheetId="0">
        <row r="2">
          <cell r="C2" t="str">
            <v>CANTIDADES DE OBRAS Y PRECIOS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CERRAMIENTO MORINDO"/>
      <sheetName val="APU"/>
      <sheetName val="avance de obra"/>
      <sheetName val="Costos Ind. (2)"/>
    </sheetNames>
    <sheetDataSet>
      <sheetData sheetId="0">
        <row r="9">
          <cell r="F9">
            <v>4684.079999999999</v>
          </cell>
        </row>
        <row r="10">
          <cell r="F10">
            <v>1300</v>
          </cell>
        </row>
        <row r="13">
          <cell r="F13">
            <v>15000</v>
          </cell>
        </row>
        <row r="21">
          <cell r="F21">
            <v>1916.5133333333333</v>
          </cell>
        </row>
        <row r="27">
          <cell r="F27">
            <v>895.05599999999993</v>
          </cell>
        </row>
        <row r="28">
          <cell r="F28">
            <v>18000</v>
          </cell>
        </row>
        <row r="41">
          <cell r="F41">
            <v>18000</v>
          </cell>
        </row>
        <row r="42">
          <cell r="F42">
            <v>180000</v>
          </cell>
        </row>
        <row r="47">
          <cell r="F47">
            <v>30000</v>
          </cell>
        </row>
        <row r="49">
          <cell r="F49">
            <v>12000</v>
          </cell>
        </row>
        <row r="50">
          <cell r="F50">
            <v>9800.0000000000036</v>
          </cell>
        </row>
        <row r="51">
          <cell r="F51">
            <v>2000.0000000000039</v>
          </cell>
        </row>
        <row r="54">
          <cell r="F54">
            <v>495.00000000000006</v>
          </cell>
        </row>
        <row r="56">
          <cell r="F56">
            <v>935.00000000000011</v>
          </cell>
        </row>
        <row r="57">
          <cell r="F57">
            <v>15950.000000000002</v>
          </cell>
        </row>
        <row r="59">
          <cell r="F59">
            <v>5720.0000000000009</v>
          </cell>
        </row>
        <row r="61">
          <cell r="F61">
            <v>1430.0000000000002</v>
          </cell>
        </row>
        <row r="62">
          <cell r="F62">
            <v>1210</v>
          </cell>
        </row>
        <row r="64">
          <cell r="F64">
            <v>15400.000000000002</v>
          </cell>
        </row>
        <row r="65">
          <cell r="F65">
            <v>33000</v>
          </cell>
        </row>
        <row r="67">
          <cell r="F67">
            <v>14300.000000000002</v>
          </cell>
        </row>
        <row r="76">
          <cell r="F76">
            <v>12600</v>
          </cell>
        </row>
        <row r="78">
          <cell r="F78">
            <v>1980.0000000000002</v>
          </cell>
        </row>
        <row r="79">
          <cell r="F79">
            <v>990.00000000000011</v>
          </cell>
        </row>
        <row r="80">
          <cell r="F80">
            <v>33000</v>
          </cell>
        </row>
        <row r="81">
          <cell r="F81">
            <v>8800</v>
          </cell>
        </row>
        <row r="88">
          <cell r="F88">
            <v>1080</v>
          </cell>
        </row>
        <row r="91">
          <cell r="F91">
            <v>4800</v>
          </cell>
        </row>
        <row r="94">
          <cell r="F94">
            <v>36000</v>
          </cell>
        </row>
        <row r="95">
          <cell r="F95">
            <v>121580.59199999998</v>
          </cell>
        </row>
        <row r="96">
          <cell r="F96">
            <v>14018.4</v>
          </cell>
        </row>
        <row r="102">
          <cell r="F102">
            <v>31000</v>
          </cell>
        </row>
        <row r="104">
          <cell r="F104">
            <v>27000</v>
          </cell>
        </row>
        <row r="105">
          <cell r="F105">
            <v>11000</v>
          </cell>
        </row>
        <row r="106">
          <cell r="F106">
            <v>180000</v>
          </cell>
        </row>
        <row r="107">
          <cell r="F107">
            <v>105600</v>
          </cell>
        </row>
        <row r="108">
          <cell r="F108">
            <v>42000</v>
          </cell>
        </row>
        <row r="109">
          <cell r="F109">
            <v>7440</v>
          </cell>
        </row>
        <row r="110">
          <cell r="F110">
            <v>120000</v>
          </cell>
        </row>
      </sheetData>
      <sheetData sheetId="1"/>
      <sheetData sheetId="2">
        <row r="10">
          <cell r="F10">
            <v>92995.066439979142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\\Escritorio\amv 2011\a  aaInfo"/>
      <sheetName val="\\Giovanni\administracion vial\"/>
      <sheetName val="\MONTO AGOTABLE 2010\a  aaInfor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C2" t="str">
            <v>Los proyectos en color amarillo tienen pendiente por definir algun item como cotizaciones, alcance</v>
          </cell>
        </row>
        <row r="3">
          <cell r="C3" t="str">
            <v>M2-280</v>
          </cell>
        </row>
        <row r="4">
          <cell r="C4" t="str">
            <v>No. AFE</v>
          </cell>
          <cell r="G4" t="str">
            <v>Responsible</v>
          </cell>
        </row>
        <row r="5">
          <cell r="C5" t="str">
            <v>M2-280</v>
          </cell>
          <cell r="G5" t="str">
            <v>Fabio Carrillo</v>
          </cell>
        </row>
        <row r="6">
          <cell r="C6" t="str">
            <v>M2-281</v>
          </cell>
          <cell r="G6" t="str">
            <v>Fabio Carrillo</v>
          </cell>
        </row>
        <row r="7">
          <cell r="C7" t="str">
            <v>M2-282</v>
          </cell>
          <cell r="G7" t="str">
            <v>Fabio Carrillo</v>
          </cell>
        </row>
        <row r="8">
          <cell r="C8" t="str">
            <v>M2-283</v>
          </cell>
          <cell r="G8" t="str">
            <v>Fabio Carrillo</v>
          </cell>
        </row>
        <row r="9">
          <cell r="C9" t="str">
            <v>M2-284</v>
          </cell>
          <cell r="G9" t="str">
            <v>Fabio carrillo</v>
          </cell>
        </row>
        <row r="10">
          <cell r="C10" t="str">
            <v>M2-285</v>
          </cell>
          <cell r="G10" t="str">
            <v>Fabio Carrillo</v>
          </cell>
        </row>
        <row r="11">
          <cell r="C11" t="str">
            <v>M2-286</v>
          </cell>
          <cell r="G11" t="str">
            <v>Juan Aguilar</v>
          </cell>
        </row>
        <row r="12">
          <cell r="C12" t="str">
            <v>M2-287</v>
          </cell>
          <cell r="G12" t="str">
            <v>Juan Aguilar</v>
          </cell>
        </row>
        <row r="13">
          <cell r="C13" t="str">
            <v>M2-288</v>
          </cell>
          <cell r="G13" t="str">
            <v>Juan Aguilar</v>
          </cell>
        </row>
        <row r="14">
          <cell r="C14" t="str">
            <v>M2-289</v>
          </cell>
          <cell r="G14" t="str">
            <v>Justin Martin</v>
          </cell>
        </row>
        <row r="15">
          <cell r="C15" t="str">
            <v>M2-290</v>
          </cell>
          <cell r="G15" t="str">
            <v>Justin Martin</v>
          </cell>
        </row>
        <row r="16">
          <cell r="C16" t="str">
            <v>M2-291</v>
          </cell>
          <cell r="G16" t="str">
            <v>Carlos Baena</v>
          </cell>
        </row>
        <row r="17">
          <cell r="C17" t="str">
            <v>M2-292</v>
          </cell>
          <cell r="G17" t="str">
            <v>Justin Martin</v>
          </cell>
        </row>
        <row r="18">
          <cell r="C18" t="str">
            <v>M2-293</v>
          </cell>
          <cell r="G18" t="str">
            <v>Justin Martin</v>
          </cell>
        </row>
        <row r="19">
          <cell r="C19" t="str">
            <v>M2-294</v>
          </cell>
          <cell r="G19" t="str">
            <v>Carlos Baena</v>
          </cell>
        </row>
        <row r="20">
          <cell r="C20" t="str">
            <v>M2-295</v>
          </cell>
          <cell r="G20" t="str">
            <v>Eneira Torres</v>
          </cell>
        </row>
        <row r="21">
          <cell r="C21" t="str">
            <v>M2-296</v>
          </cell>
          <cell r="G21" t="str">
            <v>Edward Delilla</v>
          </cell>
        </row>
        <row r="22">
          <cell r="C22" t="str">
            <v>M2-297</v>
          </cell>
          <cell r="G22" t="str">
            <v>Justin Martin</v>
          </cell>
        </row>
        <row r="23">
          <cell r="C23" t="str">
            <v>M2-298</v>
          </cell>
          <cell r="G23" t="str">
            <v>Ivan Woodcock</v>
          </cell>
        </row>
        <row r="24">
          <cell r="C24" t="str">
            <v>M2-299</v>
          </cell>
          <cell r="G24" t="str">
            <v>Justin Martin</v>
          </cell>
        </row>
        <row r="25">
          <cell r="C25" t="str">
            <v>M2-300</v>
          </cell>
          <cell r="G25" t="str">
            <v>Hernan  Restrepo</v>
          </cell>
        </row>
        <row r="26">
          <cell r="C26" t="str">
            <v>M2-301</v>
          </cell>
          <cell r="G26" t="str">
            <v>Gerardo Espitia</v>
          </cell>
        </row>
        <row r="27">
          <cell r="C27" t="str">
            <v>M2-302</v>
          </cell>
          <cell r="G27" t="str">
            <v>Alejandro Mena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 SOCIALES"/>
      <sheetName val="PERSONAL"/>
      <sheetName val="lisprecios"/>
      <sheetName val="PRESU"/>
    </sheetNames>
    <sheetDataSet>
      <sheetData sheetId="0"/>
      <sheetData sheetId="1"/>
      <sheetData sheetId="2"/>
      <sheetData sheetId="3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Fornato 6"/>
      <sheetName val="CONT_ADI"/>
      <sheetName val="\MANTENIMIENTO RUTA 1001_MARZO "/>
      <sheetName val="\I\MANTENIMIENTO RUTA 1001_MARZ"/>
      <sheetName val="[a  aaInformación]__cceficie_43"/>
      <sheetName val="ANEXO IX"/>
      <sheetName val="otros"/>
      <sheetName val="\Users\USUARIO\Downloads\MANTEN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Concretos y morteros"/>
      <sheetName val="Datos iniciales "/>
      <sheetName val="Transporte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9"/>
      <sheetName val="[a  aaInformación]__cceficien_6"/>
      <sheetName val="[a  aaInformación]//cceficiente"/>
      <sheetName val="[a  aaInformación]__cceficien_7"/>
      <sheetName val="[a  aaInformación]__cceficien_8"/>
      <sheetName val="[a  aaInformación]__cceficie_10"/>
      <sheetName val="[a  aaInformación]__cceficie_41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PRESUP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cceficie_13"/>
      <sheetName val="[a  aaInformación]__cceficie_11"/>
      <sheetName val="[a  aaInformación]__cceficie_12"/>
      <sheetName val="[a  aaInformación]__cceficie_14"/>
      <sheetName val="Emboquillar"/>
      <sheetName val="Acometidacobrerígido"/>
      <sheetName val="Acometidatoma"/>
      <sheetName val="Acometidahasta1&quot;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cceficie_4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3">
          <cell r="C33">
            <v>0.77967625899280601</v>
          </cell>
        </row>
      </sheetData>
      <sheetData sheetId="9"/>
      <sheetData sheetId="1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Acc%20Ago-Sep.xls"/>
      <sheetName val="ANEXO 7"/>
      <sheetName val="EMPRESA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</sheetNames>
    <sheetDataSet>
      <sheetData sheetId="0"/>
      <sheetData sheetId="1"/>
      <sheetData sheetId="2"/>
      <sheetData sheetId="3"/>
      <sheetData sheetId="4">
        <row r="44">
          <cell r="F44">
            <v>3420</v>
          </cell>
        </row>
        <row r="659">
          <cell r="F659">
            <v>17836.396499999999</v>
          </cell>
        </row>
        <row r="758">
          <cell r="F758">
            <v>19175.894749999999</v>
          </cell>
        </row>
        <row r="900">
          <cell r="F900">
            <v>12081.371885</v>
          </cell>
        </row>
        <row r="1105">
          <cell r="F1105">
            <v>30409.435000000001</v>
          </cell>
        </row>
        <row r="1145">
          <cell r="F1145">
            <v>37158.5</v>
          </cell>
        </row>
        <row r="1201">
          <cell r="F1201">
            <v>25790.949999999997</v>
          </cell>
        </row>
        <row r="1749">
          <cell r="F1749">
            <v>8233.3119999999999</v>
          </cell>
        </row>
        <row r="2292">
          <cell r="F2292">
            <v>58468.97</v>
          </cell>
        </row>
        <row r="2403">
          <cell r="F2403">
            <v>39269</v>
          </cell>
        </row>
        <row r="2416">
          <cell r="F2416">
            <v>246109.6</v>
          </cell>
        </row>
        <row r="2623">
          <cell r="F2623">
            <v>36512.5</v>
          </cell>
        </row>
        <row r="2871">
          <cell r="F2871">
            <v>5185.87</v>
          </cell>
        </row>
        <row r="2908">
          <cell r="F2908">
            <v>3355.4190000000003</v>
          </cell>
        </row>
        <row r="2946">
          <cell r="F2946">
            <v>7142.1</v>
          </cell>
        </row>
        <row r="3122">
          <cell r="F3122">
            <v>33660.2408</v>
          </cell>
        </row>
        <row r="3137">
          <cell r="F3137">
            <v>37587.2408</v>
          </cell>
        </row>
        <row r="3170">
          <cell r="F3170">
            <v>35857.230800000005</v>
          </cell>
        </row>
        <row r="3192">
          <cell r="F3192">
            <v>274905</v>
          </cell>
        </row>
        <row r="3237">
          <cell r="F3237">
            <v>62650</v>
          </cell>
        </row>
        <row r="3245">
          <cell r="F3245">
            <v>78100</v>
          </cell>
        </row>
        <row r="3253">
          <cell r="F3253">
            <v>207880</v>
          </cell>
        </row>
        <row r="3354">
          <cell r="F3354">
            <v>2050833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J"/>
      <sheetName val="Gráfico1"/>
      <sheetName val="MD"/>
      <sheetName val="AXD"/>
      <sheetName val="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4">
          <cell r="B4" t="str">
            <v>TBD</v>
          </cell>
          <cell r="F4" t="str">
            <v>Exploration works</v>
          </cell>
        </row>
        <row r="5">
          <cell r="B5" t="str">
            <v>Defining scope</v>
          </cell>
          <cell r="F5" t="str">
            <v>Mining operations</v>
          </cell>
        </row>
        <row r="6">
          <cell r="B6" t="str">
            <v>In progress</v>
          </cell>
          <cell r="F6" t="str">
            <v>Health, Safety, Environment &amp; Community (HSEC)</v>
          </cell>
        </row>
        <row r="7">
          <cell r="B7" t="str">
            <v>For Approval</v>
          </cell>
          <cell r="F7" t="str">
            <v>Other</v>
          </cell>
        </row>
        <row r="8">
          <cell r="B8" t="str">
            <v>Partially Approved</v>
          </cell>
        </row>
        <row r="9">
          <cell r="B9" t="str">
            <v>Approved</v>
          </cell>
        </row>
        <row r="10">
          <cell r="B10" t="str">
            <v>Voided</v>
          </cell>
        </row>
        <row r="11">
          <cell r="B11" t="str">
            <v>Completed</v>
          </cell>
        </row>
        <row r="14">
          <cell r="B14" t="str">
            <v>Capital projects</v>
          </cell>
        </row>
        <row r="15">
          <cell r="B15" t="str">
            <v>Project Responsible</v>
          </cell>
        </row>
        <row r="16">
          <cell r="B16" t="str">
            <v>Purchasing</v>
          </cell>
          <cell r="D16" t="str">
            <v>Admin &amp; Infrastructure</v>
          </cell>
        </row>
        <row r="17">
          <cell r="B17" t="str">
            <v>Legal</v>
          </cell>
          <cell r="D17" t="str">
            <v>Mining - Support</v>
          </cell>
        </row>
        <row r="18">
          <cell r="B18" t="str">
            <v>Peter Tilston</v>
          </cell>
          <cell r="D18" t="str">
            <v>Mining - Waste Removal</v>
          </cell>
        </row>
        <row r="19">
          <cell r="B19" t="str">
            <v>Edward Delilla</v>
          </cell>
          <cell r="D19" t="str">
            <v>Coal Handling</v>
          </cell>
        </row>
        <row r="20">
          <cell r="B20" t="str">
            <v>Harold McBride</v>
          </cell>
          <cell r="D20" t="str">
            <v>HO &amp; Marketing</v>
          </cell>
        </row>
        <row r="21">
          <cell r="B21" t="str">
            <v>Chris Phillips</v>
          </cell>
          <cell r="D21" t="str">
            <v>Mining - Coal Mining</v>
          </cell>
        </row>
        <row r="22">
          <cell r="B22" t="str">
            <v>Darren Bowden</v>
          </cell>
          <cell r="D22" t="str">
            <v>Rail &amp; Transport</v>
          </cell>
        </row>
        <row r="23">
          <cell r="B23" t="str">
            <v>Gary Nagle</v>
          </cell>
          <cell r="D23" t="str">
            <v>Fenoco: Access Fees</v>
          </cell>
        </row>
        <row r="24">
          <cell r="D24" t="str">
            <v>Port</v>
          </cell>
        </row>
        <row r="27">
          <cell r="D27" t="str">
            <v>Expansion</v>
          </cell>
        </row>
        <row r="28">
          <cell r="D28" t="str">
            <v>Stay in business</v>
          </cell>
        </row>
        <row r="32">
          <cell r="D32" t="str">
            <v>Other</v>
          </cell>
        </row>
        <row r="33">
          <cell r="D33" t="str">
            <v>Electrical Infrastructure</v>
          </cell>
        </row>
        <row r="34">
          <cell r="D34" t="str">
            <v>Purchase New Equip</v>
          </cell>
        </row>
        <row r="35">
          <cell r="D35" t="str">
            <v>Civil Infrastructure</v>
          </cell>
        </row>
        <row r="36">
          <cell r="D36" t="str">
            <v>Overhaul</v>
          </cell>
        </row>
        <row r="37">
          <cell r="D37" t="str">
            <v>Engineering Studies</v>
          </cell>
        </row>
        <row r="38">
          <cell r="D38" t="str">
            <v>Purchase Used Equip</v>
          </cell>
        </row>
      </sheetData>
      <sheetData sheetId="7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ALIDAD"/>
      <sheetName val="CIVILES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5">
          <cell r="K15">
            <v>0.1</v>
          </cell>
          <cell r="R15">
            <v>0.08</v>
          </cell>
        </row>
        <row r="16">
          <cell r="K16">
            <v>2.5000000000000001E-2</v>
          </cell>
        </row>
        <row r="17">
          <cell r="D17">
            <v>38353</v>
          </cell>
        </row>
        <row r="18">
          <cell r="K18">
            <v>11300</v>
          </cell>
          <cell r="R18">
            <v>0.55000000000000004</v>
          </cell>
        </row>
        <row r="19">
          <cell r="R19">
            <v>1800</v>
          </cell>
        </row>
        <row r="26">
          <cell r="O26">
            <v>4</v>
          </cell>
          <cell r="P26">
            <v>2</v>
          </cell>
          <cell r="Q26">
            <v>4</v>
          </cell>
          <cell r="R26">
            <v>5</v>
          </cell>
        </row>
        <row r="27">
          <cell r="O27">
            <v>7</v>
          </cell>
          <cell r="P27">
            <v>5</v>
          </cell>
          <cell r="Q27">
            <v>6</v>
          </cell>
          <cell r="R27">
            <v>7</v>
          </cell>
        </row>
        <row r="28">
          <cell r="O28">
            <v>2</v>
          </cell>
          <cell r="P28">
            <v>2</v>
          </cell>
          <cell r="Q28">
            <v>2</v>
          </cell>
          <cell r="R28">
            <v>3</v>
          </cell>
        </row>
        <row r="29">
          <cell r="O29">
            <v>12</v>
          </cell>
          <cell r="P29">
            <v>12</v>
          </cell>
          <cell r="Q29">
            <v>12</v>
          </cell>
          <cell r="R29">
            <v>8</v>
          </cell>
        </row>
        <row r="30">
          <cell r="O30" t="str">
            <v>4p7d</v>
          </cell>
          <cell r="P30" t="str">
            <v>2p5d2</v>
          </cell>
          <cell r="Q30" t="str">
            <v>4p6d</v>
          </cell>
          <cell r="R30" t="str">
            <v>5p7d</v>
          </cell>
        </row>
      </sheetData>
      <sheetData sheetId="6" refreshError="1"/>
      <sheetData sheetId="7" refreshError="1"/>
      <sheetData sheetId="8" refreshError="1"/>
      <sheetData sheetId="9" refreshError="1">
        <row r="10">
          <cell r="I10">
            <v>1</v>
          </cell>
        </row>
        <row r="12">
          <cell r="I12">
            <v>1</v>
          </cell>
        </row>
        <row r="13">
          <cell r="I13">
            <v>1</v>
          </cell>
        </row>
      </sheetData>
      <sheetData sheetId="10" refreshError="1"/>
      <sheetData sheetId="11" refreshError="1"/>
      <sheetData sheetId="12" refreshError="1">
        <row r="58">
          <cell r="H58">
            <v>0</v>
          </cell>
        </row>
        <row r="132">
          <cell r="H13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14">
          <cell r="B14">
            <v>110</v>
          </cell>
          <cell r="C14" t="str">
            <v>Front End Loader</v>
          </cell>
          <cell r="D14" t="str">
            <v>Caterpillar992G</v>
          </cell>
          <cell r="E14" t="str">
            <v>11.5 cu.m.</v>
          </cell>
          <cell r="F14">
            <v>0.75</v>
          </cell>
          <cell r="G14" t="str">
            <v>USA</v>
          </cell>
          <cell r="I14">
            <v>1681500</v>
          </cell>
          <cell r="J14">
            <v>1681500</v>
          </cell>
          <cell r="K14">
            <v>42500</v>
          </cell>
          <cell r="L14">
            <v>2</v>
          </cell>
          <cell r="M14">
            <v>5530.91</v>
          </cell>
          <cell r="Q14">
            <v>17.411240975383745</v>
          </cell>
          <cell r="S14">
            <v>30.401868770238533</v>
          </cell>
          <cell r="T14">
            <v>3.8002335962798166</v>
          </cell>
          <cell r="Y14">
            <v>107.46</v>
          </cell>
          <cell r="Z14">
            <v>59.103000000000002</v>
          </cell>
          <cell r="AA14">
            <v>0.1</v>
          </cell>
          <cell r="AB14">
            <v>5.9103000000000003</v>
          </cell>
          <cell r="AC14">
            <v>12.1653</v>
          </cell>
          <cell r="AD14">
            <v>6.2774999999999999</v>
          </cell>
          <cell r="AE14">
            <v>30.195</v>
          </cell>
          <cell r="AI14">
            <v>113.65109999999999</v>
          </cell>
          <cell r="AJ14">
            <v>19147</v>
          </cell>
          <cell r="AN14">
            <v>0.42</v>
          </cell>
        </row>
        <row r="15">
          <cell r="B15">
            <v>111</v>
          </cell>
          <cell r="C15" t="str">
            <v>Front End Loader</v>
          </cell>
          <cell r="D15" t="str">
            <v>Caterpillar994D</v>
          </cell>
          <cell r="E15" t="str">
            <v>18.0 cu.m.</v>
          </cell>
          <cell r="F15">
            <v>0.75</v>
          </cell>
          <cell r="G15" t="str">
            <v>USA</v>
          </cell>
          <cell r="I15">
            <v>3847500</v>
          </cell>
          <cell r="J15">
            <v>3847500</v>
          </cell>
          <cell r="K15">
            <v>45000</v>
          </cell>
          <cell r="L15">
            <v>2</v>
          </cell>
          <cell r="M15">
            <v>5530.91</v>
          </cell>
          <cell r="N15">
            <v>4200</v>
          </cell>
          <cell r="Q15">
            <v>39.839280197911968</v>
          </cell>
          <cell r="S15">
            <v>69.563598033596648</v>
          </cell>
          <cell r="T15">
            <v>8.695449754199581</v>
          </cell>
          <cell r="Y15">
            <v>167.94</v>
          </cell>
          <cell r="Z15">
            <v>92.367000000000004</v>
          </cell>
          <cell r="AA15">
            <v>0.1</v>
          </cell>
          <cell r="AB15">
            <v>9.2367000000000008</v>
          </cell>
          <cell r="AC15">
            <v>44.579587500000002</v>
          </cell>
          <cell r="AD15">
            <v>6.5175000000000001</v>
          </cell>
          <cell r="AE15">
            <v>47.61</v>
          </cell>
          <cell r="AI15">
            <v>200.3107875</v>
          </cell>
          <cell r="AJ15">
            <v>19147</v>
          </cell>
          <cell r="AN15">
            <v>0.48</v>
          </cell>
        </row>
        <row r="16">
          <cell r="B16">
            <v>118</v>
          </cell>
          <cell r="C16" t="str">
            <v>Front End Loader</v>
          </cell>
          <cell r="D16" t="str">
            <v>Caterpillar988G</v>
          </cell>
          <cell r="E16" t="str">
            <v>6.4 cu.m.</v>
          </cell>
          <cell r="F16">
            <v>0.75</v>
          </cell>
          <cell r="G16" t="str">
            <v>USA</v>
          </cell>
          <cell r="I16">
            <v>754500</v>
          </cell>
          <cell r="J16">
            <v>754500</v>
          </cell>
          <cell r="K16">
            <v>30000</v>
          </cell>
          <cell r="L16">
            <v>2</v>
          </cell>
          <cell r="M16">
            <v>5530.91</v>
          </cell>
          <cell r="Q16">
            <v>7.8125372084014515</v>
          </cell>
          <cell r="S16">
            <v>13.641516495477237</v>
          </cell>
          <cell r="T16">
            <v>1.7051895619346547</v>
          </cell>
          <cell r="Y16">
            <v>53.1</v>
          </cell>
          <cell r="Z16">
            <v>29.205000000000002</v>
          </cell>
          <cell r="AA16">
            <v>0.1</v>
          </cell>
          <cell r="AB16">
            <v>2.9205000000000005</v>
          </cell>
          <cell r="AC16">
            <v>4.8399749999999999</v>
          </cell>
          <cell r="AD16">
            <v>0</v>
          </cell>
          <cell r="AE16">
            <v>0</v>
          </cell>
          <cell r="AI16">
            <v>36.965475000000005</v>
          </cell>
          <cell r="AJ16">
            <v>19147</v>
          </cell>
          <cell r="AN16">
            <v>0.36</v>
          </cell>
        </row>
        <row r="17">
          <cell r="B17">
            <v>120</v>
          </cell>
          <cell r="C17" t="str">
            <v>Front End Loader</v>
          </cell>
          <cell r="D17" t="str">
            <v>Le TourneauL1850</v>
          </cell>
          <cell r="E17" t="str">
            <v>25.2 cu.m.</v>
          </cell>
          <cell r="F17">
            <v>0.79</v>
          </cell>
          <cell r="G17" t="str">
            <v>USA</v>
          </cell>
          <cell r="I17">
            <v>4521840</v>
          </cell>
          <cell r="J17">
            <v>4521840</v>
          </cell>
          <cell r="K17">
            <v>47000</v>
          </cell>
          <cell r="L17">
            <v>2</v>
          </cell>
          <cell r="M17">
            <v>5530.91</v>
          </cell>
          <cell r="Q17">
            <v>46.821793572482463</v>
          </cell>
          <cell r="S17">
            <v>81.755805102596142</v>
          </cell>
          <cell r="T17">
            <v>10.219475637824518</v>
          </cell>
          <cell r="Y17">
            <v>201.42</v>
          </cell>
          <cell r="Z17">
            <v>110.78100000000001</v>
          </cell>
          <cell r="AA17">
            <v>0.1</v>
          </cell>
          <cell r="AB17">
            <v>11.078100000000001</v>
          </cell>
          <cell r="AC17">
            <v>40.614525</v>
          </cell>
          <cell r="AD17">
            <v>0</v>
          </cell>
          <cell r="AE17">
            <v>100.515</v>
          </cell>
          <cell r="AI17">
            <v>262.98862500000001</v>
          </cell>
          <cell r="AJ17">
            <v>19147</v>
          </cell>
          <cell r="AN17">
            <v>0.5</v>
          </cell>
        </row>
        <row r="18">
          <cell r="B18">
            <v>202</v>
          </cell>
          <cell r="C18" t="str">
            <v>Hydraulic Excavator</v>
          </cell>
          <cell r="D18" t="str">
            <v>HitachiEX 2500</v>
          </cell>
          <cell r="E18" t="str">
            <v>238 t</v>
          </cell>
          <cell r="F18">
            <v>0.74</v>
          </cell>
          <cell r="G18" t="str">
            <v>Japan</v>
          </cell>
          <cell r="I18">
            <v>2479312.5</v>
          </cell>
          <cell r="J18">
            <v>2479312.5</v>
          </cell>
          <cell r="K18">
            <v>40000</v>
          </cell>
          <cell r="L18">
            <v>2</v>
          </cell>
          <cell r="M18">
            <v>5530.91</v>
          </cell>
          <cell r="Q18">
            <v>25.672261308820186</v>
          </cell>
          <cell r="S18">
            <v>44.82648424942731</v>
          </cell>
          <cell r="T18">
            <v>5.6033105311784137</v>
          </cell>
          <cell r="Y18">
            <v>174.6</v>
          </cell>
          <cell r="Z18">
            <v>96.03</v>
          </cell>
          <cell r="AA18">
            <v>0.12</v>
          </cell>
          <cell r="AB18">
            <v>11.5236</v>
          </cell>
          <cell r="AC18">
            <v>0</v>
          </cell>
          <cell r="AD18">
            <v>15.0375</v>
          </cell>
          <cell r="AE18">
            <v>67.875</v>
          </cell>
          <cell r="AI18">
            <v>190.46609999999998</v>
          </cell>
          <cell r="AJ18">
            <v>19147</v>
          </cell>
          <cell r="AN18">
            <v>0.9</v>
          </cell>
        </row>
        <row r="19">
          <cell r="B19">
            <v>204</v>
          </cell>
          <cell r="C19" t="str">
            <v>Hydraulic Excavator</v>
          </cell>
          <cell r="D19" t="str">
            <v>HitachiEX 5500</v>
          </cell>
          <cell r="E19" t="str">
            <v>515 t</v>
          </cell>
          <cell r="F19">
            <v>0.76</v>
          </cell>
          <cell r="G19" t="str">
            <v>Japan</v>
          </cell>
          <cell r="I19">
            <v>5587275</v>
          </cell>
          <cell r="J19">
            <v>5587275</v>
          </cell>
          <cell r="K19">
            <v>50000</v>
          </cell>
          <cell r="L19">
            <v>2</v>
          </cell>
          <cell r="M19">
            <v>5530.91</v>
          </cell>
          <cell r="Q19">
            <v>57.853934832433687</v>
          </cell>
          <cell r="S19">
            <v>101.01909089101071</v>
          </cell>
          <cell r="T19">
            <v>12.627386361376338</v>
          </cell>
          <cell r="Y19">
            <v>349.2</v>
          </cell>
          <cell r="Z19">
            <v>192.06</v>
          </cell>
          <cell r="AA19">
            <v>0.12</v>
          </cell>
          <cell r="AB19">
            <v>23.0472</v>
          </cell>
          <cell r="AC19">
            <v>0</v>
          </cell>
          <cell r="AD19">
            <v>37.005000000000003</v>
          </cell>
          <cell r="AE19">
            <v>130.5</v>
          </cell>
          <cell r="AI19">
            <v>382.61220000000003</v>
          </cell>
          <cell r="AJ19">
            <v>19147</v>
          </cell>
          <cell r="AN19">
            <v>1.2</v>
          </cell>
        </row>
        <row r="20">
          <cell r="B20">
            <v>207</v>
          </cell>
          <cell r="C20" t="str">
            <v>Hydraulic Excavator</v>
          </cell>
          <cell r="D20" t="str">
            <v>O&amp;KRH120-E</v>
          </cell>
          <cell r="E20" t="str">
            <v>250 t</v>
          </cell>
          <cell r="F20">
            <v>0.84</v>
          </cell>
          <cell r="G20" t="str">
            <v>Germany</v>
          </cell>
          <cell r="I20">
            <v>2500800</v>
          </cell>
          <cell r="J20">
            <v>2500800</v>
          </cell>
          <cell r="K20">
            <v>40000</v>
          </cell>
          <cell r="L20">
            <v>2</v>
          </cell>
          <cell r="M20">
            <v>5530.91</v>
          </cell>
          <cell r="N20">
            <v>4200</v>
          </cell>
          <cell r="Q20">
            <v>25.894755534486876</v>
          </cell>
          <cell r="S20">
            <v>45.21498270628161</v>
          </cell>
          <cell r="T20">
            <v>5.6518728382852013</v>
          </cell>
          <cell r="Y20">
            <v>171.72</v>
          </cell>
          <cell r="Z20">
            <v>94.446000000000012</v>
          </cell>
          <cell r="AA20">
            <v>0.12</v>
          </cell>
          <cell r="AB20">
            <v>11.333520000000002</v>
          </cell>
          <cell r="AC20">
            <v>0</v>
          </cell>
          <cell r="AD20">
            <v>10.2225</v>
          </cell>
          <cell r="AE20">
            <v>77.88</v>
          </cell>
          <cell r="AI20">
            <v>193.88202000000001</v>
          </cell>
          <cell r="AJ20">
            <v>19147</v>
          </cell>
          <cell r="AN20">
            <v>0.9</v>
          </cell>
        </row>
        <row r="21">
          <cell r="B21">
            <v>209</v>
          </cell>
          <cell r="C21" t="str">
            <v>Hydraulic Excavator</v>
          </cell>
          <cell r="D21" t="str">
            <v>O&amp;KRH170</v>
          </cell>
          <cell r="E21" t="str">
            <v>360 t</v>
          </cell>
          <cell r="F21">
            <v>0.86</v>
          </cell>
          <cell r="G21" t="str">
            <v>Germany</v>
          </cell>
          <cell r="I21">
            <v>3520125</v>
          </cell>
          <cell r="J21">
            <v>3520125</v>
          </cell>
          <cell r="K21">
            <v>45000</v>
          </cell>
          <cell r="L21">
            <v>2</v>
          </cell>
          <cell r="M21">
            <v>5530.91</v>
          </cell>
          <cell r="Q21">
            <v>36.449446707387892</v>
          </cell>
          <cell r="S21">
            <v>63.644590130737981</v>
          </cell>
          <cell r="T21">
            <v>7.9555737663422477</v>
          </cell>
          <cell r="Y21">
            <v>201.6</v>
          </cell>
          <cell r="Z21">
            <v>110.88000000000001</v>
          </cell>
          <cell r="AA21">
            <v>0.12</v>
          </cell>
          <cell r="AB21">
            <v>13.3056</v>
          </cell>
          <cell r="AC21">
            <v>0</v>
          </cell>
          <cell r="AD21">
            <v>10.8</v>
          </cell>
          <cell r="AE21">
            <v>81.412499999999994</v>
          </cell>
          <cell r="AI21">
            <v>216.3981</v>
          </cell>
          <cell r="AJ21">
            <v>19147</v>
          </cell>
          <cell r="AN21">
            <v>1.08</v>
          </cell>
        </row>
        <row r="22">
          <cell r="B22">
            <v>210</v>
          </cell>
          <cell r="C22" t="str">
            <v>Hydraulic Excavator</v>
          </cell>
          <cell r="D22" t="str">
            <v>O&amp;KRH200</v>
          </cell>
          <cell r="E22" t="str">
            <v>480 t</v>
          </cell>
          <cell r="F22">
            <v>0.87</v>
          </cell>
          <cell r="G22" t="str">
            <v>Germany</v>
          </cell>
          <cell r="I22">
            <v>5087062.5</v>
          </cell>
          <cell r="J22">
            <v>5087062.5</v>
          </cell>
          <cell r="K22">
            <v>50000</v>
          </cell>
          <cell r="L22">
            <v>2</v>
          </cell>
          <cell r="M22">
            <v>5530.91</v>
          </cell>
          <cell r="Q22">
            <v>52.674440109627177</v>
          </cell>
          <cell r="S22">
            <v>91.975145138865045</v>
          </cell>
          <cell r="T22">
            <v>11.496893142358131</v>
          </cell>
          <cell r="Y22">
            <v>286.52</v>
          </cell>
          <cell r="Z22">
            <v>157.58600000000001</v>
          </cell>
          <cell r="AA22">
            <v>0.12</v>
          </cell>
          <cell r="AB22">
            <v>18.910320000000002</v>
          </cell>
          <cell r="AC22">
            <v>0</v>
          </cell>
          <cell r="AD22">
            <v>15.615</v>
          </cell>
          <cell r="AE22">
            <v>123</v>
          </cell>
          <cell r="AI22">
            <v>315.11131999999998</v>
          </cell>
          <cell r="AJ22">
            <v>19147</v>
          </cell>
          <cell r="AN22">
            <v>1.2</v>
          </cell>
        </row>
        <row r="23">
          <cell r="B23">
            <v>211</v>
          </cell>
          <cell r="C23" t="str">
            <v>Hydraulic Excavator</v>
          </cell>
          <cell r="D23" t="str">
            <v>O&amp;KRH400</v>
          </cell>
          <cell r="E23" t="str">
            <v>800 t</v>
          </cell>
          <cell r="F23">
            <v>0.89</v>
          </cell>
          <cell r="G23" t="str">
            <v>Germany</v>
          </cell>
          <cell r="I23">
            <v>9792187.5</v>
          </cell>
          <cell r="J23">
            <v>9792187.5</v>
          </cell>
          <cell r="K23">
            <v>60000</v>
          </cell>
          <cell r="L23">
            <v>2</v>
          </cell>
          <cell r="M23">
            <v>5530.91</v>
          </cell>
          <cell r="Q23">
            <v>101.3940744803096</v>
          </cell>
          <cell r="S23">
            <v>177.0447810577283</v>
          </cell>
          <cell r="T23">
            <v>22.130597632216038</v>
          </cell>
          <cell r="Y23">
            <v>537.12</v>
          </cell>
          <cell r="Z23">
            <v>295.41600000000005</v>
          </cell>
          <cell r="AA23">
            <v>0.12</v>
          </cell>
          <cell r="AB23">
            <v>35.449920000000006</v>
          </cell>
          <cell r="AC23">
            <v>0</v>
          </cell>
          <cell r="AD23">
            <v>30.052499999999998</v>
          </cell>
          <cell r="AE23">
            <v>213</v>
          </cell>
          <cell r="AI23">
            <v>573.91842000000008</v>
          </cell>
          <cell r="AJ23">
            <v>19147</v>
          </cell>
          <cell r="AN23">
            <v>1.2</v>
          </cell>
        </row>
        <row r="24">
          <cell r="B24">
            <v>223</v>
          </cell>
          <cell r="C24" t="str">
            <v>Hydraulic Excavator</v>
          </cell>
          <cell r="D24" t="str">
            <v>Liebherr994 B</v>
          </cell>
          <cell r="E24" t="str">
            <v>296 t</v>
          </cell>
          <cell r="F24">
            <v>0.93</v>
          </cell>
          <cell r="G24" t="str">
            <v>Europe</v>
          </cell>
          <cell r="I24">
            <v>2804234.25</v>
          </cell>
          <cell r="J24">
            <v>2804234.25</v>
          </cell>
          <cell r="K24">
            <v>45000</v>
          </cell>
          <cell r="L24">
            <v>2</v>
          </cell>
          <cell r="M24">
            <v>5530.91</v>
          </cell>
          <cell r="Q24">
            <v>29.036692404504613</v>
          </cell>
          <cell r="S24">
            <v>50.701136883442331</v>
          </cell>
          <cell r="T24">
            <v>6.3376421104302905</v>
          </cell>
          <cell r="Y24">
            <v>204.96</v>
          </cell>
          <cell r="Z24">
            <v>112.72800000000001</v>
          </cell>
          <cell r="AA24">
            <v>0.12</v>
          </cell>
          <cell r="AB24">
            <v>13.52736</v>
          </cell>
          <cell r="AC24">
            <v>0</v>
          </cell>
          <cell r="AD24">
            <v>0</v>
          </cell>
          <cell r="AE24">
            <v>112.36499999999999</v>
          </cell>
          <cell r="AI24">
            <v>238.62036000000001</v>
          </cell>
          <cell r="AJ24">
            <v>19147</v>
          </cell>
          <cell r="AN24">
            <v>0.8</v>
          </cell>
        </row>
        <row r="25">
          <cell r="B25">
            <v>224</v>
          </cell>
          <cell r="C25" t="str">
            <v>Hydraulic Excavator</v>
          </cell>
          <cell r="D25" t="str">
            <v>Liebherr995</v>
          </cell>
          <cell r="E25" t="str">
            <v>390 t</v>
          </cell>
          <cell r="F25">
            <v>0.90400000000000003</v>
          </cell>
          <cell r="G25" t="str">
            <v>Europe</v>
          </cell>
          <cell r="I25">
            <v>4917230.25</v>
          </cell>
          <cell r="J25">
            <v>4917230.25</v>
          </cell>
          <cell r="K25">
            <v>45000</v>
          </cell>
          <cell r="L25">
            <v>2</v>
          </cell>
          <cell r="M25">
            <v>5530.91</v>
          </cell>
          <cell r="Q25">
            <v>50.915897005171885</v>
          </cell>
          <cell r="S25">
            <v>88.904542832915382</v>
          </cell>
          <cell r="T25">
            <v>11.113067854114425</v>
          </cell>
          <cell r="Y25">
            <v>302.39999999999998</v>
          </cell>
          <cell r="Z25">
            <v>166.32</v>
          </cell>
          <cell r="AA25">
            <v>0.15</v>
          </cell>
          <cell r="AB25">
            <v>24.947999999999997</v>
          </cell>
          <cell r="AC25">
            <v>0</v>
          </cell>
          <cell r="AD25">
            <v>0</v>
          </cell>
          <cell r="AE25">
            <v>191.625</v>
          </cell>
          <cell r="AI25">
            <v>382.89300000000003</v>
          </cell>
          <cell r="AJ25">
            <v>19147</v>
          </cell>
          <cell r="AN25">
            <v>0.9</v>
          </cell>
        </row>
        <row r="26">
          <cell r="B26">
            <v>225</v>
          </cell>
          <cell r="C26" t="str">
            <v>Hydraulic Excavator</v>
          </cell>
          <cell r="D26" t="str">
            <v>Liebherr996</v>
          </cell>
          <cell r="E26" t="str">
            <v>530 t</v>
          </cell>
          <cell r="F26">
            <v>0.91</v>
          </cell>
          <cell r="G26" t="str">
            <v>Europe</v>
          </cell>
          <cell r="I26">
            <v>5896669.5</v>
          </cell>
          <cell r="J26">
            <v>5896669.5</v>
          </cell>
          <cell r="K26">
            <v>50000</v>
          </cell>
          <cell r="L26">
            <v>2</v>
          </cell>
          <cell r="M26">
            <v>5530.91</v>
          </cell>
          <cell r="N26">
            <v>4200</v>
          </cell>
          <cell r="Q26">
            <v>61.05758764002119</v>
          </cell>
          <cell r="S26">
            <v>106.61300762442347</v>
          </cell>
          <cell r="T26">
            <v>13.326625953052936</v>
          </cell>
          <cell r="Y26">
            <v>436.8</v>
          </cell>
          <cell r="Z26">
            <v>240.24000000000004</v>
          </cell>
          <cell r="AA26">
            <v>0.15</v>
          </cell>
          <cell r="AB26">
            <v>36.036000000000001</v>
          </cell>
          <cell r="AC26">
            <v>0</v>
          </cell>
          <cell r="AD26">
            <v>20.475000000000001</v>
          </cell>
          <cell r="AE26">
            <v>270.375</v>
          </cell>
          <cell r="AI26">
            <v>567.12599999999998</v>
          </cell>
          <cell r="AJ26">
            <v>19147</v>
          </cell>
          <cell r="AN26">
            <v>1.1000000000000001</v>
          </cell>
        </row>
        <row r="27">
          <cell r="B27">
            <v>230</v>
          </cell>
          <cell r="C27" t="str">
            <v>Hydraulic Excavator</v>
          </cell>
          <cell r="D27" t="str">
            <v>HitachiEX 1200</v>
          </cell>
          <cell r="E27" t="str">
            <v>109 t</v>
          </cell>
          <cell r="F27">
            <v>0.8</v>
          </cell>
          <cell r="G27" t="str">
            <v>Japan</v>
          </cell>
          <cell r="I27">
            <v>881250</v>
          </cell>
          <cell r="J27">
            <v>881250</v>
          </cell>
          <cell r="K27">
            <v>30000</v>
          </cell>
          <cell r="L27">
            <v>2</v>
          </cell>
          <cell r="M27">
            <v>5530.91</v>
          </cell>
          <cell r="Q27">
            <v>9.1249813318804254</v>
          </cell>
          <cell r="S27">
            <v>15.933182785472916</v>
          </cell>
          <cell r="T27">
            <v>1.9916478481841144</v>
          </cell>
          <cell r="Y27">
            <v>90.34</v>
          </cell>
          <cell r="Z27">
            <v>49.687000000000005</v>
          </cell>
          <cell r="AA27">
            <v>0.12</v>
          </cell>
          <cell r="AB27">
            <v>5.96244</v>
          </cell>
          <cell r="AC27">
            <v>0</v>
          </cell>
          <cell r="AD27">
            <v>4.125</v>
          </cell>
          <cell r="AE27">
            <v>27.3</v>
          </cell>
          <cell r="AI27">
            <v>87.07444000000001</v>
          </cell>
          <cell r="AJ27">
            <v>19147</v>
          </cell>
          <cell r="AN27">
            <v>0.52</v>
          </cell>
        </row>
        <row r="28">
          <cell r="B28">
            <v>231</v>
          </cell>
          <cell r="C28" t="str">
            <v>Hydraulic Excavator</v>
          </cell>
          <cell r="D28" t="str">
            <v>HitachiEX 1900</v>
          </cell>
          <cell r="E28" t="str">
            <v>186 t</v>
          </cell>
          <cell r="F28">
            <v>0.74</v>
          </cell>
          <cell r="G28" t="str">
            <v>Japan</v>
          </cell>
          <cell r="I28">
            <v>1770937.5</v>
          </cell>
          <cell r="J28">
            <v>1770937.5</v>
          </cell>
          <cell r="K28">
            <v>35000</v>
          </cell>
          <cell r="L28">
            <v>2</v>
          </cell>
          <cell r="M28">
            <v>5530.91</v>
          </cell>
          <cell r="Q28">
            <v>18.337329506300133</v>
          </cell>
          <cell r="S28">
            <v>32.018917321019508</v>
          </cell>
          <cell r="T28">
            <v>4.0023646651274385</v>
          </cell>
          <cell r="Y28">
            <v>140.4</v>
          </cell>
          <cell r="Z28">
            <v>77.220000000000013</v>
          </cell>
          <cell r="AA28">
            <v>0.12</v>
          </cell>
          <cell r="AB28">
            <v>9.2664000000000009</v>
          </cell>
          <cell r="AC28">
            <v>0</v>
          </cell>
          <cell r="AD28">
            <v>11.25</v>
          </cell>
          <cell r="AE28">
            <v>52.8</v>
          </cell>
          <cell r="AI28">
            <v>150.53640000000001</v>
          </cell>
          <cell r="AJ28">
            <v>19147</v>
          </cell>
          <cell r="AN28">
            <v>0.72</v>
          </cell>
        </row>
        <row r="29">
          <cell r="B29">
            <v>232</v>
          </cell>
          <cell r="C29" t="str">
            <v>Hydraulic Excavator</v>
          </cell>
          <cell r="D29" t="str">
            <v>HitachiEX 3600</v>
          </cell>
          <cell r="E29" t="str">
            <v>348 t</v>
          </cell>
          <cell r="F29">
            <v>0.74</v>
          </cell>
          <cell r="G29" t="str">
            <v>Japan</v>
          </cell>
          <cell r="I29">
            <v>3754387.5</v>
          </cell>
          <cell r="J29">
            <v>3754387.5</v>
          </cell>
          <cell r="K29">
            <v>45000</v>
          </cell>
          <cell r="L29">
            <v>2</v>
          </cell>
          <cell r="M29">
            <v>5530.91</v>
          </cell>
          <cell r="Q29">
            <v>38.875138553356258</v>
          </cell>
          <cell r="S29">
            <v>67.880104720561363</v>
          </cell>
          <cell r="T29">
            <v>8.4850130900701703</v>
          </cell>
          <cell r="Y29">
            <v>252</v>
          </cell>
          <cell r="Z29">
            <v>138.60000000000002</v>
          </cell>
          <cell r="AA29">
            <v>0.12</v>
          </cell>
          <cell r="AB29">
            <v>16.632000000000001</v>
          </cell>
          <cell r="AC29">
            <v>0</v>
          </cell>
          <cell r="AD29">
            <v>21</v>
          </cell>
          <cell r="AE29">
            <v>97.95</v>
          </cell>
          <cell r="AI29">
            <v>274.18200000000002</v>
          </cell>
          <cell r="AJ29">
            <v>19147</v>
          </cell>
          <cell r="AN29">
            <v>1.08</v>
          </cell>
        </row>
        <row r="30">
          <cell r="B30">
            <v>300</v>
          </cell>
          <cell r="C30" t="str">
            <v>Truck - Rear Dump</v>
          </cell>
          <cell r="D30" t="str">
            <v>Caterpillar769D</v>
          </cell>
          <cell r="E30" t="str">
            <v>38.0 t</v>
          </cell>
          <cell r="F30">
            <v>0.75</v>
          </cell>
          <cell r="G30" t="str">
            <v>USA</v>
          </cell>
          <cell r="I30">
            <v>618690</v>
          </cell>
          <cell r="J30">
            <v>618690</v>
          </cell>
          <cell r="K30">
            <v>30000</v>
          </cell>
          <cell r="L30">
            <v>2</v>
          </cell>
          <cell r="M30">
            <v>5765.65</v>
          </cell>
          <cell r="Q30">
            <v>6.1454581773923387</v>
          </cell>
          <cell r="S30">
            <v>10.730620138232464</v>
          </cell>
          <cell r="T30">
            <v>1.341327517279058</v>
          </cell>
          <cell r="Y30">
            <v>35.840000000000003</v>
          </cell>
          <cell r="Z30">
            <v>19.712000000000003</v>
          </cell>
          <cell r="AA30">
            <v>0.1</v>
          </cell>
          <cell r="AB30">
            <v>1.9712000000000005</v>
          </cell>
          <cell r="AC30">
            <v>3.8969437500000002</v>
          </cell>
          <cell r="AD30">
            <v>0.63749999999999996</v>
          </cell>
          <cell r="AE30">
            <v>7.3425000000000002</v>
          </cell>
          <cell r="AI30">
            <v>33.560143750000002</v>
          </cell>
          <cell r="AJ30">
            <v>19147</v>
          </cell>
          <cell r="AN30">
            <v>0.24</v>
          </cell>
        </row>
        <row r="31">
          <cell r="B31">
            <v>301</v>
          </cell>
          <cell r="C31" t="str">
            <v>Truck - Rear Dump</v>
          </cell>
          <cell r="D31" t="str">
            <v>Caterpillar773D</v>
          </cell>
          <cell r="E31" t="str">
            <v>53.0 t</v>
          </cell>
          <cell r="F31">
            <v>0.75</v>
          </cell>
          <cell r="G31" t="str">
            <v>USA</v>
          </cell>
          <cell r="I31">
            <v>867675</v>
          </cell>
          <cell r="J31">
            <v>867675</v>
          </cell>
          <cell r="K31">
            <v>35000</v>
          </cell>
          <cell r="L31">
            <v>2</v>
          </cell>
          <cell r="M31">
            <v>5765.65</v>
          </cell>
          <cell r="Q31">
            <v>8.6186303707331557</v>
          </cell>
          <cell r="S31">
            <v>15.04904043776504</v>
          </cell>
          <cell r="T31">
            <v>1.88113005472063</v>
          </cell>
          <cell r="Y31">
            <v>48.02</v>
          </cell>
          <cell r="Z31">
            <v>26.411000000000005</v>
          </cell>
          <cell r="AA31">
            <v>0.1</v>
          </cell>
          <cell r="AB31">
            <v>2.6411000000000007</v>
          </cell>
          <cell r="AC31">
            <v>6.6291750000000009</v>
          </cell>
          <cell r="AD31">
            <v>1.125</v>
          </cell>
          <cell r="AE31">
            <v>17.625</v>
          </cell>
          <cell r="AI31">
            <v>54.431275000000007</v>
          </cell>
          <cell r="AJ31">
            <v>19147</v>
          </cell>
          <cell r="AN31">
            <v>0.3</v>
          </cell>
        </row>
        <row r="32">
          <cell r="B32">
            <v>302</v>
          </cell>
          <cell r="C32" t="str">
            <v>Truck - Rear Dump</v>
          </cell>
          <cell r="D32" t="str">
            <v>Caterpillar777D</v>
          </cell>
          <cell r="E32" t="str">
            <v>97.0 t</v>
          </cell>
          <cell r="F32">
            <v>0.75</v>
          </cell>
          <cell r="G32" t="str">
            <v>USA</v>
          </cell>
          <cell r="I32">
            <v>1140000</v>
          </cell>
          <cell r="J32">
            <v>1140000</v>
          </cell>
          <cell r="K32">
            <v>40000</v>
          </cell>
          <cell r="L32">
            <v>2</v>
          </cell>
          <cell r="M32">
            <v>5765.65</v>
          </cell>
          <cell r="Q32">
            <v>11.323639176691502</v>
          </cell>
          <cell r="S32">
            <v>19.772271990148553</v>
          </cell>
          <cell r="T32">
            <v>2.4715339987685692</v>
          </cell>
          <cell r="Y32">
            <v>69.2</v>
          </cell>
          <cell r="Z32">
            <v>38.06</v>
          </cell>
          <cell r="AA32">
            <v>0.1</v>
          </cell>
          <cell r="AB32">
            <v>3.8060000000000005</v>
          </cell>
          <cell r="AC32">
            <v>10.8037125</v>
          </cell>
          <cell r="AD32">
            <v>1.38</v>
          </cell>
          <cell r="AE32">
            <v>22.05</v>
          </cell>
          <cell r="AI32">
            <v>76.099712499999995</v>
          </cell>
          <cell r="AJ32">
            <v>19147</v>
          </cell>
          <cell r="AN32">
            <v>0.36</v>
          </cell>
        </row>
        <row r="33">
          <cell r="B33">
            <v>303</v>
          </cell>
          <cell r="C33" t="str">
            <v>Truck - Rear Dump</v>
          </cell>
          <cell r="D33" t="str">
            <v>Caterpillar785C</v>
          </cell>
          <cell r="E33" t="str">
            <v>154 t</v>
          </cell>
          <cell r="F33">
            <v>0.7</v>
          </cell>
          <cell r="G33" t="str">
            <v>USA</v>
          </cell>
          <cell r="I33">
            <v>1734660</v>
          </cell>
          <cell r="J33">
            <v>1734660</v>
          </cell>
          <cell r="K33">
            <v>45000</v>
          </cell>
          <cell r="L33">
            <v>2</v>
          </cell>
          <cell r="M33">
            <v>5765.65</v>
          </cell>
          <cell r="Q33">
            <v>17.230406959859366</v>
          </cell>
          <cell r="S33">
            <v>30.08611344774657</v>
          </cell>
          <cell r="T33">
            <v>3.7607641809683212</v>
          </cell>
          <cell r="Y33">
            <v>99.5</v>
          </cell>
          <cell r="Z33">
            <v>54.725000000000001</v>
          </cell>
          <cell r="AA33">
            <v>0.1</v>
          </cell>
          <cell r="AB33">
            <v>5.4725000000000001</v>
          </cell>
          <cell r="AC33">
            <v>18.1274625</v>
          </cell>
          <cell r="AD33">
            <v>1.56</v>
          </cell>
          <cell r="AE33">
            <v>22.454999999999998</v>
          </cell>
          <cell r="AI33">
            <v>102.3399625</v>
          </cell>
          <cell r="AJ33">
            <v>19147</v>
          </cell>
          <cell r="AN33">
            <v>0.4</v>
          </cell>
        </row>
        <row r="34">
          <cell r="B34">
            <v>304</v>
          </cell>
          <cell r="C34" t="str">
            <v>Truck - Rear Dump</v>
          </cell>
          <cell r="D34" t="str">
            <v>Caterpillar789C</v>
          </cell>
          <cell r="E34" t="str">
            <v>196 t</v>
          </cell>
          <cell r="F34">
            <v>0.7</v>
          </cell>
          <cell r="G34" t="str">
            <v>USA</v>
          </cell>
          <cell r="I34">
            <v>1930500</v>
          </cell>
          <cell r="J34">
            <v>1930500</v>
          </cell>
          <cell r="K34">
            <v>50000</v>
          </cell>
          <cell r="L34">
            <v>2</v>
          </cell>
          <cell r="M34">
            <v>5765.65</v>
          </cell>
          <cell r="Q34">
            <v>19.175688974213109</v>
          </cell>
          <cell r="S34">
            <v>33.482781646475246</v>
          </cell>
          <cell r="T34">
            <v>4.1853477058094057</v>
          </cell>
          <cell r="Y34">
            <v>124.16</v>
          </cell>
          <cell r="Z34">
            <v>68.287999999999997</v>
          </cell>
          <cell r="AA34">
            <v>0.1</v>
          </cell>
          <cell r="AB34">
            <v>6.8288000000000002</v>
          </cell>
          <cell r="AC34">
            <v>25.810312499999998</v>
          </cell>
          <cell r="AD34">
            <v>1.8825000000000001</v>
          </cell>
          <cell r="AE34">
            <v>39</v>
          </cell>
          <cell r="AI34">
            <v>141.80961249999999</v>
          </cell>
          <cell r="AJ34">
            <v>19147</v>
          </cell>
          <cell r="AN34">
            <v>0.4</v>
          </cell>
        </row>
        <row r="35">
          <cell r="B35">
            <v>305</v>
          </cell>
          <cell r="C35" t="str">
            <v>Truck - Rear Dump</v>
          </cell>
          <cell r="D35" t="str">
            <v>Caterpillar793C</v>
          </cell>
          <cell r="E35" t="str">
            <v>232 t</v>
          </cell>
          <cell r="F35">
            <v>0.77</v>
          </cell>
          <cell r="G35" t="str">
            <v>USA</v>
          </cell>
          <cell r="I35">
            <v>2490249.75</v>
          </cell>
          <cell r="J35">
            <v>2490249.75</v>
          </cell>
          <cell r="K35">
            <v>57500</v>
          </cell>
          <cell r="L35">
            <v>2</v>
          </cell>
          <cell r="M35">
            <v>5765.65</v>
          </cell>
          <cell r="N35">
            <v>4200</v>
          </cell>
          <cell r="Q35">
            <v>24.735692656882648</v>
          </cell>
          <cell r="S35">
            <v>43.191136298596</v>
          </cell>
          <cell r="T35">
            <v>5.3988920373245</v>
          </cell>
          <cell r="Y35">
            <v>145.44</v>
          </cell>
          <cell r="Z35">
            <v>79.992000000000004</v>
          </cell>
          <cell r="AA35">
            <v>0.1</v>
          </cell>
          <cell r="AB35">
            <v>7.999200000000001</v>
          </cell>
          <cell r="AC35">
            <v>31.825237500000004</v>
          </cell>
          <cell r="AD35">
            <v>1.6425000000000001</v>
          </cell>
          <cell r="AE35">
            <v>40.215000000000003</v>
          </cell>
          <cell r="AI35">
            <v>161.67393750000002</v>
          </cell>
          <cell r="AJ35">
            <v>19147</v>
          </cell>
          <cell r="AN35">
            <v>0.45</v>
          </cell>
        </row>
        <row r="36">
          <cell r="B36">
            <v>603</v>
          </cell>
          <cell r="C36" t="str">
            <v>Grader</v>
          </cell>
          <cell r="D36" t="str">
            <v>Caterpillar14H</v>
          </cell>
          <cell r="E36" t="str">
            <v>160 kW</v>
          </cell>
          <cell r="F36">
            <v>0.85</v>
          </cell>
          <cell r="G36" t="str">
            <v>USA</v>
          </cell>
          <cell r="I36">
            <v>517998.75</v>
          </cell>
          <cell r="J36">
            <v>517998.75</v>
          </cell>
          <cell r="K36">
            <v>25000</v>
          </cell>
          <cell r="L36">
            <v>2</v>
          </cell>
          <cell r="M36">
            <v>5826.6</v>
          </cell>
          <cell r="Q36">
            <v>5.0914672369661655</v>
          </cell>
          <cell r="S36">
            <v>8.8902404489753888</v>
          </cell>
          <cell r="T36">
            <v>1.1112800561219236</v>
          </cell>
          <cell r="Y36">
            <v>26.4</v>
          </cell>
          <cell r="Z36">
            <v>14.52</v>
          </cell>
          <cell r="AA36">
            <v>0.1</v>
          </cell>
          <cell r="AB36">
            <v>1.452</v>
          </cell>
          <cell r="AC36">
            <v>1.1963699999999999</v>
          </cell>
          <cell r="AD36">
            <v>2.7974999999999999</v>
          </cell>
          <cell r="AE36">
            <v>8.2424999999999997</v>
          </cell>
          <cell r="AI36">
            <v>28.208369999999999</v>
          </cell>
          <cell r="AJ36">
            <v>19147</v>
          </cell>
          <cell r="AN36">
            <v>0.18</v>
          </cell>
        </row>
        <row r="37">
          <cell r="B37">
            <v>604</v>
          </cell>
          <cell r="C37" t="str">
            <v>Grader</v>
          </cell>
          <cell r="D37" t="str">
            <v>Caterpillar16H</v>
          </cell>
          <cell r="E37" t="str">
            <v>205 kW</v>
          </cell>
          <cell r="F37">
            <v>0.78</v>
          </cell>
          <cell r="G37" t="str">
            <v>USA</v>
          </cell>
          <cell r="I37">
            <v>639900</v>
          </cell>
          <cell r="J37">
            <v>639900</v>
          </cell>
          <cell r="K37">
            <v>30000</v>
          </cell>
          <cell r="L37">
            <v>2</v>
          </cell>
          <cell r="M37">
            <v>5826.6</v>
          </cell>
          <cell r="Q37">
            <v>6.2896481602217182</v>
          </cell>
          <cell r="S37">
            <v>10.982391102873031</v>
          </cell>
          <cell r="T37">
            <v>1.3727988878591288</v>
          </cell>
          <cell r="Y37">
            <v>33.83</v>
          </cell>
          <cell r="Z37">
            <v>18.6065</v>
          </cell>
          <cell r="AA37">
            <v>0.1</v>
          </cell>
          <cell r="AB37">
            <v>1.8606500000000001</v>
          </cell>
          <cell r="AC37">
            <v>1.5762600000000002</v>
          </cell>
          <cell r="AD37">
            <v>3.5474999999999999</v>
          </cell>
          <cell r="AE37">
            <v>18.862500000000001</v>
          </cell>
          <cell r="AI37">
            <v>44.453410000000005</v>
          </cell>
          <cell r="AJ37">
            <v>19147</v>
          </cell>
          <cell r="AN37">
            <v>0.18</v>
          </cell>
        </row>
        <row r="38">
          <cell r="B38">
            <v>605</v>
          </cell>
          <cell r="C38" t="str">
            <v>Grader</v>
          </cell>
          <cell r="D38" t="str">
            <v>Caterpillar24H</v>
          </cell>
          <cell r="E38" t="str">
            <v>373 kW</v>
          </cell>
          <cell r="F38">
            <v>0.85</v>
          </cell>
          <cell r="G38" t="str">
            <v>USA</v>
          </cell>
          <cell r="I38">
            <v>1485750</v>
          </cell>
          <cell r="J38">
            <v>1485750</v>
          </cell>
          <cell r="K38">
            <v>45000</v>
          </cell>
          <cell r="L38">
            <v>2</v>
          </cell>
          <cell r="M38">
            <v>5826.6</v>
          </cell>
          <cell r="Q38">
            <v>14.60360174097424</v>
          </cell>
          <cell r="S38">
            <v>25.49943363196375</v>
          </cell>
          <cell r="T38">
            <v>3.1874292039954688</v>
          </cell>
          <cell r="Y38">
            <v>61.55</v>
          </cell>
          <cell r="Z38">
            <v>33.852499999999999</v>
          </cell>
          <cell r="AA38">
            <v>0.1</v>
          </cell>
          <cell r="AB38">
            <v>3.3852500000000001</v>
          </cell>
          <cell r="AC38">
            <v>4.4263800000000009</v>
          </cell>
          <cell r="AD38">
            <v>7.7925000000000004</v>
          </cell>
          <cell r="AE38">
            <v>30.824999999999999</v>
          </cell>
          <cell r="AI38">
            <v>80.281630000000007</v>
          </cell>
          <cell r="AJ38">
            <v>19147</v>
          </cell>
          <cell r="AN38">
            <v>0.24</v>
          </cell>
        </row>
        <row r="39">
          <cell r="B39">
            <v>701</v>
          </cell>
          <cell r="C39" t="str">
            <v>Dozer - Track</v>
          </cell>
          <cell r="D39" t="str">
            <v>CaterpillarD7R</v>
          </cell>
          <cell r="E39" t="str">
            <v>171 kW</v>
          </cell>
          <cell r="F39">
            <v>0.86</v>
          </cell>
          <cell r="G39" t="str">
            <v>USA</v>
          </cell>
          <cell r="I39">
            <v>509733</v>
          </cell>
          <cell r="J39">
            <v>509733</v>
          </cell>
          <cell r="K39">
            <v>22500</v>
          </cell>
          <cell r="L39">
            <v>2</v>
          </cell>
          <cell r="M39">
            <v>5887.1</v>
          </cell>
          <cell r="Q39">
            <v>4.9587336776332709</v>
          </cell>
          <cell r="S39">
            <v>8.6584736117952801</v>
          </cell>
          <cell r="T39">
            <v>1.0823092014744102</v>
          </cell>
          <cell r="Y39">
            <v>30.78</v>
          </cell>
          <cell r="Z39">
            <v>16.929000000000002</v>
          </cell>
          <cell r="AA39">
            <v>0.12</v>
          </cell>
          <cell r="AB39">
            <v>2.0314800000000002</v>
          </cell>
          <cell r="AC39">
            <v>0</v>
          </cell>
          <cell r="AD39">
            <v>3</v>
          </cell>
          <cell r="AE39">
            <v>13.125</v>
          </cell>
          <cell r="AI39">
            <v>35.085480000000004</v>
          </cell>
          <cell r="AJ39">
            <v>19147</v>
          </cell>
          <cell r="AN39">
            <v>0.3</v>
          </cell>
        </row>
        <row r="40">
          <cell r="B40">
            <v>702</v>
          </cell>
          <cell r="C40" t="str">
            <v>Dozer - Track</v>
          </cell>
          <cell r="D40" t="str">
            <v>CaterpillarD8R</v>
          </cell>
          <cell r="E40" t="str">
            <v>228 kW</v>
          </cell>
          <cell r="F40">
            <v>0.86</v>
          </cell>
          <cell r="G40" t="str">
            <v>USA</v>
          </cell>
          <cell r="I40">
            <v>677378.25</v>
          </cell>
          <cell r="J40">
            <v>677378.25</v>
          </cell>
          <cell r="K40">
            <v>25000</v>
          </cell>
          <cell r="L40">
            <v>2</v>
          </cell>
          <cell r="M40">
            <v>5887.1</v>
          </cell>
          <cell r="Q40">
            <v>6.5896034605789451</v>
          </cell>
          <cell r="S40">
            <v>11.50614479115354</v>
          </cell>
          <cell r="T40">
            <v>1.438268098894192</v>
          </cell>
          <cell r="Y40">
            <v>41.04</v>
          </cell>
          <cell r="Z40">
            <v>22.572000000000003</v>
          </cell>
          <cell r="AA40">
            <v>0.12</v>
          </cell>
          <cell r="AB40">
            <v>2.7086400000000004</v>
          </cell>
          <cell r="AC40">
            <v>0</v>
          </cell>
          <cell r="AD40">
            <v>3.8025000000000002</v>
          </cell>
          <cell r="AE40">
            <v>20.212499999999999</v>
          </cell>
          <cell r="AI40">
            <v>49.295640000000006</v>
          </cell>
          <cell r="AJ40">
            <v>19147</v>
          </cell>
          <cell r="AN40">
            <v>0.3</v>
          </cell>
        </row>
        <row r="41">
          <cell r="B41">
            <v>703</v>
          </cell>
          <cell r="C41" t="str">
            <v>Dozer - Track</v>
          </cell>
          <cell r="D41" t="str">
            <v>CaterpillarD9R</v>
          </cell>
          <cell r="E41" t="str">
            <v>302 kW</v>
          </cell>
          <cell r="F41">
            <v>0.86</v>
          </cell>
          <cell r="G41" t="str">
            <v>USA</v>
          </cell>
          <cell r="I41">
            <v>724953.75</v>
          </cell>
          <cell r="J41">
            <v>724953.75</v>
          </cell>
          <cell r="K41">
            <v>27500</v>
          </cell>
          <cell r="L41">
            <v>2</v>
          </cell>
          <cell r="M41">
            <v>5887.1</v>
          </cell>
          <cell r="Q41">
            <v>7.0524226896267868</v>
          </cell>
          <cell r="S41">
            <v>12.314276129163764</v>
          </cell>
          <cell r="T41">
            <v>1.5392845161454705</v>
          </cell>
          <cell r="Y41">
            <v>54.36</v>
          </cell>
          <cell r="Z41">
            <v>29.898000000000003</v>
          </cell>
          <cell r="AA41">
            <v>0.12</v>
          </cell>
          <cell r="AB41">
            <v>3.5877600000000003</v>
          </cell>
          <cell r="AC41">
            <v>0</v>
          </cell>
          <cell r="AD41">
            <v>5.0625</v>
          </cell>
          <cell r="AE41">
            <v>28.567499999999999</v>
          </cell>
          <cell r="AI41">
            <v>67.115759999999995</v>
          </cell>
          <cell r="AJ41">
            <v>19147</v>
          </cell>
          <cell r="AN41">
            <v>0.36</v>
          </cell>
        </row>
        <row r="42">
          <cell r="B42">
            <v>704</v>
          </cell>
          <cell r="C42" t="str">
            <v>Dozer - Track</v>
          </cell>
          <cell r="D42" t="str">
            <v>CaterpillarD10R</v>
          </cell>
          <cell r="E42" t="str">
            <v>425 kW</v>
          </cell>
          <cell r="F42">
            <v>0.86</v>
          </cell>
          <cell r="G42" t="str">
            <v>USA</v>
          </cell>
          <cell r="I42">
            <v>1046360.25</v>
          </cell>
          <cell r="J42">
            <v>1046360.25</v>
          </cell>
          <cell r="K42">
            <v>30000</v>
          </cell>
          <cell r="L42">
            <v>2</v>
          </cell>
          <cell r="M42">
            <v>5887.1</v>
          </cell>
          <cell r="Q42">
            <v>10.179097312930034</v>
          </cell>
          <cell r="S42">
            <v>17.773780808887228</v>
          </cell>
          <cell r="T42">
            <v>2.2217226011109035</v>
          </cell>
          <cell r="Y42">
            <v>76.5</v>
          </cell>
          <cell r="Z42">
            <v>42.075000000000003</v>
          </cell>
          <cell r="AA42">
            <v>0.12</v>
          </cell>
          <cell r="AB42">
            <v>5.0490000000000004</v>
          </cell>
          <cell r="AC42">
            <v>0</v>
          </cell>
          <cell r="AD42">
            <v>4.8600000000000003</v>
          </cell>
          <cell r="AE42">
            <v>60.15</v>
          </cell>
          <cell r="AI42">
            <v>112.134</v>
          </cell>
          <cell r="AJ42">
            <v>19147</v>
          </cell>
          <cell r="AN42">
            <v>0.36</v>
          </cell>
        </row>
        <row r="43">
          <cell r="B43">
            <v>705</v>
          </cell>
          <cell r="C43" t="str">
            <v>Dozer - Track</v>
          </cell>
          <cell r="D43" t="str">
            <v>CaterpillarD11R</v>
          </cell>
          <cell r="E43" t="str">
            <v>634 kW</v>
          </cell>
          <cell r="F43">
            <v>0.8</v>
          </cell>
          <cell r="G43" t="str">
            <v>USA</v>
          </cell>
          <cell r="I43">
            <v>1540700.25</v>
          </cell>
          <cell r="J43">
            <v>1540700.25</v>
          </cell>
          <cell r="K43">
            <v>32500</v>
          </cell>
          <cell r="L43">
            <v>2</v>
          </cell>
          <cell r="M43">
            <v>5887.1</v>
          </cell>
          <cell r="Q43">
            <v>14.98808634483739</v>
          </cell>
          <cell r="S43">
            <v>26.170784426967437</v>
          </cell>
          <cell r="T43">
            <v>3.2713480533709292</v>
          </cell>
          <cell r="Y43">
            <v>114.12</v>
          </cell>
          <cell r="Z43">
            <v>62.766000000000005</v>
          </cell>
          <cell r="AA43">
            <v>0.12</v>
          </cell>
          <cell r="AB43">
            <v>7.5319200000000004</v>
          </cell>
          <cell r="AC43">
            <v>0</v>
          </cell>
          <cell r="AD43">
            <v>11.5875</v>
          </cell>
          <cell r="AE43">
            <v>61.424999999999997</v>
          </cell>
          <cell r="AI43">
            <v>143.31042000000002</v>
          </cell>
          <cell r="AJ43">
            <v>19147</v>
          </cell>
          <cell r="AN43">
            <v>0.42</v>
          </cell>
        </row>
        <row r="44">
          <cell r="B44">
            <v>706</v>
          </cell>
          <cell r="C44" t="str">
            <v>Dozer - Track</v>
          </cell>
          <cell r="D44" t="str">
            <v>CaterpillarD11R CD</v>
          </cell>
          <cell r="E44" t="str">
            <v>634 kW</v>
          </cell>
          <cell r="F44">
            <v>0.86</v>
          </cell>
          <cell r="G44" t="str">
            <v>USA</v>
          </cell>
          <cell r="I44">
            <v>1397046</v>
          </cell>
          <cell r="J44">
            <v>1397046</v>
          </cell>
          <cell r="K44">
            <v>32500</v>
          </cell>
          <cell r="L44">
            <v>2</v>
          </cell>
          <cell r="M44">
            <v>5887.1</v>
          </cell>
          <cell r="Q44">
            <v>13.590603412772662</v>
          </cell>
          <cell r="S44">
            <v>23.730631380475952</v>
          </cell>
          <cell r="T44">
            <v>2.9663289225594944</v>
          </cell>
          <cell r="Y44">
            <v>114.12</v>
          </cell>
          <cell r="Z44">
            <v>62.766000000000005</v>
          </cell>
          <cell r="AA44">
            <v>0.12</v>
          </cell>
          <cell r="AB44">
            <v>7.5319200000000004</v>
          </cell>
          <cell r="AC44">
            <v>0</v>
          </cell>
          <cell r="AD44">
            <v>11.5875</v>
          </cell>
          <cell r="AE44">
            <v>42.674999999999997</v>
          </cell>
          <cell r="AI44">
            <v>124.56042000000001</v>
          </cell>
          <cell r="AJ44">
            <v>19147</v>
          </cell>
          <cell r="AN44">
            <v>0.42</v>
          </cell>
        </row>
        <row r="45">
          <cell r="B45">
            <v>800</v>
          </cell>
          <cell r="C45" t="str">
            <v>Dozer - Rubber Tyre</v>
          </cell>
          <cell r="D45" t="str">
            <v>Caterpillar824G</v>
          </cell>
          <cell r="E45" t="str">
            <v>235 kW</v>
          </cell>
          <cell r="F45">
            <v>0.9</v>
          </cell>
          <cell r="G45" t="str">
            <v>USA</v>
          </cell>
          <cell r="I45">
            <v>626982</v>
          </cell>
          <cell r="J45">
            <v>626982</v>
          </cell>
          <cell r="K45">
            <v>25000</v>
          </cell>
          <cell r="L45">
            <v>2</v>
          </cell>
          <cell r="M45">
            <v>5887.1</v>
          </cell>
          <cell r="Q45">
            <v>6.0993436930115585</v>
          </cell>
          <cell r="S45">
            <v>10.650099369808565</v>
          </cell>
          <cell r="T45">
            <v>1.3312624212260706</v>
          </cell>
          <cell r="Y45">
            <v>35.25</v>
          </cell>
          <cell r="Z45">
            <v>19.387500000000003</v>
          </cell>
          <cell r="AA45">
            <v>0.1</v>
          </cell>
          <cell r="AB45">
            <v>1.9387500000000004</v>
          </cell>
          <cell r="AC45">
            <v>2.8294874999999999</v>
          </cell>
          <cell r="AD45">
            <v>1.8075000000000001</v>
          </cell>
          <cell r="AE45">
            <v>13.875</v>
          </cell>
          <cell r="AI45">
            <v>39.838237500000005</v>
          </cell>
          <cell r="AJ45">
            <v>19147</v>
          </cell>
          <cell r="AN45">
            <v>0.3</v>
          </cell>
        </row>
        <row r="46">
          <cell r="B46">
            <v>801</v>
          </cell>
          <cell r="C46" t="str">
            <v>Dozer - Rubber Tyre</v>
          </cell>
          <cell r="D46" t="str">
            <v>Caterpillar834G</v>
          </cell>
          <cell r="E46" t="str">
            <v>358 kW</v>
          </cell>
          <cell r="F46">
            <v>0.9</v>
          </cell>
          <cell r="G46" t="str">
            <v>USA</v>
          </cell>
          <cell r="I46">
            <v>830940</v>
          </cell>
          <cell r="J46">
            <v>830940</v>
          </cell>
          <cell r="K46">
            <v>32500</v>
          </cell>
          <cell r="L46">
            <v>2</v>
          </cell>
          <cell r="M46">
            <v>5887.1</v>
          </cell>
          <cell r="Q46">
            <v>8.083467544955079</v>
          </cell>
          <cell r="S46">
            <v>14.114589526252313</v>
          </cell>
          <cell r="T46">
            <v>1.7643236907815392</v>
          </cell>
          <cell r="Y46">
            <v>53.7</v>
          </cell>
          <cell r="Z46">
            <v>29.535000000000004</v>
          </cell>
          <cell r="AA46">
            <v>0.1</v>
          </cell>
          <cell r="AB46">
            <v>2.9535000000000005</v>
          </cell>
          <cell r="AC46">
            <v>4.8399749999999999</v>
          </cell>
          <cell r="AD46">
            <v>0</v>
          </cell>
          <cell r="AE46">
            <v>0</v>
          </cell>
          <cell r="AI46">
            <v>37.328475000000005</v>
          </cell>
          <cell r="AJ46">
            <v>19147</v>
          </cell>
          <cell r="AN46">
            <v>0.3</v>
          </cell>
        </row>
        <row r="47">
          <cell r="B47">
            <v>802</v>
          </cell>
          <cell r="C47" t="str">
            <v>Dozer - Rubber Tyre</v>
          </cell>
          <cell r="D47" t="str">
            <v>Caterpillar844</v>
          </cell>
          <cell r="E47" t="str">
            <v>466 kW</v>
          </cell>
          <cell r="F47">
            <v>0.75</v>
          </cell>
          <cell r="G47" t="str">
            <v>USA</v>
          </cell>
          <cell r="I47">
            <v>1282500</v>
          </cell>
          <cell r="J47">
            <v>1282500</v>
          </cell>
          <cell r="K47">
            <v>32500</v>
          </cell>
          <cell r="L47">
            <v>2</v>
          </cell>
          <cell r="M47">
            <v>5887.1</v>
          </cell>
          <cell r="Q47">
            <v>12.476288452120361</v>
          </cell>
          <cell r="S47">
            <v>21.784919569907082</v>
          </cell>
          <cell r="T47">
            <v>2.7231149462383852</v>
          </cell>
          <cell r="Y47">
            <v>69.900000000000006</v>
          </cell>
          <cell r="Z47">
            <v>38.445000000000007</v>
          </cell>
          <cell r="AA47">
            <v>0.1</v>
          </cell>
          <cell r="AB47">
            <v>3.8445000000000009</v>
          </cell>
          <cell r="AC47">
            <v>9.0704250000000002</v>
          </cell>
          <cell r="AD47">
            <v>4.4400000000000004</v>
          </cell>
          <cell r="AE47">
            <v>27.824999999999999</v>
          </cell>
          <cell r="AI47">
            <v>83.624925000000005</v>
          </cell>
          <cell r="AJ47">
            <v>19147</v>
          </cell>
          <cell r="AN47">
            <v>0.33</v>
          </cell>
        </row>
        <row r="48">
          <cell r="B48">
            <v>803</v>
          </cell>
          <cell r="C48" t="str">
            <v>Dozer - Rubber Tyre</v>
          </cell>
          <cell r="D48" t="str">
            <v>Caterpillar854G</v>
          </cell>
          <cell r="E48" t="str">
            <v>597 kW</v>
          </cell>
          <cell r="F48">
            <v>0.9</v>
          </cell>
          <cell r="G48" t="str">
            <v>USA</v>
          </cell>
          <cell r="I48">
            <v>1473030</v>
          </cell>
          <cell r="J48">
            <v>1473030</v>
          </cell>
          <cell r="K48">
            <v>35000</v>
          </cell>
          <cell r="L48">
            <v>2</v>
          </cell>
          <cell r="M48">
            <v>5887.1</v>
          </cell>
          <cell r="Q48">
            <v>14.329783375147644</v>
          </cell>
          <cell r="S48">
            <v>25.021317796538192</v>
          </cell>
          <cell r="T48">
            <v>3.127664724567274</v>
          </cell>
          <cell r="Y48">
            <v>89.55</v>
          </cell>
          <cell r="Z48">
            <v>49.252500000000005</v>
          </cell>
          <cell r="AA48">
            <v>0.1</v>
          </cell>
          <cell r="AB48">
            <v>4.925250000000001</v>
          </cell>
          <cell r="AC48">
            <v>13.362300000000001</v>
          </cell>
          <cell r="AD48">
            <v>5.4074999999999998</v>
          </cell>
          <cell r="AE48">
            <v>37.65</v>
          </cell>
          <cell r="AI48">
            <v>110.59755000000001</v>
          </cell>
          <cell r="AJ48">
            <v>19147</v>
          </cell>
          <cell r="AN48">
            <v>0.36</v>
          </cell>
        </row>
        <row r="49">
          <cell r="B49">
            <v>1101</v>
          </cell>
          <cell r="C49" t="str">
            <v>Watercart</v>
          </cell>
          <cell r="D49" t="str">
            <v>Caterpillar773D</v>
          </cell>
          <cell r="E49" t="str">
            <v>45.0 kl</v>
          </cell>
          <cell r="F49">
            <v>0.75</v>
          </cell>
          <cell r="G49" t="str">
            <v>USA</v>
          </cell>
          <cell r="I49">
            <v>727462.5</v>
          </cell>
          <cell r="J49">
            <v>727462.5</v>
          </cell>
          <cell r="K49">
            <v>27500</v>
          </cell>
          <cell r="L49">
            <v>2</v>
          </cell>
          <cell r="M49">
            <v>4773.2</v>
          </cell>
          <cell r="Q49">
            <v>8.7283152763989946</v>
          </cell>
          <cell r="S49">
            <v>15.240561887203553</v>
          </cell>
          <cell r="T49">
            <v>1.9050702359004441</v>
          </cell>
          <cell r="Y49">
            <v>48.02</v>
          </cell>
          <cell r="Z49">
            <v>26.411000000000005</v>
          </cell>
          <cell r="AA49">
            <v>0.1</v>
          </cell>
          <cell r="AB49">
            <v>2.6411000000000007</v>
          </cell>
          <cell r="AC49">
            <v>6.6291750000000009</v>
          </cell>
          <cell r="AD49">
            <v>1.125</v>
          </cell>
          <cell r="AE49">
            <v>29.07</v>
          </cell>
          <cell r="AI49">
            <v>65.876275000000007</v>
          </cell>
          <cell r="AJ49">
            <v>19147</v>
          </cell>
          <cell r="AN49">
            <v>0.3</v>
          </cell>
        </row>
        <row r="50">
          <cell r="B50">
            <v>1102</v>
          </cell>
          <cell r="C50" t="str">
            <v>Watercart</v>
          </cell>
          <cell r="D50" t="str">
            <v>Caterpillar777D</v>
          </cell>
          <cell r="E50" t="str">
            <v>80.0 kl</v>
          </cell>
          <cell r="F50">
            <v>0.75</v>
          </cell>
          <cell r="G50" t="str">
            <v>USA</v>
          </cell>
          <cell r="I50">
            <v>1068750</v>
          </cell>
          <cell r="J50">
            <v>1068750</v>
          </cell>
          <cell r="K50">
            <v>30000</v>
          </cell>
          <cell r="L50">
            <v>2</v>
          </cell>
          <cell r="M50">
            <v>4773.2</v>
          </cell>
          <cell r="Q50">
            <v>12.823186008421638</v>
          </cell>
          <cell r="S50">
            <v>22.390639403335289</v>
          </cell>
          <cell r="T50">
            <v>2.7988299254169111</v>
          </cell>
          <cell r="Y50">
            <v>69.2</v>
          </cell>
          <cell r="Z50">
            <v>38.06</v>
          </cell>
          <cell r="AA50">
            <v>0.1</v>
          </cell>
          <cell r="AB50">
            <v>3.8060000000000005</v>
          </cell>
          <cell r="AC50">
            <v>10.8037125</v>
          </cell>
          <cell r="AD50">
            <v>1.5</v>
          </cell>
          <cell r="AE50">
            <v>37.935000000000002</v>
          </cell>
          <cell r="AI50">
            <v>92.104712500000005</v>
          </cell>
          <cell r="AJ50">
            <v>19147</v>
          </cell>
          <cell r="AN50">
            <v>0.36</v>
          </cell>
        </row>
        <row r="51">
          <cell r="B51">
            <v>1103</v>
          </cell>
          <cell r="C51" t="str">
            <v>Watercart</v>
          </cell>
          <cell r="D51" t="str">
            <v>Caterpillar785C</v>
          </cell>
          <cell r="E51" t="str">
            <v>120 kl</v>
          </cell>
          <cell r="F51">
            <v>0.7</v>
          </cell>
          <cell r="G51" t="str">
            <v>USA</v>
          </cell>
          <cell r="I51">
            <v>1734660</v>
          </cell>
          <cell r="J51">
            <v>1734660</v>
          </cell>
          <cell r="K51">
            <v>30000</v>
          </cell>
          <cell r="L51">
            <v>2</v>
          </cell>
          <cell r="M51">
            <v>4773.2</v>
          </cell>
          <cell r="Q51">
            <v>20.812975758005773</v>
          </cell>
          <cell r="S51">
            <v>36.341657588200789</v>
          </cell>
          <cell r="T51">
            <v>4.5427071985250986</v>
          </cell>
          <cell r="Y51">
            <v>99.5</v>
          </cell>
          <cell r="Z51">
            <v>54.725000000000001</v>
          </cell>
          <cell r="AA51">
            <v>0.1</v>
          </cell>
          <cell r="AB51">
            <v>5.4725000000000001</v>
          </cell>
          <cell r="AC51">
            <v>18.1274625</v>
          </cell>
          <cell r="AD51">
            <v>1.7250000000000001</v>
          </cell>
          <cell r="AE51">
            <v>39.75</v>
          </cell>
          <cell r="AI51">
            <v>119.79996250000001</v>
          </cell>
          <cell r="AJ51">
            <v>19147</v>
          </cell>
          <cell r="AN51">
            <v>0.4</v>
          </cell>
        </row>
        <row r="52">
          <cell r="B52">
            <v>1318</v>
          </cell>
          <cell r="C52" t="str">
            <v>Drill - Diesel</v>
          </cell>
          <cell r="D52" t="str">
            <v>DrillTechD40KS (LP)</v>
          </cell>
          <cell r="E52" t="str">
            <v>40000 lb</v>
          </cell>
          <cell r="F52">
            <v>0.91</v>
          </cell>
          <cell r="G52" t="str">
            <v>USA</v>
          </cell>
          <cell r="I52">
            <v>864531.75</v>
          </cell>
          <cell r="J52">
            <v>864531.75</v>
          </cell>
          <cell r="K52">
            <v>45000</v>
          </cell>
          <cell r="L52">
            <v>2</v>
          </cell>
          <cell r="M52">
            <v>5826.6</v>
          </cell>
          <cell r="Q52">
            <v>8.4975785760912075</v>
          </cell>
          <cell r="S52">
            <v>14.837671197610955</v>
          </cell>
          <cell r="T52">
            <v>1.8547088997013697</v>
          </cell>
          <cell r="Y52">
            <v>67.41</v>
          </cell>
          <cell r="Z52">
            <v>37.075499999999998</v>
          </cell>
          <cell r="AA52">
            <v>0.12</v>
          </cell>
          <cell r="AB52">
            <v>4.4490599999999993</v>
          </cell>
          <cell r="AC52">
            <v>0</v>
          </cell>
          <cell r="AD52">
            <v>0</v>
          </cell>
          <cell r="AE52">
            <v>26.25</v>
          </cell>
          <cell r="AI52">
            <v>67.774559999999994</v>
          </cell>
          <cell r="AJ52">
            <v>19147</v>
          </cell>
          <cell r="AN52">
            <v>0.8</v>
          </cell>
        </row>
        <row r="53">
          <cell r="B53">
            <v>1319</v>
          </cell>
          <cell r="C53" t="str">
            <v>Drill - Diesel</v>
          </cell>
          <cell r="D53" t="str">
            <v>DrillTechD55SP</v>
          </cell>
          <cell r="E53" t="str">
            <v>55000 lb</v>
          </cell>
          <cell r="F53">
            <v>1</v>
          </cell>
          <cell r="G53" t="str">
            <v>Australia</v>
          </cell>
          <cell r="I53">
            <v>1097180</v>
          </cell>
          <cell r="J53">
            <v>1097180</v>
          </cell>
          <cell r="K53">
            <v>45000</v>
          </cell>
          <cell r="L53">
            <v>2</v>
          </cell>
          <cell r="M53">
            <v>5826.6</v>
          </cell>
          <cell r="Q53">
            <v>10.784304060684583</v>
          </cell>
          <cell r="S53">
            <v>18.830535818487625</v>
          </cell>
          <cell r="T53">
            <v>2.3538169773109532</v>
          </cell>
          <cell r="Y53">
            <v>86.1</v>
          </cell>
          <cell r="Z53">
            <v>47.355000000000004</v>
          </cell>
          <cell r="AA53">
            <v>0.12</v>
          </cell>
          <cell r="AB53">
            <v>5.6825999999999999</v>
          </cell>
          <cell r="AC53">
            <v>0</v>
          </cell>
          <cell r="AD53">
            <v>0</v>
          </cell>
          <cell r="AE53">
            <v>0</v>
          </cell>
          <cell r="AI53">
            <v>53.037600000000005</v>
          </cell>
          <cell r="AJ53">
            <v>19147</v>
          </cell>
          <cell r="AN53">
            <v>0.8</v>
          </cell>
        </row>
        <row r="54">
          <cell r="B54">
            <v>1320</v>
          </cell>
          <cell r="C54" t="str">
            <v>Drill - Diesel</v>
          </cell>
          <cell r="D54" t="str">
            <v>DrillTechD60KS</v>
          </cell>
          <cell r="E54" t="str">
            <v>60000 lb</v>
          </cell>
          <cell r="F54">
            <v>0.93</v>
          </cell>
          <cell r="G54" t="str">
            <v>USA</v>
          </cell>
          <cell r="I54">
            <v>1097181</v>
          </cell>
          <cell r="J54">
            <v>1097181</v>
          </cell>
          <cell r="K54">
            <v>45000</v>
          </cell>
          <cell r="L54">
            <v>2</v>
          </cell>
          <cell r="M54">
            <v>5826.6</v>
          </cell>
          <cell r="Q54">
            <v>10.784313889795632</v>
          </cell>
          <cell r="S54">
            <v>18.830552981155389</v>
          </cell>
          <cell r="T54">
            <v>2.3538191226444241</v>
          </cell>
          <cell r="Y54">
            <v>98.7</v>
          </cell>
          <cell r="Z54">
            <v>54.285000000000004</v>
          </cell>
          <cell r="AA54">
            <v>0.12</v>
          </cell>
          <cell r="AB54">
            <v>6.5141999999999998</v>
          </cell>
          <cell r="AC54">
            <v>0</v>
          </cell>
          <cell r="AD54">
            <v>0</v>
          </cell>
          <cell r="AE54">
            <v>0</v>
          </cell>
          <cell r="AI54">
            <v>60.799200000000006</v>
          </cell>
          <cell r="AJ54">
            <v>19147</v>
          </cell>
          <cell r="AN54">
            <v>0.8</v>
          </cell>
        </row>
        <row r="55">
          <cell r="B55">
            <v>1321</v>
          </cell>
          <cell r="C55" t="str">
            <v>Drill - Diesel</v>
          </cell>
          <cell r="D55" t="str">
            <v>DrillTechD75KS</v>
          </cell>
          <cell r="E55" t="str">
            <v>75000 lb</v>
          </cell>
          <cell r="F55">
            <v>0.93</v>
          </cell>
          <cell r="G55" t="str">
            <v>USA</v>
          </cell>
          <cell r="I55">
            <v>1152136.5</v>
          </cell>
          <cell r="J55">
            <v>1152136.5</v>
          </cell>
          <cell r="K55">
            <v>45000</v>
          </cell>
          <cell r="L55">
            <v>2</v>
          </cell>
          <cell r="M55">
            <v>5826.6</v>
          </cell>
          <cell r="Q55">
            <v>11.32447760204608</v>
          </cell>
          <cell r="S55">
            <v>19.773735969519102</v>
          </cell>
          <cell r="T55">
            <v>2.4717169961898877</v>
          </cell>
          <cell r="Y55">
            <v>98.7</v>
          </cell>
          <cell r="Z55">
            <v>54.285000000000004</v>
          </cell>
          <cell r="AA55">
            <v>0.12</v>
          </cell>
          <cell r="AB55">
            <v>6.5141999999999998</v>
          </cell>
          <cell r="AC55">
            <v>1</v>
          </cell>
          <cell r="AD55">
            <v>0</v>
          </cell>
          <cell r="AE55">
            <v>31.5</v>
          </cell>
          <cell r="AI55">
            <v>93.299200000000013</v>
          </cell>
          <cell r="AJ55">
            <v>19147</v>
          </cell>
          <cell r="AN55">
            <v>1</v>
          </cell>
        </row>
        <row r="56">
          <cell r="B56">
            <v>247</v>
          </cell>
          <cell r="C56" t="str">
            <v>Hydraulic Excavator</v>
          </cell>
          <cell r="D56" t="str">
            <v>Caterpillar345CL</v>
          </cell>
          <cell r="E56" t="str">
            <v>44 t</v>
          </cell>
          <cell r="F56">
            <v>1</v>
          </cell>
          <cell r="G56" t="str">
            <v>USA</v>
          </cell>
          <cell r="H56">
            <v>1</v>
          </cell>
          <cell r="I56">
            <v>582937</v>
          </cell>
          <cell r="J56">
            <v>582937</v>
          </cell>
          <cell r="K56">
            <v>45000</v>
          </cell>
          <cell r="L56">
            <v>2</v>
          </cell>
          <cell r="M56">
            <v>5530.91</v>
          </cell>
          <cell r="Q56">
            <v>9.1249813318804254</v>
          </cell>
          <cell r="S56">
            <v>15.933182785472916</v>
          </cell>
          <cell r="T56">
            <v>1.9916478481841144</v>
          </cell>
          <cell r="Y56">
            <v>90.34</v>
          </cell>
          <cell r="Z56">
            <v>49.687000000000005</v>
          </cell>
          <cell r="AA56">
            <v>0.12</v>
          </cell>
          <cell r="AB56">
            <v>5.96244</v>
          </cell>
          <cell r="AC56">
            <v>0</v>
          </cell>
          <cell r="AD56">
            <v>4.125</v>
          </cell>
          <cell r="AE56">
            <v>27.3</v>
          </cell>
          <cell r="AI56">
            <v>87.07444000000001</v>
          </cell>
          <cell r="AJ56">
            <v>19147</v>
          </cell>
          <cell r="AN56">
            <v>0.52</v>
          </cell>
        </row>
      </sheetData>
      <sheetData sheetId="52" refreshError="1"/>
      <sheetData sheetId="5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IVILES"/>
      <sheetName val="BD-831"/>
      <sheetName val="BD100-45-P1"/>
      <sheetName val="ANEXO"/>
      <sheetName val="BD100_45_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zación"/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 refreshError="1"/>
      <sheetData sheetId="2" refreshError="1">
        <row r="2">
          <cell r="A2" t="str">
            <v>REGIONAL CUNDINAMARCA</v>
          </cell>
        </row>
      </sheetData>
      <sheetData sheetId="3" refreshError="1"/>
      <sheetData sheetId="4" refreshError="1">
        <row r="9">
          <cell r="E9" t="str">
            <v>EDGAR EDUARDO HERNANDEZ Q.</v>
          </cell>
        </row>
      </sheetData>
      <sheetData sheetId="5"/>
      <sheetData sheetId="6" refreshError="1"/>
      <sheetData sheetId="7" refreshError="1">
        <row r="8">
          <cell r="E8" t="str">
            <v>BIMESTRE: JULIO - AGOSTO DE 2001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LUVIAS"/>
      <sheetName val="DIMENSIONADO"/>
      <sheetName val="CIMENTACIÓN"/>
      <sheetName val="TABLAS"/>
      <sheetName val="NUEVO"/>
      <sheetName val="INSERTAR"/>
      <sheetName val="ELIMINAR"/>
      <sheetName val="Sombrear"/>
      <sheetName val="No sombra"/>
    </sheetNames>
    <sheetDataSet>
      <sheetData sheetId="0" refreshError="1"/>
      <sheetData sheetId="1" refreshError="1"/>
      <sheetData sheetId="2" refreshError="1"/>
      <sheetData sheetId="3">
        <row r="63">
          <cell r="B63" t="str">
            <v>AEROPUERTO OLAYA HERRERA</v>
          </cell>
          <cell r="C63">
            <v>1434.62</v>
          </cell>
          <cell r="D63">
            <v>10</v>
          </cell>
          <cell r="E63">
            <v>-0.88958000000000004</v>
          </cell>
        </row>
        <row r="64">
          <cell r="B64" t="str">
            <v>CALDAS</v>
          </cell>
          <cell r="C64">
            <v>30819.79</v>
          </cell>
          <cell r="D64">
            <v>34</v>
          </cell>
          <cell r="E64">
            <v>-1.4129100000000001</v>
          </cell>
        </row>
        <row r="65">
          <cell r="B65" t="str">
            <v>CHORRILLOS</v>
          </cell>
          <cell r="C65">
            <v>11521.81</v>
          </cell>
          <cell r="D65">
            <v>34</v>
          </cell>
          <cell r="E65">
            <v>-1.23658</v>
          </cell>
        </row>
        <row r="66">
          <cell r="B66" t="str">
            <v>EL CHUSCAL</v>
          </cell>
          <cell r="C66">
            <v>10551.6</v>
          </cell>
          <cell r="D66">
            <v>28</v>
          </cell>
          <cell r="E66">
            <v>-1.2185600000000001</v>
          </cell>
        </row>
        <row r="67">
          <cell r="B67" t="str">
            <v>FABRICATO</v>
          </cell>
          <cell r="C67">
            <v>3531.49</v>
          </cell>
          <cell r="D67">
            <v>22</v>
          </cell>
          <cell r="E67">
            <v>-0.97202999999999995</v>
          </cell>
        </row>
        <row r="68">
          <cell r="B68" t="str">
            <v>LA FE</v>
          </cell>
          <cell r="C68">
            <v>5882.27</v>
          </cell>
          <cell r="D68">
            <v>22</v>
          </cell>
          <cell r="E68">
            <v>-1.1150199999999999</v>
          </cell>
        </row>
        <row r="69">
          <cell r="B69" t="str">
            <v>LAS PALMAS</v>
          </cell>
          <cell r="C69">
            <v>16365.59</v>
          </cell>
          <cell r="D69">
            <v>34</v>
          </cell>
          <cell r="E69">
            <v>-1.27885</v>
          </cell>
        </row>
        <row r="70">
          <cell r="B70" t="str">
            <v>MAZO</v>
          </cell>
          <cell r="C70">
            <v>37374.230000000003</v>
          </cell>
          <cell r="D70">
            <v>42</v>
          </cell>
          <cell r="E70">
            <v>-1.4463900000000001</v>
          </cell>
        </row>
        <row r="71">
          <cell r="B71" t="str">
            <v>MIGUEL DE AGUINAGA</v>
          </cell>
          <cell r="C71">
            <v>110951.1</v>
          </cell>
          <cell r="D71">
            <v>60</v>
          </cell>
          <cell r="E71">
            <v>-1.6540999999999999</v>
          </cell>
        </row>
        <row r="72">
          <cell r="B72" t="str">
            <v>PLANTA DE FILTROS DE VILLA HERMOSA</v>
          </cell>
          <cell r="C72">
            <v>7283.46</v>
          </cell>
          <cell r="D72">
            <v>22</v>
          </cell>
          <cell r="E72">
            <v>-1.1675800000000001</v>
          </cell>
        </row>
        <row r="73">
          <cell r="B73" t="str">
            <v>PLANTA DE TRATAMIENTO LA AYURA</v>
          </cell>
          <cell r="C73">
            <v>7081.76</v>
          </cell>
          <cell r="D73">
            <v>18</v>
          </cell>
          <cell r="E73">
            <v>-1.1547099999999999</v>
          </cell>
        </row>
        <row r="74">
          <cell r="B74" t="str">
            <v>RIONEGRO-LA MACARENA</v>
          </cell>
          <cell r="C74">
            <v>3987.72</v>
          </cell>
          <cell r="D74">
            <v>18</v>
          </cell>
          <cell r="E74">
            <v>-1.03952</v>
          </cell>
        </row>
        <row r="75">
          <cell r="B75" t="str">
            <v>SAN ANDRES</v>
          </cell>
          <cell r="C75">
            <v>2103.46</v>
          </cell>
          <cell r="D75">
            <v>14</v>
          </cell>
          <cell r="E75">
            <v>-0.90659999999999996</v>
          </cell>
        </row>
        <row r="76">
          <cell r="B76" t="str">
            <v>SAN ANTONIO DE PRADO</v>
          </cell>
          <cell r="C76">
            <v>21973.75</v>
          </cell>
          <cell r="D76">
            <v>32</v>
          </cell>
          <cell r="E76">
            <v>-1.3447100000000001</v>
          </cell>
        </row>
        <row r="77">
          <cell r="B77" t="str">
            <v>SAN CRISTOBAL</v>
          </cell>
          <cell r="C77">
            <v>6183.28</v>
          </cell>
          <cell r="D77">
            <v>28</v>
          </cell>
          <cell r="E77">
            <v>-1.0817699999999999</v>
          </cell>
        </row>
        <row r="78">
          <cell r="B78" t="str">
            <v>VASCONIA</v>
          </cell>
          <cell r="C78">
            <v>3669.03</v>
          </cell>
          <cell r="D78">
            <v>10</v>
          </cell>
          <cell r="E78">
            <v>-0.99514000000000002</v>
          </cell>
        </row>
        <row r="252">
          <cell r="C252">
            <v>1600</v>
          </cell>
          <cell r="D252">
            <v>0.19239999999999999</v>
          </cell>
        </row>
        <row r="253">
          <cell r="C253">
            <v>1950</v>
          </cell>
          <cell r="D253">
            <v>0.16500000000000001</v>
          </cell>
        </row>
        <row r="254">
          <cell r="C254">
            <v>1800</v>
          </cell>
          <cell r="D254">
            <v>0.15</v>
          </cell>
        </row>
        <row r="255">
          <cell r="C255">
            <v>1800</v>
          </cell>
          <cell r="D255">
            <v>0.13</v>
          </cell>
        </row>
        <row r="256">
          <cell r="C256">
            <v>2100</v>
          </cell>
          <cell r="D256">
            <v>0.11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89">
          <cell r="C289">
            <v>2340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  <row r="59">
          <cell r="C59" t="str">
            <v>Asfalto natural (asfaltita)</v>
          </cell>
        </row>
        <row r="60">
          <cell r="C60" t="str">
            <v>Asfalto líquido (Ligante)</v>
          </cell>
        </row>
        <row r="61">
          <cell r="C61" t="str">
            <v>Mezcla densa en caliente MDC3 (mezcla en planta)</v>
          </cell>
        </row>
        <row r="62">
          <cell r="C62" t="str">
            <v>Mezcla densa en caliente MDC2 (mezcla en planta)</v>
          </cell>
        </row>
        <row r="63">
          <cell r="C63" t="str">
            <v>Mezcla densa en caliente MDC1 (mezcla en planta)</v>
          </cell>
        </row>
        <row r="64">
          <cell r="C64" t="str">
            <v>Cemento asfáltico (ligante)</v>
          </cell>
        </row>
        <row r="65">
          <cell r="C65" t="str">
            <v>Emulsión asfáltica de rotura lenta</v>
          </cell>
        </row>
        <row r="66">
          <cell r="C66" t="str">
            <v>Emulsión asfáltica de rotura rápida</v>
          </cell>
        </row>
        <row r="67">
          <cell r="C67" t="str">
            <v>Mezcla con emulsión (mezcla en planta)</v>
          </cell>
        </row>
        <row r="68">
          <cell r="C68" t="str">
            <v>Agregado pétreo para mezclas asfálticas</v>
          </cell>
        </row>
        <row r="69">
          <cell r="C69" t="str">
            <v>Agregado pétreo para concreto hidráulico</v>
          </cell>
        </row>
        <row r="70">
          <cell r="C70" t="str">
            <v>Arena lavada</v>
          </cell>
        </row>
        <row r="71">
          <cell r="C71" t="str">
            <v>Arena semilavada</v>
          </cell>
        </row>
        <row r="72">
          <cell r="C72" t="str">
            <v>Material triturado para filtros</v>
          </cell>
        </row>
        <row r="73">
          <cell r="C73" t="str">
            <v>Material de afirmado</v>
          </cell>
        </row>
        <row r="74">
          <cell r="C74" t="str">
            <v xml:space="preserve">Material seleccionado para relleno </v>
          </cell>
        </row>
        <row r="75">
          <cell r="C75" t="str">
            <v>Base granular</v>
          </cell>
        </row>
        <row r="76">
          <cell r="C76" t="str">
            <v>Subbase granular</v>
          </cell>
        </row>
        <row r="77">
          <cell r="C77" t="str">
            <v>Acero de refuerzo A-37</v>
          </cell>
        </row>
        <row r="78">
          <cell r="C78" t="str">
            <v>Acero de refuerzo PDR-60</v>
          </cell>
        </row>
        <row r="79">
          <cell r="C79" t="str">
            <v>Alambre negro para amarre</v>
          </cell>
        </row>
        <row r="80">
          <cell r="C80" t="str">
            <v>Alambre galvanizado</v>
          </cell>
        </row>
        <row r="81">
          <cell r="C81" t="str">
            <v>Cemento gris</v>
          </cell>
        </row>
        <row r="82">
          <cell r="C82" t="str">
            <v>Formaleta</v>
          </cell>
        </row>
        <row r="83">
          <cell r="C83" t="str">
            <v>Malla para gaviones (2 M3)</v>
          </cell>
        </row>
        <row r="84">
          <cell r="C84" t="str">
            <v>Piedra para gaviones</v>
          </cell>
        </row>
        <row r="85">
          <cell r="C85" t="str">
            <v>Piedra para mampostería</v>
          </cell>
        </row>
        <row r="86">
          <cell r="C86" t="str">
            <v>Tubería  de concreto simple, diametro 60 cms</v>
          </cell>
        </row>
        <row r="87">
          <cell r="C87" t="str">
            <v>Tubería concreto reforzado diametro 90 cm</v>
          </cell>
        </row>
        <row r="88">
          <cell r="C88" t="str">
            <v>Aditivo acelerante</v>
          </cell>
        </row>
        <row r="89">
          <cell r="C89" t="str">
            <v>Agua</v>
          </cell>
        </row>
        <row r="90">
          <cell r="C90" t="str">
            <v>Tubería PVC diametro 2 pulgadas</v>
          </cell>
        </row>
        <row r="91">
          <cell r="C91" t="str">
            <v>Tubería PVC perforada diametro 2.5 pulgadas</v>
          </cell>
        </row>
        <row r="92">
          <cell r="C92" t="str">
            <v>Tubería perforada PVC diametro 3 pulgadas</v>
          </cell>
        </row>
        <row r="93">
          <cell r="C93" t="str">
            <v>Tubería PVC diametro 4 pulgadas</v>
          </cell>
        </row>
        <row r="94">
          <cell r="C94" t="str">
            <v>Tubería perforada PVC diametro 4 pulgadas</v>
          </cell>
        </row>
        <row r="95">
          <cell r="C95" t="str">
            <v>Cimbra</v>
          </cell>
        </row>
        <row r="96">
          <cell r="C96" t="str">
            <v>Geotextil tipo tejido</v>
          </cell>
        </row>
        <row r="97">
          <cell r="C97" t="str">
            <v>Geotextil tipo no tejido</v>
          </cell>
        </row>
        <row r="98">
          <cell r="C98" t="str">
            <v>Captafaro</v>
          </cell>
        </row>
        <row r="99">
          <cell r="C99" t="str">
            <v>Defensa metálica y accsesorios</v>
          </cell>
        </row>
        <row r="100">
          <cell r="C100" t="str">
            <v>Indicador de alineamiento</v>
          </cell>
        </row>
        <row r="101">
          <cell r="C101" t="str">
            <v>Lámina metálica para señales</v>
          </cell>
        </row>
        <row r="102">
          <cell r="C102" t="str">
            <v>Mojón o poste de referencia</v>
          </cell>
        </row>
        <row r="103">
          <cell r="C103" t="str">
            <v>Pegante epóxico</v>
          </cell>
        </row>
        <row r="104">
          <cell r="C104" t="str">
            <v>Poste para señales</v>
          </cell>
        </row>
        <row r="106">
          <cell r="C106" t="str">
            <v>MATERIALES</v>
          </cell>
        </row>
        <row r="107">
          <cell r="C107" t="str">
            <v>Poste para defensa metálica</v>
          </cell>
        </row>
        <row r="108">
          <cell r="C108" t="str">
            <v>Señal temporal</v>
          </cell>
        </row>
        <row r="109">
          <cell r="C109" t="str">
            <v>Tacha reflectiva</v>
          </cell>
        </row>
        <row r="110">
          <cell r="C110" t="str">
            <v>Terminal y accesorios para defensa metálica</v>
          </cell>
        </row>
        <row r="111">
          <cell r="C111" t="str">
            <v>Esferas reflectivas</v>
          </cell>
        </row>
        <row r="112">
          <cell r="C112" t="str">
            <v>Pintura de tráfico</v>
          </cell>
        </row>
        <row r="113">
          <cell r="C113" t="str">
            <v>Pintura de aluminio</v>
          </cell>
        </row>
        <row r="114">
          <cell r="C114" t="str">
            <v>Pintura anticorrosiva</v>
          </cell>
        </row>
        <row r="115">
          <cell r="C115" t="str">
            <v>Arbol (hasta 30 cm)</v>
          </cell>
        </row>
        <row r="116">
          <cell r="C116" t="str">
            <v>Cespedones</v>
          </cell>
        </row>
        <row r="117">
          <cell r="C117" t="str">
            <v>Semillas para empradizar</v>
          </cell>
        </row>
        <row r="118">
          <cell r="C118" t="str">
            <v>Tierra abonada</v>
          </cell>
        </row>
        <row r="119">
          <cell r="C119" t="str">
            <v>Explosivos 75%</v>
          </cell>
        </row>
        <row r="120">
          <cell r="C120" t="str">
            <v>Fulminantes</v>
          </cell>
        </row>
        <row r="121">
          <cell r="C121" t="str">
            <v>Mecha lenta</v>
          </cell>
        </row>
        <row r="122">
          <cell r="C122" t="str">
            <v>Cordón detonante</v>
          </cell>
        </row>
        <row r="123">
          <cell r="C123" t="str">
            <v>Cepillo</v>
          </cell>
        </row>
        <row r="124">
          <cell r="C124" t="str">
            <v>Jabón detergente</v>
          </cell>
        </row>
        <row r="125">
          <cell r="C125" t="str">
            <v>Enzimas orgánicas</v>
          </cell>
        </row>
        <row r="126">
          <cell r="C126" t="str">
            <v>Concreto hidraúlico para pavimento MR-40</v>
          </cell>
        </row>
        <row r="127">
          <cell r="C127" t="str">
            <v>Formaleta Metálica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uation Summary"/>
      <sheetName val="Options"/>
      <sheetName val="Rail Capex Depreciation"/>
      <sheetName val="Title"/>
      <sheetName val="Parameters"/>
      <sheetName val="NPV Summary"/>
      <sheetName val="NPV Summary 100% Carboandes"/>
      <sheetName val="NPV Summary only Carboandes"/>
      <sheetName val="Cost Summ"/>
      <sheetName val="Economic  Graphs"/>
      <sheetName val="Sensitivitie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Schedule_LJ"/>
      <sheetName val="Paste In Schedule_LJ2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/>
      <sheetData sheetId="1"/>
      <sheetData sheetId="2"/>
      <sheetData sheetId="3"/>
      <sheetData sheetId="4" refreshError="1">
        <row r="18">
          <cell r="R18">
            <v>0.35</v>
          </cell>
        </row>
        <row r="31">
          <cell r="I31">
            <v>10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>
        <row r="31">
          <cell r="I31">
            <v>5</v>
          </cell>
          <cell r="J31">
            <v>0.2</v>
          </cell>
        </row>
        <row r="33">
          <cell r="I33">
            <v>20</v>
          </cell>
          <cell r="J33">
            <v>0.05</v>
          </cell>
        </row>
        <row r="34">
          <cell r="I34">
            <v>20</v>
          </cell>
          <cell r="J34">
            <v>0.05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7">
          <cell r="L57">
            <v>12</v>
          </cell>
        </row>
        <row r="66">
          <cell r="T66">
            <v>10</v>
          </cell>
          <cell r="U66">
            <v>0.1</v>
          </cell>
        </row>
      </sheetData>
      <sheetData sheetId="5" refreshError="1">
        <row r="28">
          <cell r="L28" t="str">
            <v xml:space="preserve">PRODECO/CDJ RAIL ACCESS - OPTION 1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5094-2003"/>
      <sheetName val="FINANCIERA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1_Preliminares"/>
      <sheetName val="Insumos"/>
      <sheetName val="M.Obra"/>
      <sheetName val="BASE"/>
      <sheetName val="General"/>
      <sheetName val="Tablas"/>
      <sheetName val="ITEM"/>
      <sheetName val="Hoja6"/>
      <sheetName val="Civil work"/>
      <sheetName val="LISTADO 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BASES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COSTOS OFICINA"/>
      <sheetName val="Formatos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NITARIO"/>
      <sheetName val="presupuesto"/>
      <sheetName val="presupuesto (2)"/>
      <sheetName val="lista de precio"/>
      <sheetName val="ANL BASICO"/>
    </sheetNames>
    <sheetDataSet>
      <sheetData sheetId="0" refreshError="1"/>
      <sheetData sheetId="1" refreshError="1"/>
      <sheetData sheetId="2" refreshError="1"/>
      <sheetData sheetId="3">
        <row r="7">
          <cell r="B7">
            <v>15</v>
          </cell>
        </row>
        <row r="11">
          <cell r="B11">
            <v>420</v>
          </cell>
        </row>
      </sheetData>
      <sheetData sheetId="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Output"/>
      <sheetName val="DBOutput"/>
      <sheetName val="Core"/>
      <sheetName val="Core_real"/>
      <sheetName val="Tax"/>
      <sheetName val="Royalties"/>
      <sheetName val="Finan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H3">
            <v>1</v>
          </cell>
          <cell r="I3">
            <v>1</v>
          </cell>
          <cell r="J3">
            <v>2</v>
          </cell>
          <cell r="K3">
            <v>3</v>
          </cell>
          <cell r="L3">
            <v>4</v>
          </cell>
          <cell r="M3">
            <v>5</v>
          </cell>
          <cell r="N3">
            <v>6</v>
          </cell>
          <cell r="O3">
            <v>7</v>
          </cell>
          <cell r="P3">
            <v>8</v>
          </cell>
          <cell r="Q3">
            <v>9</v>
          </cell>
          <cell r="R3">
            <v>10</v>
          </cell>
          <cell r="S3">
            <v>11</v>
          </cell>
          <cell r="T3">
            <v>12</v>
          </cell>
          <cell r="U3">
            <v>13</v>
          </cell>
          <cell r="V3">
            <v>14</v>
          </cell>
          <cell r="W3">
            <v>15</v>
          </cell>
          <cell r="X3">
            <v>16</v>
          </cell>
          <cell r="Y3">
            <v>17</v>
          </cell>
          <cell r="Z3">
            <v>18</v>
          </cell>
          <cell r="AA3">
            <v>19</v>
          </cell>
          <cell r="AB3">
            <v>20</v>
          </cell>
          <cell r="AC3">
            <v>21</v>
          </cell>
          <cell r="AD3">
            <v>22</v>
          </cell>
          <cell r="AE3">
            <v>23</v>
          </cell>
          <cell r="AF3">
            <v>24</v>
          </cell>
          <cell r="AG3">
            <v>25</v>
          </cell>
          <cell r="AH3">
            <v>26</v>
          </cell>
          <cell r="AI3">
            <v>27</v>
          </cell>
          <cell r="AJ3">
            <v>28</v>
          </cell>
          <cell r="AK3">
            <v>29</v>
          </cell>
          <cell r="AL3">
            <v>30</v>
          </cell>
          <cell r="AM3">
            <v>31</v>
          </cell>
          <cell r="AN3">
            <v>32</v>
          </cell>
          <cell r="AO3">
            <v>33</v>
          </cell>
          <cell r="AP3">
            <v>34</v>
          </cell>
          <cell r="AQ3">
            <v>35</v>
          </cell>
          <cell r="AR3">
            <v>36</v>
          </cell>
          <cell r="AS3">
            <v>37</v>
          </cell>
          <cell r="AT3">
            <v>38</v>
          </cell>
          <cell r="AU3">
            <v>39</v>
          </cell>
          <cell r="AV3">
            <v>40</v>
          </cell>
          <cell r="AW3">
            <v>41</v>
          </cell>
          <cell r="AX3">
            <v>42</v>
          </cell>
          <cell r="AY3">
            <v>43</v>
          </cell>
          <cell r="AZ3">
            <v>44</v>
          </cell>
          <cell r="BA3">
            <v>45</v>
          </cell>
          <cell r="BB3">
            <v>46</v>
          </cell>
          <cell r="BC3">
            <v>47</v>
          </cell>
          <cell r="BD3">
            <v>48</v>
          </cell>
          <cell r="BE3">
            <v>49</v>
          </cell>
          <cell r="BF3">
            <v>50</v>
          </cell>
          <cell r="BG3">
            <v>51</v>
          </cell>
          <cell r="BH3">
            <v>52</v>
          </cell>
          <cell r="BI3">
            <v>53</v>
          </cell>
          <cell r="BJ3">
            <v>54</v>
          </cell>
          <cell r="BK3">
            <v>55</v>
          </cell>
          <cell r="BL3">
            <v>56</v>
          </cell>
          <cell r="BM3">
            <v>57</v>
          </cell>
          <cell r="BN3">
            <v>58</v>
          </cell>
          <cell r="BO3">
            <v>59</v>
          </cell>
          <cell r="BP3">
            <v>60</v>
          </cell>
          <cell r="BQ3">
            <v>61</v>
          </cell>
          <cell r="BR3">
            <v>62</v>
          </cell>
        </row>
        <row r="266">
          <cell r="H266">
            <v>1</v>
          </cell>
          <cell r="I266">
            <v>1</v>
          </cell>
          <cell r="J266">
            <v>1</v>
          </cell>
          <cell r="K266">
            <v>1</v>
          </cell>
          <cell r="L266">
            <v>1</v>
          </cell>
          <cell r="M266">
            <v>1</v>
          </cell>
          <cell r="N266">
            <v>1</v>
          </cell>
          <cell r="O266">
            <v>1</v>
          </cell>
          <cell r="P266">
            <v>1</v>
          </cell>
          <cell r="Q266">
            <v>1</v>
          </cell>
          <cell r="R266">
            <v>1</v>
          </cell>
          <cell r="S266">
            <v>1</v>
          </cell>
          <cell r="T266">
            <v>1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>
            <v>1</v>
          </cell>
          <cell r="AA266">
            <v>1</v>
          </cell>
          <cell r="AB266">
            <v>1</v>
          </cell>
          <cell r="AC266">
            <v>1</v>
          </cell>
          <cell r="AD266">
            <v>1</v>
          </cell>
          <cell r="AE266">
            <v>1</v>
          </cell>
          <cell r="AF266">
            <v>1</v>
          </cell>
          <cell r="AG266">
            <v>1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>
            <v>1</v>
          </cell>
          <cell r="AO266">
            <v>1</v>
          </cell>
          <cell r="AP266">
            <v>1</v>
          </cell>
          <cell r="AQ266">
            <v>1</v>
          </cell>
          <cell r="AR266">
            <v>1</v>
          </cell>
          <cell r="AS266">
            <v>1</v>
          </cell>
          <cell r="AT266">
            <v>1</v>
          </cell>
          <cell r="AU266">
            <v>1</v>
          </cell>
          <cell r="AV266">
            <v>1</v>
          </cell>
          <cell r="AW266">
            <v>1</v>
          </cell>
          <cell r="AX266">
            <v>1</v>
          </cell>
          <cell r="AY266">
            <v>1</v>
          </cell>
          <cell r="AZ266">
            <v>1</v>
          </cell>
          <cell r="BA266">
            <v>1</v>
          </cell>
          <cell r="BB266">
            <v>1</v>
          </cell>
          <cell r="BC266">
            <v>1</v>
          </cell>
          <cell r="BD266">
            <v>1</v>
          </cell>
          <cell r="BE266">
            <v>1</v>
          </cell>
          <cell r="BF266">
            <v>1</v>
          </cell>
          <cell r="BG266">
            <v>1</v>
          </cell>
          <cell r="BH266">
            <v>1</v>
          </cell>
          <cell r="BI266">
            <v>1</v>
          </cell>
          <cell r="BJ266">
            <v>1</v>
          </cell>
          <cell r="BK266">
            <v>1</v>
          </cell>
          <cell r="BL266">
            <v>1</v>
          </cell>
          <cell r="BM266">
            <v>1</v>
          </cell>
          <cell r="BN266">
            <v>1</v>
          </cell>
          <cell r="BO266">
            <v>1</v>
          </cell>
          <cell r="BP266">
            <v>1</v>
          </cell>
          <cell r="BQ266">
            <v>1</v>
          </cell>
          <cell r="BR266">
            <v>1</v>
          </cell>
        </row>
        <row r="279"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</row>
        <row r="464">
          <cell r="H464">
            <v>8.2600000000000007E-2</v>
          </cell>
          <cell r="I464">
            <v>7.0211197026236405E-2</v>
          </cell>
          <cell r="J464">
            <v>7.7699999899087602E-2</v>
          </cell>
          <cell r="K464">
            <v>7.8425000111062501E-2</v>
          </cell>
          <cell r="L464">
            <v>7.8424999980129209E-2</v>
          </cell>
          <cell r="M464">
            <v>7.842499994123911E-2</v>
          </cell>
          <cell r="N464">
            <v>0.08</v>
          </cell>
          <cell r="O464">
            <v>0.08</v>
          </cell>
          <cell r="P464">
            <v>0.08</v>
          </cell>
          <cell r="Q464">
            <v>0.08</v>
          </cell>
          <cell r="R464">
            <v>0.08</v>
          </cell>
          <cell r="S464">
            <v>0.08</v>
          </cell>
          <cell r="T464">
            <v>0.08</v>
          </cell>
          <cell r="U464">
            <v>0.08</v>
          </cell>
          <cell r="V464">
            <v>0.08</v>
          </cell>
          <cell r="W464">
            <v>0.08</v>
          </cell>
          <cell r="X464">
            <v>0.08</v>
          </cell>
          <cell r="Y464">
            <v>0.08</v>
          </cell>
          <cell r="Z464">
            <v>0.08</v>
          </cell>
          <cell r="AA464">
            <v>0.08</v>
          </cell>
          <cell r="AB464">
            <v>0.08</v>
          </cell>
          <cell r="AC464">
            <v>0.08</v>
          </cell>
          <cell r="AD464">
            <v>0.08</v>
          </cell>
          <cell r="AE464">
            <v>0.08</v>
          </cell>
          <cell r="AF464">
            <v>0.08</v>
          </cell>
          <cell r="AG464">
            <v>0.08</v>
          </cell>
          <cell r="AH464">
            <v>0.08</v>
          </cell>
          <cell r="AI464">
            <v>0.08</v>
          </cell>
          <cell r="AJ464">
            <v>0.08</v>
          </cell>
          <cell r="AK464">
            <v>0.08</v>
          </cell>
          <cell r="AL464">
            <v>0.08</v>
          </cell>
          <cell r="AM464">
            <v>0.08</v>
          </cell>
          <cell r="AN464">
            <v>0.08</v>
          </cell>
          <cell r="AO464">
            <v>0.08</v>
          </cell>
          <cell r="AP464">
            <v>0.08</v>
          </cell>
          <cell r="AQ464">
            <v>0.08</v>
          </cell>
          <cell r="AR464">
            <v>0.08</v>
          </cell>
          <cell r="AS464">
            <v>0.08</v>
          </cell>
          <cell r="AT464">
            <v>0.08</v>
          </cell>
          <cell r="AU464">
            <v>0.08</v>
          </cell>
          <cell r="AV464">
            <v>0.08</v>
          </cell>
          <cell r="AW464">
            <v>0.08</v>
          </cell>
          <cell r="AX464">
            <v>0.08</v>
          </cell>
          <cell r="AY464">
            <v>0.08</v>
          </cell>
          <cell r="AZ464">
            <v>0.08</v>
          </cell>
          <cell r="BA464">
            <v>0.08</v>
          </cell>
          <cell r="BB464">
            <v>0.08</v>
          </cell>
          <cell r="BC464">
            <v>0.08</v>
          </cell>
          <cell r="BD464">
            <v>0.08</v>
          </cell>
          <cell r="BE464">
            <v>0.08</v>
          </cell>
          <cell r="BF464">
            <v>0.08</v>
          </cell>
          <cell r="BG464">
            <v>0.08</v>
          </cell>
          <cell r="BH464">
            <v>0.08</v>
          </cell>
          <cell r="BI464">
            <v>0.08</v>
          </cell>
          <cell r="BJ464">
            <v>0.08</v>
          </cell>
          <cell r="BK464">
            <v>0.08</v>
          </cell>
          <cell r="BL464">
            <v>0.08</v>
          </cell>
          <cell r="BM464">
            <v>0.08</v>
          </cell>
          <cell r="BN464">
            <v>0.08</v>
          </cell>
          <cell r="BO464">
            <v>0.08</v>
          </cell>
          <cell r="BP464">
            <v>0.08</v>
          </cell>
          <cell r="BQ464">
            <v>0.08</v>
          </cell>
          <cell r="BR464">
            <v>0.08</v>
          </cell>
        </row>
        <row r="466">
          <cell r="H466">
            <v>0.38500000000000001</v>
          </cell>
          <cell r="I466">
            <v>0.38500000000000001</v>
          </cell>
          <cell r="J466">
            <v>0.38500000000000001</v>
          </cell>
          <cell r="K466">
            <v>0.38500000000000001</v>
          </cell>
          <cell r="L466">
            <v>0.35</v>
          </cell>
          <cell r="M466">
            <v>0.35</v>
          </cell>
          <cell r="N466">
            <v>0.35</v>
          </cell>
          <cell r="O466">
            <v>0.35</v>
          </cell>
          <cell r="P466">
            <v>0.35</v>
          </cell>
          <cell r="Q466">
            <v>0.35</v>
          </cell>
          <cell r="R466">
            <v>0.35</v>
          </cell>
          <cell r="S466">
            <v>0.35</v>
          </cell>
          <cell r="T466">
            <v>0.35</v>
          </cell>
          <cell r="U466">
            <v>0.35</v>
          </cell>
          <cell r="V466">
            <v>0.35</v>
          </cell>
          <cell r="W466">
            <v>0.35</v>
          </cell>
          <cell r="X466">
            <v>0.35</v>
          </cell>
          <cell r="Y466">
            <v>0.35</v>
          </cell>
          <cell r="Z466">
            <v>0.35</v>
          </cell>
          <cell r="AA466">
            <v>0.35</v>
          </cell>
          <cell r="AB466">
            <v>0.35</v>
          </cell>
          <cell r="AC466">
            <v>0.35</v>
          </cell>
          <cell r="AD466">
            <v>0.35</v>
          </cell>
          <cell r="AE466">
            <v>0.35</v>
          </cell>
          <cell r="AF466">
            <v>0.35</v>
          </cell>
          <cell r="AG466">
            <v>0.35</v>
          </cell>
          <cell r="AH466">
            <v>0.35</v>
          </cell>
          <cell r="AI466">
            <v>0.35</v>
          </cell>
          <cell r="AJ466">
            <v>0.35</v>
          </cell>
          <cell r="AK466">
            <v>0.35</v>
          </cell>
          <cell r="AL466">
            <v>0.35</v>
          </cell>
          <cell r="AM466">
            <v>0.35</v>
          </cell>
          <cell r="AN466">
            <v>0.35</v>
          </cell>
          <cell r="AO466">
            <v>0.35</v>
          </cell>
          <cell r="AP466">
            <v>0.35</v>
          </cell>
          <cell r="AQ466">
            <v>0.35</v>
          </cell>
          <cell r="AR466">
            <v>0.35</v>
          </cell>
          <cell r="AS466">
            <v>0.35</v>
          </cell>
          <cell r="AT466">
            <v>0.35</v>
          </cell>
          <cell r="AU466">
            <v>0.35</v>
          </cell>
          <cell r="AV466">
            <v>0.35</v>
          </cell>
          <cell r="AW466">
            <v>0.35</v>
          </cell>
          <cell r="AX466">
            <v>0.35</v>
          </cell>
          <cell r="AY466">
            <v>0.35</v>
          </cell>
          <cell r="AZ466">
            <v>0.35</v>
          </cell>
          <cell r="BA466">
            <v>0.35</v>
          </cell>
          <cell r="BB466">
            <v>0.35</v>
          </cell>
          <cell r="BC466">
            <v>0.35</v>
          </cell>
          <cell r="BD466">
            <v>0.35</v>
          </cell>
          <cell r="BE466">
            <v>0.35</v>
          </cell>
          <cell r="BF466">
            <v>0.35</v>
          </cell>
          <cell r="BG466">
            <v>0.35</v>
          </cell>
          <cell r="BH466">
            <v>0.35</v>
          </cell>
          <cell r="BI466">
            <v>0.35</v>
          </cell>
          <cell r="BJ466">
            <v>0.35</v>
          </cell>
          <cell r="BK466">
            <v>0.35</v>
          </cell>
          <cell r="BL466">
            <v>0.35</v>
          </cell>
          <cell r="BM466">
            <v>0.35</v>
          </cell>
          <cell r="BN466">
            <v>0.35</v>
          </cell>
          <cell r="BO466">
            <v>0.35</v>
          </cell>
          <cell r="BP466">
            <v>0.35</v>
          </cell>
          <cell r="BQ466">
            <v>0.35</v>
          </cell>
          <cell r="BR466">
            <v>0.35</v>
          </cell>
        </row>
      </sheetData>
      <sheetData sheetId="9" refreshError="1"/>
      <sheetData sheetId="10" refreshError="1">
        <row r="8">
          <cell r="H8">
            <v>1.0189999999999999</v>
          </cell>
          <cell r="I8">
            <v>1</v>
          </cell>
          <cell r="J8">
            <v>1.0249999999999999</v>
          </cell>
          <cell r="K8">
            <v>1.0506249999999999</v>
          </cell>
          <cell r="L8">
            <v>1.0768906249999999</v>
          </cell>
          <cell r="M8">
            <v>1.1038128906249998</v>
          </cell>
          <cell r="N8">
            <v>1.1314082128906247</v>
          </cell>
          <cell r="O8">
            <v>1.1596934182128902</v>
          </cell>
          <cell r="P8">
            <v>1.1886857536682123</v>
          </cell>
          <cell r="Q8">
            <v>1.2184028975099175</v>
          </cell>
          <cell r="R8">
            <v>1.2488629699476652</v>
          </cell>
          <cell r="S8">
            <v>1.2800845441963566</v>
          </cell>
          <cell r="T8">
            <v>1.3120866578012655</v>
          </cell>
          <cell r="U8">
            <v>1.3448888242462971</v>
          </cell>
          <cell r="V8">
            <v>1.3785110448524545</v>
          </cell>
          <cell r="W8">
            <v>1.4129738209737657</v>
          </cell>
          <cell r="X8">
            <v>1.4482981664981096</v>
          </cell>
          <cell r="Y8">
            <v>1.4845056206605622</v>
          </cell>
          <cell r="Z8">
            <v>1.5216182611770761</v>
          </cell>
          <cell r="AA8">
            <v>1.5596587177065029</v>
          </cell>
          <cell r="AB8">
            <v>1.5986501856491653</v>
          </cell>
          <cell r="AC8">
            <v>1.6386164402903942</v>
          </cell>
          <cell r="AD8">
            <v>1.6795818512976539</v>
          </cell>
          <cell r="AE8">
            <v>1.721571397580095</v>
          </cell>
          <cell r="AF8">
            <v>1.7646106825195973</v>
          </cell>
          <cell r="AG8">
            <v>1.8087259495825871</v>
          </cell>
          <cell r="AH8">
            <v>1.8539440983221516</v>
          </cell>
          <cell r="AI8">
            <v>1.9002927007802053</v>
          </cell>
          <cell r="AJ8">
            <v>1.9478000182997102</v>
          </cell>
          <cell r="AK8">
            <v>1.9964950187572028</v>
          </cell>
          <cell r="AL8">
            <v>2.0464073942261325</v>
          </cell>
          <cell r="AM8">
            <v>2.0464073942261325</v>
          </cell>
          <cell r="AN8">
            <v>2.0464073942261325</v>
          </cell>
          <cell r="AO8">
            <v>2.0464073942261325</v>
          </cell>
          <cell r="AP8">
            <v>2.0464073942261325</v>
          </cell>
          <cell r="AQ8">
            <v>2.0464073942261325</v>
          </cell>
          <cell r="AR8">
            <v>2.0464073942261325</v>
          </cell>
          <cell r="AS8">
            <v>2.0464073942261325</v>
          </cell>
          <cell r="AT8">
            <v>2.0464073942261325</v>
          </cell>
          <cell r="AU8">
            <v>2.0464073942261325</v>
          </cell>
          <cell r="AV8">
            <v>2.0464073942261325</v>
          </cell>
          <cell r="AW8">
            <v>2.0464073942261325</v>
          </cell>
          <cell r="AX8">
            <v>2.0464073942261325</v>
          </cell>
          <cell r="AY8">
            <v>2.0464073942261325</v>
          </cell>
          <cell r="AZ8">
            <v>2.0464073942261325</v>
          </cell>
          <cell r="BA8">
            <v>2.0464073942261325</v>
          </cell>
          <cell r="BB8">
            <v>2.0464073942261325</v>
          </cell>
          <cell r="BC8">
            <v>2.0464073942261325</v>
          </cell>
          <cell r="BD8">
            <v>2.0464073942261325</v>
          </cell>
          <cell r="BE8">
            <v>2.0464073942261325</v>
          </cell>
          <cell r="BF8">
            <v>2.0464073942261325</v>
          </cell>
          <cell r="BG8">
            <v>2.0464073942261325</v>
          </cell>
          <cell r="BH8">
            <v>2.0464073942261325</v>
          </cell>
          <cell r="BI8">
            <v>2.0464073942261325</v>
          </cell>
          <cell r="BJ8">
            <v>2.0464073942261325</v>
          </cell>
          <cell r="BK8">
            <v>2.0464073942261325</v>
          </cell>
          <cell r="BL8">
            <v>2.0464073942261325</v>
          </cell>
          <cell r="BM8">
            <v>2.0464073942261325</v>
          </cell>
          <cell r="BN8">
            <v>2.0464073942261325</v>
          </cell>
          <cell r="BO8">
            <v>2.0464073942261325</v>
          </cell>
          <cell r="BP8">
            <v>2.0464073942261325</v>
          </cell>
          <cell r="BQ8">
            <v>2.0464073942261325</v>
          </cell>
          <cell r="BR8">
            <v>2.0464073942261325</v>
          </cell>
        </row>
        <row r="299">
          <cell r="H299">
            <v>0.97799999999999998</v>
          </cell>
          <cell r="I299">
            <v>10.586175000000001</v>
          </cell>
          <cell r="J299">
            <v>2.2945351621093746</v>
          </cell>
          <cell r="K299">
            <v>0.56323233958544916</v>
          </cell>
          <cell r="L299">
            <v>5.174012543515623</v>
          </cell>
          <cell r="M299">
            <v>6.4781730204488372</v>
          </cell>
          <cell r="N299">
            <v>5.7668306546156041</v>
          </cell>
          <cell r="O299">
            <v>8.0815986640953259</v>
          </cell>
          <cell r="P299">
            <v>14.200878096211088</v>
          </cell>
          <cell r="Q299">
            <v>13.411840410243737</v>
          </cell>
          <cell r="R299">
            <v>15.707658864755569</v>
          </cell>
          <cell r="S299">
            <v>9.6425615866079184</v>
          </cell>
          <cell r="T299">
            <v>9.343671591781769</v>
          </cell>
          <cell r="U299">
            <v>9.9972695052330032</v>
          </cell>
          <cell r="V299">
            <v>8.7397093640836641</v>
          </cell>
          <cell r="W299">
            <v>9.1751470254400047</v>
          </cell>
          <cell r="X299">
            <v>9.1034961668128354</v>
          </cell>
          <cell r="Y299">
            <v>9.06904416860759</v>
          </cell>
          <cell r="Z299">
            <v>9.5341641078242159</v>
          </cell>
          <cell r="AA299">
            <v>7.6841087512955486</v>
          </cell>
          <cell r="AB299">
            <v>10.307367692344945</v>
          </cell>
          <cell r="AC299">
            <v>17.190244796607878</v>
          </cell>
          <cell r="AD299">
            <v>27.201885126603621</v>
          </cell>
          <cell r="AE299">
            <v>11.853327577933403</v>
          </cell>
          <cell r="AF299">
            <v>10.363704868778445</v>
          </cell>
          <cell r="AG299">
            <v>6.0755676203879174</v>
          </cell>
          <cell r="AH299">
            <v>5.9737886385631649</v>
          </cell>
          <cell r="AI299">
            <v>0.39100721907353875</v>
          </cell>
          <cell r="AJ299">
            <v>0.68763680735039334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Versión_Final_Telecomun"/>
      <sheetName val="Versión_Final_EAAB"/>
      <sheetName val="Versión_Final_IDU"/>
      <sheetName val="Mano_de_Obra"/>
      <sheetName val="Presupuestos_Daños_IDU"/>
      <sheetName val="Versión_Final_Telecomun1"/>
      <sheetName val="Versión_Final_EAAB1"/>
      <sheetName val="Versión_Final_IDU1"/>
      <sheetName val="Mano_de_Obra1"/>
      <sheetName val="Presupuestos_Daños_IDU1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EX3600 - hours"/>
      <sheetName val="Loading Type RH120W - hours"/>
      <sheetName val="Loading Type OtherW - hours"/>
      <sheetName val="Loading Type RH40C - hours"/>
      <sheetName val="Loading Type 992C - hours"/>
      <sheetName val="Drill&amp;Blast"/>
      <sheetName val="Mine Hours"/>
      <sheetName val="MARC Rates"/>
      <sheetName val="MineSupportCostsandContractors"/>
      <sheetName val="MineEquipmentCosts"/>
      <sheetName val="EquipDeprnReplmt~"/>
      <sheetName val="Opex~"/>
      <sheetName val="Operations CAL"/>
      <sheetName val="Maintenance CAL"/>
      <sheetName val="Dates &amp; Flags"/>
      <sheetName val="Cuentas"/>
      <sheetName val="CtaGeneral-A"/>
      <sheetName val="Hoja3"/>
      <sheetName val="Hoja2"/>
      <sheetName val="Hoja1"/>
      <sheetName val="Fixed Assets~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J3">
            <v>0.55000000000000004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11">
          <cell r="A11" t="str">
            <v>Hydraulic Shovels RH200</v>
          </cell>
          <cell r="F11" t="str">
            <v>Feed</v>
          </cell>
          <cell r="G11" t="str">
            <v>Hrs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</row>
        <row r="12">
          <cell r="A12" t="str">
            <v>Hydraulic Shovels RH170</v>
          </cell>
          <cell r="F12" t="str">
            <v>Feed</v>
          </cell>
          <cell r="G12" t="str">
            <v>Hrs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2835.2213624000001</v>
          </cell>
          <cell r="Q12">
            <v>2535.0354366749993</v>
          </cell>
          <cell r="R12">
            <v>2613.64131</v>
          </cell>
          <cell r="S12">
            <v>2402.8089658999997</v>
          </cell>
          <cell r="T12">
            <v>2473.4938686450005</v>
          </cell>
          <cell r="U12">
            <v>2464.4452424000001</v>
          </cell>
          <cell r="V12">
            <v>2622.39912</v>
          </cell>
          <cell r="W12">
            <v>2539.4440499999996</v>
          </cell>
          <cell r="X12">
            <v>2431.8425999999999</v>
          </cell>
          <cell r="Y12">
            <v>2369.9099430399997</v>
          </cell>
          <cell r="Z12">
            <v>2367.9786995200002</v>
          </cell>
          <cell r="AA12">
            <v>2738.3718758400009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</row>
        <row r="13">
          <cell r="A13" t="str">
            <v>Hydraulic Shovels RH120</v>
          </cell>
          <cell r="F13" t="str">
            <v>Feed</v>
          </cell>
          <cell r="G13" t="str">
            <v>Hrs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1167.4440904000001</v>
          </cell>
          <cell r="Q13">
            <v>1023.5708558796875</v>
          </cell>
          <cell r="R13">
            <v>1055.3095368749998</v>
          </cell>
          <cell r="S13">
            <v>1013.6850324890621</v>
          </cell>
          <cell r="T13">
            <v>1020.3162208160621</v>
          </cell>
          <cell r="U13">
            <v>971.28136024000003</v>
          </cell>
          <cell r="V13">
            <v>1097.6329649999998</v>
          </cell>
          <cell r="W13">
            <v>1059.7295362500001</v>
          </cell>
          <cell r="X13">
            <v>1002.2139200000003</v>
          </cell>
          <cell r="Y13">
            <v>999.8057572199998</v>
          </cell>
          <cell r="Z13">
            <v>998.99101385999995</v>
          </cell>
          <cell r="AA13">
            <v>1116.742280616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</row>
        <row r="14">
          <cell r="A14" t="str">
            <v>Hydraulic Shovels Other</v>
          </cell>
          <cell r="F14" t="str">
            <v>Feed</v>
          </cell>
          <cell r="G14" t="str">
            <v>Hrs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1053.3330138947372</v>
          </cell>
          <cell r="Q14">
            <v>1763.0885555822369</v>
          </cell>
          <cell r="R14">
            <v>1817.7580539473686</v>
          </cell>
          <cell r="S14">
            <v>1422.7158350723685</v>
          </cell>
          <cell r="T14">
            <v>1057.986968953026</v>
          </cell>
          <cell r="U14">
            <v>1007.1417089684214</v>
          </cell>
          <cell r="V14">
            <v>1244.2802842105261</v>
          </cell>
          <cell r="W14">
            <v>1367.3929500000008</v>
          </cell>
          <cell r="X14">
            <v>1186.8322736842106</v>
          </cell>
          <cell r="Y14">
            <v>1403.2361504842102</v>
          </cell>
          <cell r="Z14">
            <v>1402.0926510315787</v>
          </cell>
          <cell r="AA14">
            <v>1702.4746201768419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</row>
        <row r="15">
          <cell r="A15" t="str">
            <v>Hydraulic Shovels RH40</v>
          </cell>
          <cell r="F15" t="str">
            <v>Feed</v>
          </cell>
          <cell r="G15" t="str">
            <v>Hrs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883.89590800044164</v>
          </cell>
          <cell r="Y15">
            <v>920.10201384246545</v>
          </cell>
          <cell r="Z15">
            <v>909.28013220430933</v>
          </cell>
          <cell r="AA15">
            <v>959.10349229670067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</row>
        <row r="16">
          <cell r="A16" t="str">
            <v>Front End Loaders</v>
          </cell>
          <cell r="F16" t="str">
            <v>Feed</v>
          </cell>
          <cell r="G16" t="str">
            <v>Hrs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353.55836320017664</v>
          </cell>
          <cell r="Y16">
            <v>368.04080553698611</v>
          </cell>
          <cell r="Z16">
            <v>363.71205288172371</v>
          </cell>
          <cell r="AA16">
            <v>383.64139691868036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</row>
        <row r="17">
          <cell r="A17" t="str">
            <v>CAT793</v>
          </cell>
          <cell r="F17" t="str">
            <v>Feed</v>
          </cell>
          <cell r="G17" t="str">
            <v>Hrs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</row>
        <row r="18">
          <cell r="A18" t="str">
            <v>CAT789</v>
          </cell>
          <cell r="F18" t="str">
            <v>Feed</v>
          </cell>
          <cell r="G18" t="str">
            <v>Hrs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9979.9791956480003</v>
          </cell>
          <cell r="Q18">
            <v>9024.7261545629972</v>
          </cell>
          <cell r="R18">
            <v>9931.8369779999994</v>
          </cell>
          <cell r="S18">
            <v>8986.5055324659988</v>
          </cell>
          <cell r="T18">
            <v>9300.3369461052007</v>
          </cell>
          <cell r="U18">
            <v>9217.0252065760014</v>
          </cell>
          <cell r="V18">
            <v>9860.2206912000001</v>
          </cell>
          <cell r="W18">
            <v>9548.3096279999972</v>
          </cell>
          <cell r="X18">
            <v>9143.7281759999987</v>
          </cell>
          <cell r="Y18">
            <v>9005.6577835519984</v>
          </cell>
          <cell r="Z18">
            <v>8998.3190581760009</v>
          </cell>
          <cell r="AA18">
            <v>10241.510815641604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</row>
        <row r="19">
          <cell r="A19" t="str">
            <v>CAT777</v>
          </cell>
          <cell r="F19" t="str">
            <v>Feed</v>
          </cell>
          <cell r="G19" t="str">
            <v>Hrs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13420.542938571662</v>
          </cell>
          <cell r="Q19">
            <v>14200.336347834313</v>
          </cell>
          <cell r="R19">
            <v>13434.361556477732</v>
          </cell>
          <cell r="S19">
            <v>12145.372445045141</v>
          </cell>
          <cell r="T19">
            <v>11006.292917957609</v>
          </cell>
          <cell r="U19">
            <v>10622.821306220245</v>
          </cell>
          <cell r="V19">
            <v>12149.065828663966</v>
          </cell>
          <cell r="W19">
            <v>12244.058792307696</v>
          </cell>
          <cell r="X19">
            <v>14374.459870123013</v>
          </cell>
          <cell r="Y19">
            <v>14941.151623900398</v>
          </cell>
          <cell r="Z19">
            <v>14893.557719897628</v>
          </cell>
          <cell r="AA19">
            <v>17214.199098940207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</row>
        <row r="20">
          <cell r="A20" t="str">
            <v>Production Drills</v>
          </cell>
          <cell r="F20" t="str">
            <v>Feed</v>
          </cell>
          <cell r="G20" t="str">
            <v>Hrs</v>
          </cell>
          <cell r="J20">
            <v>872.92402526491389</v>
          </cell>
          <cell r="K20">
            <v>872.92402526491389</v>
          </cell>
          <cell r="L20">
            <v>872.92402526491389</v>
          </cell>
          <cell r="M20">
            <v>872.92402526491389</v>
          </cell>
          <cell r="N20">
            <v>872.92402526491389</v>
          </cell>
          <cell r="O20">
            <v>872.92402526491389</v>
          </cell>
          <cell r="P20">
            <v>2254.3412155616156</v>
          </cell>
          <cell r="Q20">
            <v>2180.6037875502043</v>
          </cell>
          <cell r="R20">
            <v>2245.4681844040965</v>
          </cell>
          <cell r="S20">
            <v>2036.2819772784264</v>
          </cell>
          <cell r="T20">
            <v>2000.4486578907199</v>
          </cell>
          <cell r="U20">
            <v>1963.343112878038</v>
          </cell>
          <cell r="V20">
            <v>2153.2330594724754</v>
          </cell>
          <cell r="W20">
            <v>2117.1128666333698</v>
          </cell>
          <cell r="X20">
            <v>1996.4465792857252</v>
          </cell>
          <cell r="Y20">
            <v>2007.2135719347566</v>
          </cell>
          <cell r="Z20">
            <v>2005.320949239906</v>
          </cell>
          <cell r="AA20">
            <v>2316.6308843953248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</row>
        <row r="21">
          <cell r="A21" t="str">
            <v>Coal Drills</v>
          </cell>
          <cell r="F21" t="str">
            <v>Feed</v>
          </cell>
          <cell r="G21" t="str">
            <v>Hrs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40</v>
          </cell>
          <cell r="AK21">
            <v>40</v>
          </cell>
          <cell r="AL21">
            <v>40</v>
          </cell>
          <cell r="AM21">
            <v>40</v>
          </cell>
          <cell r="AN21">
            <v>40</v>
          </cell>
          <cell r="AO21">
            <v>40</v>
          </cell>
          <cell r="AP21">
            <v>40</v>
          </cell>
          <cell r="AQ21">
            <v>40</v>
          </cell>
          <cell r="AR21">
            <v>40</v>
          </cell>
          <cell r="AS21">
            <v>40</v>
          </cell>
          <cell r="AT21">
            <v>40</v>
          </cell>
          <cell r="AU21">
            <v>40</v>
          </cell>
          <cell r="AV21">
            <v>40</v>
          </cell>
          <cell r="AW21">
            <v>40</v>
          </cell>
          <cell r="AX21">
            <v>40</v>
          </cell>
          <cell r="AY21">
            <v>40</v>
          </cell>
          <cell r="AZ21">
            <v>40</v>
          </cell>
          <cell r="BA21">
            <v>40</v>
          </cell>
          <cell r="BB21">
            <v>40</v>
          </cell>
          <cell r="BC21">
            <v>40</v>
          </cell>
          <cell r="BD21">
            <v>40</v>
          </cell>
          <cell r="BE21">
            <v>40</v>
          </cell>
          <cell r="BF21">
            <v>40</v>
          </cell>
          <cell r="BG21">
            <v>40</v>
          </cell>
          <cell r="BH21">
            <v>40</v>
          </cell>
          <cell r="BI21">
            <v>40</v>
          </cell>
          <cell r="BJ21">
            <v>40</v>
          </cell>
          <cell r="BK21">
            <v>40</v>
          </cell>
          <cell r="BL21">
            <v>40</v>
          </cell>
          <cell r="BM21">
            <v>40</v>
          </cell>
          <cell r="BN21">
            <v>40</v>
          </cell>
          <cell r="BO21">
            <v>40</v>
          </cell>
          <cell r="BP21">
            <v>40</v>
          </cell>
          <cell r="BQ21">
            <v>40</v>
          </cell>
          <cell r="BR21">
            <v>40</v>
          </cell>
          <cell r="BS21">
            <v>40</v>
          </cell>
          <cell r="BT21">
            <v>40</v>
          </cell>
          <cell r="BU21">
            <v>40</v>
          </cell>
          <cell r="BV21">
            <v>40</v>
          </cell>
          <cell r="BW21">
            <v>40</v>
          </cell>
          <cell r="BX21">
            <v>40</v>
          </cell>
        </row>
        <row r="22">
          <cell r="A22" t="str">
            <v>Track Dozers D10</v>
          </cell>
          <cell r="F22" t="str">
            <v>Feed</v>
          </cell>
          <cell r="G22" t="str">
            <v>Hrs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962.95718504687511</v>
          </cell>
          <cell r="T22">
            <v>2402.4981123750003</v>
          </cell>
          <cell r="U22">
            <v>2348.348465</v>
          </cell>
          <cell r="V22">
            <v>2530.1737499999999</v>
          </cell>
          <cell r="W22">
            <v>2500.02</v>
          </cell>
          <cell r="X22">
            <v>2375.75</v>
          </cell>
          <cell r="Y22">
            <v>2407.5781055000007</v>
          </cell>
          <cell r="Z22">
            <v>2382.7138714999996</v>
          </cell>
          <cell r="AA22">
            <v>2668.6529279999995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</row>
        <row r="23">
          <cell r="A23" t="str">
            <v>Track Dozers D9</v>
          </cell>
          <cell r="F23" t="str">
            <v>Feed</v>
          </cell>
          <cell r="G23" t="str">
            <v>Hrs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1609.9975290000002</v>
          </cell>
          <cell r="Q23">
            <v>1503.6586848749998</v>
          </cell>
          <cell r="R23">
            <v>1565.8019999999999</v>
          </cell>
          <cell r="S23">
            <v>2888.8715551406253</v>
          </cell>
          <cell r="T23">
            <v>3363.4973573250004</v>
          </cell>
          <cell r="U23">
            <v>3287.6878509999997</v>
          </cell>
          <cell r="V23">
            <v>3542.24325</v>
          </cell>
          <cell r="W23">
            <v>3500.0279999999998</v>
          </cell>
          <cell r="X23">
            <v>3326.05</v>
          </cell>
          <cell r="Y23">
            <v>3370.6093477000004</v>
          </cell>
          <cell r="Z23">
            <v>3335.7994200999992</v>
          </cell>
          <cell r="AA23">
            <v>3736.1140992000001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</row>
        <row r="24">
          <cell r="A24" t="str">
            <v>Track Dozers D7</v>
          </cell>
          <cell r="F24" t="str">
            <v>Feed</v>
          </cell>
          <cell r="G24" t="str">
            <v>Hrs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481.47859252343756</v>
          </cell>
          <cell r="T24">
            <v>480.49962247500002</v>
          </cell>
          <cell r="U24">
            <v>469.669693</v>
          </cell>
          <cell r="V24">
            <v>506.03474999999997</v>
          </cell>
          <cell r="W24">
            <v>500.00400000000002</v>
          </cell>
          <cell r="X24">
            <v>475.15</v>
          </cell>
          <cell r="Y24">
            <v>481.51562110000009</v>
          </cell>
          <cell r="Z24">
            <v>476.54277429999991</v>
          </cell>
          <cell r="AA24">
            <v>533.73058559999993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</row>
        <row r="25">
          <cell r="A25" t="str">
            <v>Wheel Dozers 834</v>
          </cell>
          <cell r="F25" t="str">
            <v>Feed</v>
          </cell>
          <cell r="G25" t="str">
            <v>Hrs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1398.7522649999999</v>
          </cell>
          <cell r="R25">
            <v>1456.56</v>
          </cell>
          <cell r="S25">
            <v>1343.6611884375</v>
          </cell>
          <cell r="T25">
            <v>1340.929179</v>
          </cell>
          <cell r="U25">
            <v>1310.7061199999998</v>
          </cell>
          <cell r="V25">
            <v>1412.19</v>
          </cell>
          <cell r="W25">
            <v>1395.36</v>
          </cell>
          <cell r="X25">
            <v>1768</v>
          </cell>
          <cell r="Y25">
            <v>1791.6860320000001</v>
          </cell>
          <cell r="Z25">
            <v>1773.1824159999996</v>
          </cell>
          <cell r="AA25">
            <v>1985.9742719999999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</row>
        <row r="26">
          <cell r="A26" t="str">
            <v>Graders</v>
          </cell>
          <cell r="F26" t="str">
            <v>Feed</v>
          </cell>
          <cell r="G26" t="str">
            <v>Hrs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1747.2841399999998</v>
          </cell>
          <cell r="Q26">
            <v>1631.8776424999999</v>
          </cell>
          <cell r="R26">
            <v>1699.32</v>
          </cell>
          <cell r="S26">
            <v>1567.60471984375</v>
          </cell>
          <cell r="T26">
            <v>1564.4173755000002</v>
          </cell>
          <cell r="U26">
            <v>1529.1571399999996</v>
          </cell>
          <cell r="V26">
            <v>1647.5550000000001</v>
          </cell>
          <cell r="W26">
            <v>1627.92</v>
          </cell>
          <cell r="X26">
            <v>1547</v>
          </cell>
          <cell r="Y26">
            <v>1567.7252780000001</v>
          </cell>
          <cell r="Z26">
            <v>1551.5346139999997</v>
          </cell>
          <cell r="AA26">
            <v>1737.727488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</row>
        <row r="27">
          <cell r="A27" t="str">
            <v>Water Trucks</v>
          </cell>
          <cell r="F27" t="str">
            <v>Feed</v>
          </cell>
          <cell r="G27" t="str">
            <v>Hrs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873.64206999999988</v>
          </cell>
          <cell r="Q27">
            <v>815.93882124999993</v>
          </cell>
          <cell r="R27">
            <v>849.66</v>
          </cell>
          <cell r="S27">
            <v>783.802359921875</v>
          </cell>
          <cell r="T27">
            <v>782.20868775000008</v>
          </cell>
          <cell r="U27">
            <v>764.57856999999979</v>
          </cell>
          <cell r="V27">
            <v>823.77750000000003</v>
          </cell>
          <cell r="W27">
            <v>813.96</v>
          </cell>
          <cell r="X27">
            <v>773.5</v>
          </cell>
          <cell r="Y27">
            <v>783.86263900000006</v>
          </cell>
          <cell r="Z27">
            <v>775.76730699999985</v>
          </cell>
          <cell r="AA27">
            <v>868.863744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</row>
        <row r="28">
          <cell r="A28" t="str">
            <v>Ancillary Excavator 330</v>
          </cell>
          <cell r="F28" t="str">
            <v>Feed</v>
          </cell>
          <cell r="G28" t="str">
            <v>Hrs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663</v>
          </cell>
          <cell r="Y28">
            <v>671.88226200000008</v>
          </cell>
          <cell r="Z28">
            <v>664.94340599999987</v>
          </cell>
          <cell r="AA28">
            <v>744.74035200000003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</row>
        <row r="29">
          <cell r="A29" t="str">
            <v>Crushers</v>
          </cell>
          <cell r="F29" t="str">
            <v>Feed</v>
          </cell>
          <cell r="G29" t="str">
            <v>Hrs</v>
          </cell>
          <cell r="J29">
            <v>778.78125</v>
          </cell>
          <cell r="K29">
            <v>769.5</v>
          </cell>
          <cell r="L29">
            <v>731.25</v>
          </cell>
          <cell r="M29">
            <v>741.04661250000004</v>
          </cell>
          <cell r="N29">
            <v>733.39346249999983</v>
          </cell>
          <cell r="O29">
            <v>821.40479999999991</v>
          </cell>
          <cell r="P29">
            <v>693.77458500000012</v>
          </cell>
          <cell r="Q29">
            <v>771.37073437499998</v>
          </cell>
          <cell r="R29">
            <v>726.94125000000008</v>
          </cell>
          <cell r="S29">
            <v>733.57972971679692</v>
          </cell>
          <cell r="T29">
            <v>321.67510635937498</v>
          </cell>
          <cell r="U29">
            <v>299.96858812499994</v>
          </cell>
          <cell r="V29">
            <v>338.76984375000001</v>
          </cell>
          <cell r="W29">
            <v>338.58</v>
          </cell>
          <cell r="X29">
            <v>321.75</v>
          </cell>
          <cell r="Y29">
            <v>333.47097562499999</v>
          </cell>
          <cell r="Z29">
            <v>330.02705812499994</v>
          </cell>
          <cell r="AA29">
            <v>369.63216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</row>
        <row r="30">
          <cell r="A30" t="str">
            <v>Stockpile Loaders</v>
          </cell>
          <cell r="F30" t="str">
            <v>Feed</v>
          </cell>
          <cell r="G30" t="str">
            <v>Hrs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335.91529710937505</v>
          </cell>
          <cell r="T30">
            <v>335.23229475000005</v>
          </cell>
          <cell r="U30">
            <v>327.67652999999996</v>
          </cell>
          <cell r="V30">
            <v>353.04750000000001</v>
          </cell>
          <cell r="W30">
            <v>348.84</v>
          </cell>
          <cell r="X30">
            <v>331.5</v>
          </cell>
          <cell r="Y30">
            <v>335.94113100000004</v>
          </cell>
          <cell r="Z30">
            <v>332.47170299999993</v>
          </cell>
          <cell r="AA30">
            <v>372.37017600000001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</row>
        <row r="94">
          <cell r="A94" t="str">
            <v>Hydraulic Shovels RH200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</row>
        <row r="95">
          <cell r="A95" t="str">
            <v>Hydraulic Shovels RH170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</row>
        <row r="96">
          <cell r="A96" t="str">
            <v>Hydraulic Shovels RH120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</row>
        <row r="97">
          <cell r="A97" t="str">
            <v>Hydraulic Shovels RH40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</row>
        <row r="98">
          <cell r="A98" t="str">
            <v>Front End Loaders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</row>
        <row r="99">
          <cell r="A99" t="str">
            <v>CAT793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</row>
        <row r="100">
          <cell r="A100" t="str">
            <v>CAT789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</row>
        <row r="101">
          <cell r="A101" t="str">
            <v>CAT777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</row>
        <row r="102">
          <cell r="A102" t="str">
            <v>Production Drills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</row>
        <row r="103">
          <cell r="A103" t="str">
            <v>Coal Drills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</row>
        <row r="104">
          <cell r="A104" t="str">
            <v>Track Dozers D10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</row>
        <row r="105">
          <cell r="A105" t="str">
            <v>Track Dozers D9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</row>
        <row r="106">
          <cell r="A106" t="str">
            <v>Track Dozers D7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</row>
        <row r="107">
          <cell r="A107" t="str">
            <v>Wheel Dozers 834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</row>
        <row r="108">
          <cell r="A108" t="str">
            <v>Graders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 t="str">
            <v>Water Trucks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</row>
        <row r="110">
          <cell r="A110" t="str">
            <v>Ancillary Excavator 330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 t="str">
            <v>Crushers</v>
          </cell>
        </row>
        <row r="112">
          <cell r="A112" t="str">
            <v>Stockpile Loaders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11">
          <cell r="P11" t="str">
            <v>5300  Materials and Supplies  DO NOT USE</v>
          </cell>
          <cell r="Q11" t="str">
            <v>MINING CODES</v>
          </cell>
          <cell r="S11" t="str">
            <v>5220  Utillities  DO NOT USE</v>
          </cell>
          <cell r="T11" t="str">
            <v>Process ProductionPrimary Cushing-22060100</v>
          </cell>
        </row>
        <row r="12">
          <cell r="P12" t="str">
            <v>1000  Production Statistics</v>
          </cell>
          <cell r="Q12" t="str">
            <v>Mine Drilling 22020010</v>
          </cell>
          <cell r="S12" t="str">
            <v xml:space="preserve">5221       Utilities - Electricity   </v>
          </cell>
          <cell r="T12" t="str">
            <v>Process ProductionConveying and feeding-22060110</v>
          </cell>
        </row>
        <row r="13">
          <cell r="P13" t="str">
            <v>1001      Waste Mined</v>
          </cell>
          <cell r="Q13" t="str">
            <v>Mine Blasting 22020020</v>
          </cell>
          <cell r="S13" t="str">
            <v xml:space="preserve">5222       Utilities - Natural Gas   </v>
          </cell>
          <cell r="T13" t="str">
            <v>Process ProductionGrinding-22060120</v>
          </cell>
        </row>
        <row r="14">
          <cell r="P14" t="str">
            <v>1002      Oxide Mined</v>
          </cell>
          <cell r="Q14" t="str">
            <v>Mine Loading 22020030</v>
          </cell>
          <cell r="S14" t="str">
            <v xml:space="preserve">5223       Utilities - Water   </v>
          </cell>
          <cell r="T14" t="str">
            <v>Process ProductionSAG Mill-22060121</v>
          </cell>
        </row>
        <row r="15">
          <cell r="P15" t="str">
            <v>1003      VC Sulphide Mined</v>
          </cell>
          <cell r="Q15" t="str">
            <v>Mine CAT 375 22020031</v>
          </cell>
          <cell r="S15" t="str">
            <v xml:space="preserve">5224       Utilities - Sewer   </v>
          </cell>
          <cell r="T15" t="str">
            <v>Process ProductionBall Mill 1-22060122</v>
          </cell>
        </row>
        <row r="16">
          <cell r="P16" t="str">
            <v>1004      IN Sulphide Mined</v>
          </cell>
          <cell r="Q16" t="str">
            <v>Mine CAT 994 22020032</v>
          </cell>
          <cell r="S16" t="str">
            <v xml:space="preserve">5225       Utilities - Compressed Air   </v>
          </cell>
          <cell r="T16" t="str">
            <v>Process ProductionBall Mill 2-22060123</v>
          </cell>
        </row>
        <row r="17">
          <cell r="P17" t="str">
            <v>1005      Oxide Ag HG</v>
          </cell>
          <cell r="Q17" t="str">
            <v>Mine Hydraulic Shovels 22020033</v>
          </cell>
          <cell r="S17" t="str">
            <v>5300  Materials and Supplies  DO NOT USE</v>
          </cell>
          <cell r="T17" t="str">
            <v>Process ProductionPebble Crusher-22060124</v>
          </cell>
        </row>
        <row r="18">
          <cell r="P18" t="str">
            <v>1006      VCS AG Head Grade</v>
          </cell>
          <cell r="Q18" t="str">
            <v>Mine Hauling 22020040</v>
          </cell>
          <cell r="S18" t="str">
            <v xml:space="preserve">5302       Supplies - Operating   </v>
          </cell>
          <cell r="T18" t="str">
            <v>Process ProductionLead Flotation Circuit-22060130</v>
          </cell>
        </row>
        <row r="19">
          <cell r="P19" t="str">
            <v>1007      INS AG Head Grade</v>
          </cell>
          <cell r="Q19" t="str">
            <v>Mine CAT 785 22020041</v>
          </cell>
          <cell r="S19" t="str">
            <v xml:space="preserve">5303       Supplies - Field   </v>
          </cell>
          <cell r="T19" t="str">
            <v>Process ProductionLead Regrind-22060131</v>
          </cell>
        </row>
        <row r="20">
          <cell r="P20" t="str">
            <v>1008      Oxide Pg HG</v>
          </cell>
          <cell r="Q20" t="str">
            <v>Mine CAT 789 22020042</v>
          </cell>
          <cell r="S20" t="str">
            <v xml:space="preserve">5304       Supplies - Office   </v>
          </cell>
          <cell r="T20" t="str">
            <v>Process ProductionZinc Flotation Circuit-22060140</v>
          </cell>
        </row>
        <row r="21">
          <cell r="P21" t="str">
            <v>1009       VCS Pb HG</v>
          </cell>
          <cell r="Q21" t="str">
            <v>Mine Rehandle 22020049</v>
          </cell>
          <cell r="S21" t="str">
            <v xml:space="preserve">5305       Small Equipment and Tools   </v>
          </cell>
          <cell r="T21" t="str">
            <v>Process ProductionZinc Regrind-22060141</v>
          </cell>
        </row>
        <row r="22">
          <cell r="P22" t="str">
            <v>1010       INS Pb HG</v>
          </cell>
          <cell r="Q22" t="str">
            <v>Mine Dozing 22020050</v>
          </cell>
          <cell r="S22" t="str">
            <v>5321       Grinding Balls  DO NOT USE</v>
          </cell>
          <cell r="T22" t="str">
            <v>Process ProductionConcentrate Dewatering-22060150</v>
          </cell>
        </row>
        <row r="23">
          <cell r="P23" t="str">
            <v>1011       Oxide Zn HG</v>
          </cell>
          <cell r="Q23" t="str">
            <v>Mine Road Maintenance 22020060</v>
          </cell>
          <cell r="S23" t="str">
            <v xml:space="preserve">5321010       Grinding Balls -125mm  </v>
          </cell>
          <cell r="T23" t="str">
            <v>Process ProductionThickening-22060151</v>
          </cell>
        </row>
        <row r="24">
          <cell r="P24" t="str">
            <v>1012       VCS Zn HG</v>
          </cell>
          <cell r="Q24" t="str">
            <v>Mine Dewatering 22020070</v>
          </cell>
          <cell r="S24" t="str">
            <v xml:space="preserve">5321020       Grinding Balls - 50mm  </v>
          </cell>
          <cell r="T24" t="str">
            <v>Process ProductionFiltering-22060152</v>
          </cell>
        </row>
        <row r="25">
          <cell r="P25" t="str">
            <v>1013       INS Zn HG</v>
          </cell>
          <cell r="Q25" t="str">
            <v>Mine Suport (Lighting Plants, RTD) 22020080</v>
          </cell>
          <cell r="S25" t="str">
            <v xml:space="preserve">5321030       Grinding Balls - 25mm  </v>
          </cell>
          <cell r="T25" t="str">
            <v>Process ProductionThickener/Tailings-22060160</v>
          </cell>
        </row>
        <row r="26">
          <cell r="P26" t="str">
            <v>1014      Mill Feed VCS</v>
          </cell>
          <cell r="Q26" t="str">
            <v>Mine Planning 22020510</v>
          </cell>
          <cell r="S26" t="str">
            <v xml:space="preserve">5330       Liners &amp; Bolts   </v>
          </cell>
          <cell r="T26" t="str">
            <v>Process ProductionConcentrate Loadout-22060170</v>
          </cell>
        </row>
        <row r="27">
          <cell r="P27" t="str">
            <v>1015      Mill Feed INS</v>
          </cell>
          <cell r="Q27" t="str">
            <v>Mine Survey 22020520</v>
          </cell>
          <cell r="S27" t="str">
            <v xml:space="preserve">5331       Tires   </v>
          </cell>
          <cell r="T27" t="str">
            <v>Process ProductionWater systems-22060180</v>
          </cell>
        </row>
        <row r="28">
          <cell r="P28" t="str">
            <v>1016      Mill Feed Ag HG</v>
          </cell>
          <cell r="Q28" t="str">
            <v>Mine Geology 22020530</v>
          </cell>
          <cell r="S28" t="str">
            <v xml:space="preserve">5340       Filter Cloth   </v>
          </cell>
          <cell r="T28" t="str">
            <v>Process ProductionUtilities-22060190</v>
          </cell>
        </row>
        <row r="29">
          <cell r="P29" t="str">
            <v>1017      Mill Feed Pb Head Grade</v>
          </cell>
          <cell r="Q29" t="str">
            <v>Exploration Services 22020540</v>
          </cell>
          <cell r="S29" t="str">
            <v>5350  Components &amp; Parts  DO NOT USE</v>
          </cell>
          <cell r="T29" t="str">
            <v>Process ProductionLaboratory Services-22060200</v>
          </cell>
        </row>
        <row r="30">
          <cell r="P30" t="str">
            <v>1018      Mill feed Zn HG</v>
          </cell>
          <cell r="Q30" t="str">
            <v>Mine G &amp; A 22020930</v>
          </cell>
          <cell r="S30" t="str">
            <v xml:space="preserve">5351       Mechanical   </v>
          </cell>
          <cell r="T30" t="str">
            <v>Process ProductionMetallurgical Laboratory-22060210</v>
          </cell>
        </row>
        <row r="31">
          <cell r="P31" t="str">
            <v>1019      Mill Recov Ag</v>
          </cell>
          <cell r="Q31" t="str">
            <v>MINE MAINTENANCE CODES</v>
          </cell>
          <cell r="S31" t="str">
            <v xml:space="preserve">5352       Electrical/Instrumentation   </v>
          </cell>
          <cell r="T31" t="str">
            <v>Process ProductionAdminsitration-22060930</v>
          </cell>
        </row>
        <row r="32">
          <cell r="P32" t="str">
            <v>1020      Mill Recov Pb</v>
          </cell>
          <cell r="Q32" t="str">
            <v>MMaint- Drilling 22021010</v>
          </cell>
          <cell r="S32" t="str">
            <v xml:space="preserve">5353       Ground Engaging Tools   </v>
          </cell>
          <cell r="T32" t="str">
            <v>Process MaintenancePrimary Cushing-22061100</v>
          </cell>
        </row>
        <row r="33">
          <cell r="P33" t="str">
            <v>1021      Mill Recov Zn</v>
          </cell>
          <cell r="Q33" t="str">
            <v>MMaint- Blasting 22021020</v>
          </cell>
          <cell r="S33" t="str">
            <v xml:space="preserve">5354       Piping / Plumbing   </v>
          </cell>
          <cell r="T33" t="str">
            <v>Process MaintenanceConveying and feeding-22061110</v>
          </cell>
        </row>
        <row r="34">
          <cell r="P34" t="str">
            <v>1022      Vol Pb Conc</v>
          </cell>
          <cell r="Q34" t="str">
            <v>MMaint- Loading 22021030</v>
          </cell>
          <cell r="S34" t="str">
            <v xml:space="preserve">5355       Buildings   </v>
          </cell>
          <cell r="T34" t="str">
            <v>Process MaintenanceGrinding-22061120</v>
          </cell>
        </row>
        <row r="35">
          <cell r="P35" t="str">
            <v>1023      Vol Zn Con</v>
          </cell>
          <cell r="Q35" t="str">
            <v>MMaint- CAT 375 22021031</v>
          </cell>
          <cell r="S35" t="str">
            <v xml:space="preserve">5356       Undercarriage   </v>
          </cell>
          <cell r="T35" t="str">
            <v>Process MaintenanceSAG Mill-22061121</v>
          </cell>
        </row>
        <row r="36">
          <cell r="P36" t="str">
            <v>1024      Ag in Pb con</v>
          </cell>
          <cell r="Q36" t="str">
            <v>MMaint- CAT 994 22021032</v>
          </cell>
          <cell r="S36" t="str">
            <v xml:space="preserve">5360       Rubber Wear Parts   </v>
          </cell>
          <cell r="T36" t="str">
            <v>Process MaintenanceBall Mill 1-22061122</v>
          </cell>
        </row>
        <row r="37">
          <cell r="P37" t="str">
            <v>1025      Ag in Zn con</v>
          </cell>
          <cell r="Q37" t="str">
            <v>MMaint- Hydraulic Shovels 22021033</v>
          </cell>
          <cell r="S37" t="str">
            <v xml:space="preserve">5365       Steel Sections   </v>
          </cell>
          <cell r="T37" t="str">
            <v>Process MaintenanceBall Mill 2-22061123</v>
          </cell>
        </row>
        <row r="38">
          <cell r="P38" t="str">
            <v>1026      Gross Silver Prod</v>
          </cell>
          <cell r="Q38" t="str">
            <v>MMaint- Hauling 22021040</v>
          </cell>
          <cell r="S38" t="str">
            <v>5370  Fuel Oil and Grease  DO NOT USE</v>
          </cell>
          <cell r="T38" t="str">
            <v>Process MaintenancePebble Crusher-22061124</v>
          </cell>
        </row>
        <row r="39">
          <cell r="P39" t="str">
            <v>1027      Gross Pb Prod</v>
          </cell>
          <cell r="Q39" t="str">
            <v>MMaint- CAT 785 22021041</v>
          </cell>
          <cell r="S39" t="str">
            <v xml:space="preserve">5371       Diesel   </v>
          </cell>
          <cell r="T39" t="str">
            <v>Process MaintenanceLead Flotation Circuit-22061130</v>
          </cell>
        </row>
        <row r="40">
          <cell r="P40" t="str">
            <v>1028      Gross Zn Prod</v>
          </cell>
          <cell r="Q40" t="str">
            <v>MMaint- CAT 789 22021042</v>
          </cell>
          <cell r="S40" t="str">
            <v xml:space="preserve">5372       Gasoline   </v>
          </cell>
          <cell r="T40" t="str">
            <v>Process MaintenanceLead Regrind-22061131</v>
          </cell>
        </row>
        <row r="41">
          <cell r="P41" t="str">
            <v>1029      Net Payable Ag</v>
          </cell>
          <cell r="Q41" t="str">
            <v>MMaint- Rehandle 22021049</v>
          </cell>
          <cell r="S41" t="str">
            <v xml:space="preserve">5373       Oil and Grease   </v>
          </cell>
          <cell r="T41" t="str">
            <v>Process MaintenanceZinc Flotation Circuit-22061140</v>
          </cell>
        </row>
        <row r="42">
          <cell r="P42" t="str">
            <v>1030      Net Payable Pb</v>
          </cell>
          <cell r="Q42" t="str">
            <v>MMaint- Dozing 22021050</v>
          </cell>
          <cell r="S42" t="str">
            <v xml:space="preserve">5375       General Consumables   </v>
          </cell>
          <cell r="T42" t="str">
            <v>Process MaintenanceZinc Regrind-22061141</v>
          </cell>
        </row>
        <row r="43">
          <cell r="P43" t="str">
            <v>1031      Net Payable Zn</v>
          </cell>
          <cell r="Q43" t="str">
            <v>MMaint- Road Maintenance 22021060</v>
          </cell>
          <cell r="S43" t="str">
            <v>5400  Reagents  DO NOT USE</v>
          </cell>
          <cell r="T43" t="str">
            <v>Process MaintenanceConcentrate Dewatering-22061150</v>
          </cell>
        </row>
        <row r="44">
          <cell r="P44" t="str">
            <v>1032      Gross Revenue</v>
          </cell>
          <cell r="Q44" t="str">
            <v>MMaint- Dewatering 22021070</v>
          </cell>
          <cell r="S44" t="str">
            <v>5401       Collector - Primary  DO NOT USE</v>
          </cell>
          <cell r="T44" t="str">
            <v>Process MaintenanceThickening-22061151</v>
          </cell>
        </row>
        <row r="45">
          <cell r="P45" t="str">
            <v>1033      Net Revenue</v>
          </cell>
          <cell r="Q45" t="str">
            <v>MMaint- Suport 22021080</v>
          </cell>
          <cell r="S45" t="str">
            <v xml:space="preserve">5401010           Aero 65  </v>
          </cell>
          <cell r="T45" t="str">
            <v>Process MaintenanceFiltering-22061152</v>
          </cell>
        </row>
        <row r="46">
          <cell r="P46" t="str">
            <v>5301  DO NOT USE  DO NOT USE</v>
          </cell>
          <cell r="Q46" t="str">
            <v>MMaint- G &amp; A 22021930</v>
          </cell>
          <cell r="S46" t="str">
            <v xml:space="preserve">5401020           Aero 238  </v>
          </cell>
          <cell r="T46" t="str">
            <v>Process MaintenanceThickener/Tailings-22061160</v>
          </cell>
        </row>
        <row r="47">
          <cell r="P47" t="str">
            <v>6301       Depreciation</v>
          </cell>
          <cell r="S47" t="str">
            <v xml:space="preserve">5401030           SIPX  </v>
          </cell>
          <cell r="T47" t="str">
            <v>Process MaintenanceConcentrate Loadout-22061170</v>
          </cell>
        </row>
        <row r="48">
          <cell r="P48" t="str">
            <v>5842       Leasing costs</v>
          </cell>
          <cell r="S48" t="str">
            <v xml:space="preserve">5401040           PAX  </v>
          </cell>
          <cell r="T48" t="str">
            <v>Process MaintenanceWater systems-22061180</v>
          </cell>
        </row>
        <row r="49">
          <cell r="P49" t="str">
            <v xml:space="preserve">5302       Supplies - Operating   </v>
          </cell>
          <cell r="S49" t="str">
            <v xml:space="preserve">5405       Flocculants   </v>
          </cell>
          <cell r="T49" t="str">
            <v>Process MaintenanceUtilities-22061190</v>
          </cell>
        </row>
        <row r="50">
          <cell r="P50" t="str">
            <v xml:space="preserve">5303       Supplies - Field   </v>
          </cell>
          <cell r="S50" t="str">
            <v xml:space="preserve">5410       Chemicals - Other   </v>
          </cell>
          <cell r="T50" t="str">
            <v>Process MaintenanceBuilding Maintenance-22061470</v>
          </cell>
        </row>
        <row r="51">
          <cell r="P51" t="str">
            <v xml:space="preserve">5304       Supplies - Office   </v>
          </cell>
          <cell r="S51" t="str">
            <v xml:space="preserve">5415       Frother   </v>
          </cell>
          <cell r="T51" t="str">
            <v>Process MaintenanceCraneage and Rigging Services-22061480</v>
          </cell>
        </row>
        <row r="52">
          <cell r="P52" t="str">
            <v xml:space="preserve">5305       Small Equipment and Tools   </v>
          </cell>
          <cell r="S52" t="str">
            <v xml:space="preserve">5420       Lime   </v>
          </cell>
          <cell r="T52" t="str">
            <v>Process MaintenanceAdminsitration-22061930</v>
          </cell>
        </row>
        <row r="53">
          <cell r="P53" t="str">
            <v xml:space="preserve">5306       Office Equipment   </v>
          </cell>
          <cell r="S53" t="str">
            <v>5425       Depressants  DO NOT USE</v>
          </cell>
        </row>
        <row r="54">
          <cell r="P54" t="str">
            <v xml:space="preserve">5307       Computer Equipment   </v>
          </cell>
          <cell r="S54" t="str">
            <v xml:space="preserve">5425010           Zn Oxide  </v>
          </cell>
        </row>
        <row r="55">
          <cell r="P55" t="str">
            <v xml:space="preserve">5310       Software   </v>
          </cell>
          <cell r="S55" t="str">
            <v xml:space="preserve">5425020           Na Cyanide  </v>
          </cell>
        </row>
        <row r="56">
          <cell r="P56" t="str">
            <v>5315  Explosives &amp; Accessories  DO NOT USE</v>
          </cell>
          <cell r="S56" t="str">
            <v xml:space="preserve">5430       Activator   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</sheetNames>
    <sheetDataSet>
      <sheetData sheetId="0" refreshError="1"/>
      <sheetData sheetId="1" refreshError="1">
        <row r="6">
          <cell r="H6">
            <v>1</v>
          </cell>
          <cell r="I6">
            <v>2</v>
          </cell>
          <cell r="J6">
            <v>3</v>
          </cell>
          <cell r="K6">
            <v>4</v>
          </cell>
          <cell r="L6">
            <v>5</v>
          </cell>
          <cell r="M6">
            <v>6</v>
          </cell>
          <cell r="N6">
            <v>7</v>
          </cell>
          <cell r="O6">
            <v>8</v>
          </cell>
          <cell r="P6">
            <v>9</v>
          </cell>
          <cell r="Q6">
            <v>10</v>
          </cell>
          <cell r="R6">
            <v>11</v>
          </cell>
          <cell r="S6">
            <v>12</v>
          </cell>
          <cell r="T6">
            <v>13</v>
          </cell>
          <cell r="U6">
            <v>14</v>
          </cell>
          <cell r="V6">
            <v>15</v>
          </cell>
          <cell r="W6">
            <v>16</v>
          </cell>
          <cell r="X6">
            <v>17</v>
          </cell>
          <cell r="Y6">
            <v>18</v>
          </cell>
          <cell r="Z6">
            <v>19</v>
          </cell>
          <cell r="AA6">
            <v>20</v>
          </cell>
          <cell r="AB6">
            <v>21</v>
          </cell>
          <cell r="AC6">
            <v>22</v>
          </cell>
          <cell r="AD6">
            <v>23</v>
          </cell>
          <cell r="AE6">
            <v>24</v>
          </cell>
          <cell r="AF6">
            <v>25</v>
          </cell>
          <cell r="AG6">
            <v>26</v>
          </cell>
          <cell r="AH6">
            <v>27</v>
          </cell>
          <cell r="AI6">
            <v>28</v>
          </cell>
          <cell r="AJ6">
            <v>29</v>
          </cell>
          <cell r="AK6">
            <v>30</v>
          </cell>
          <cell r="AL6">
            <v>31</v>
          </cell>
          <cell r="AM6">
            <v>32</v>
          </cell>
          <cell r="AN6">
            <v>33</v>
          </cell>
          <cell r="AO6">
            <v>34</v>
          </cell>
          <cell r="AP6">
            <v>35</v>
          </cell>
        </row>
        <row r="7">
          <cell r="H7">
            <v>2001</v>
          </cell>
          <cell r="I7">
            <v>2002</v>
          </cell>
          <cell r="J7">
            <v>2003</v>
          </cell>
          <cell r="K7">
            <v>2004</v>
          </cell>
          <cell r="L7">
            <v>2005</v>
          </cell>
          <cell r="M7">
            <v>2006</v>
          </cell>
          <cell r="N7">
            <v>2007</v>
          </cell>
          <cell r="O7">
            <v>2008</v>
          </cell>
          <cell r="P7">
            <v>2009</v>
          </cell>
          <cell r="Q7">
            <v>2010</v>
          </cell>
          <cell r="R7">
            <v>2011</v>
          </cell>
          <cell r="S7">
            <v>2012</v>
          </cell>
          <cell r="T7">
            <v>2013</v>
          </cell>
          <cell r="U7">
            <v>2014</v>
          </cell>
          <cell r="V7">
            <v>2015</v>
          </cell>
          <cell r="W7">
            <v>2016</v>
          </cell>
          <cell r="X7">
            <v>2017</v>
          </cell>
          <cell r="Y7">
            <v>2018</v>
          </cell>
          <cell r="Z7">
            <v>2019</v>
          </cell>
          <cell r="AA7">
            <v>2020</v>
          </cell>
          <cell r="AB7">
            <v>2021</v>
          </cell>
          <cell r="AC7">
            <v>2022</v>
          </cell>
          <cell r="AD7">
            <v>2023</v>
          </cell>
          <cell r="AE7">
            <v>2024</v>
          </cell>
          <cell r="AF7">
            <v>2025</v>
          </cell>
          <cell r="AG7">
            <v>2026</v>
          </cell>
          <cell r="AH7">
            <v>2027</v>
          </cell>
          <cell r="AI7">
            <v>2028</v>
          </cell>
          <cell r="AJ7">
            <v>2029</v>
          </cell>
          <cell r="AK7">
            <v>2030</v>
          </cell>
          <cell r="AL7">
            <v>2031</v>
          </cell>
          <cell r="AM7">
            <v>2032</v>
          </cell>
          <cell r="AN7">
            <v>2033</v>
          </cell>
          <cell r="AO7">
            <v>2034</v>
          </cell>
          <cell r="AP7">
            <v>2035</v>
          </cell>
        </row>
      </sheetData>
      <sheetData sheetId="2" refreshError="1"/>
      <sheetData sheetId="3" refreshError="1"/>
      <sheetData sheetId="4" refreshError="1"/>
      <sheetData sheetId="5" refreshError="1">
        <row r="115">
          <cell r="H115">
            <v>0</v>
          </cell>
          <cell r="I115">
            <v>1206811.3162431244</v>
          </cell>
          <cell r="J115">
            <v>1590961.4604705418</v>
          </cell>
          <cell r="K115">
            <v>1730575.9564541497</v>
          </cell>
          <cell r="L115">
            <v>2142682.256418678</v>
          </cell>
          <cell r="M115">
            <v>2331224.9058954678</v>
          </cell>
          <cell r="N115">
            <v>2527412.2357362211</v>
          </cell>
          <cell r="O115">
            <v>2782518.5932018678</v>
          </cell>
          <cell r="P115">
            <v>2990274.6542298207</v>
          </cell>
          <cell r="Q115">
            <v>3255224.9335835539</v>
          </cell>
          <cell r="R115">
            <v>3543863.9346611197</v>
          </cell>
          <cell r="S115">
            <v>3857892.2832937399</v>
          </cell>
          <cell r="T115">
            <v>4210360.3970687324</v>
          </cell>
          <cell r="U115">
            <v>4577346.5782707063</v>
          </cell>
          <cell r="V115">
            <v>4980025.8478291696</v>
          </cell>
          <cell r="W115">
            <v>5417191.7475218112</v>
          </cell>
          <cell r="X115">
            <v>5905662.3185034748</v>
          </cell>
          <cell r="Y115">
            <v>6447098.6326881014</v>
          </cell>
          <cell r="Z115">
            <v>7045903.5760849994</v>
          </cell>
          <cell r="AA115">
            <v>7698227.6157233259</v>
          </cell>
          <cell r="AB115">
            <v>8420931.9875317588</v>
          </cell>
          <cell r="AC115">
            <v>9154929.3827340007</v>
          </cell>
          <cell r="AD115">
            <v>9950027.8819846939</v>
          </cell>
          <cell r="AE115">
            <v>10877630.038753988</v>
          </cell>
          <cell r="AF115">
            <v>11856187.62579206</v>
          </cell>
          <cell r="AG115">
            <v>12920325.71476049</v>
          </cell>
          <cell r="AH115">
            <v>13917885.430683093</v>
          </cell>
          <cell r="AI115">
            <v>15074425.760493625</v>
          </cell>
          <cell r="AJ115">
            <v>16137978.734628152</v>
          </cell>
          <cell r="AK115">
            <v>17468548.02603187</v>
          </cell>
          <cell r="AL115">
            <v>18989981.072840311</v>
          </cell>
          <cell r="AM115">
            <v>20617869.364584539</v>
          </cell>
          <cell r="AN115">
            <v>22498179.187074836</v>
          </cell>
          <cell r="AO115">
            <v>0</v>
          </cell>
          <cell r="AP115">
            <v>0</v>
          </cell>
        </row>
      </sheetData>
      <sheetData sheetId="6" refreshError="1"/>
      <sheetData sheetId="7" refreshError="1">
        <row r="220">
          <cell r="H220">
            <v>0</v>
          </cell>
          <cell r="I220">
            <v>79473.272158005973</v>
          </cell>
          <cell r="J220">
            <v>121159.24741547462</v>
          </cell>
          <cell r="K220">
            <v>138831.25320728825</v>
          </cell>
          <cell r="L220">
            <v>165785.77467879959</v>
          </cell>
          <cell r="M220">
            <v>190917.92305694884</v>
          </cell>
          <cell r="N220">
            <v>258001.33070891688</v>
          </cell>
          <cell r="O220">
            <v>235593.58128829021</v>
          </cell>
          <cell r="P220">
            <v>252745.9023023271</v>
          </cell>
          <cell r="Q220">
            <v>272046.60475126794</v>
          </cell>
          <cell r="R220">
            <v>296168.84630370059</v>
          </cell>
          <cell r="S220">
            <v>337381.95546043792</v>
          </cell>
          <cell r="T220">
            <v>378853.58366595773</v>
          </cell>
          <cell r="U220">
            <v>382371.67366648669</v>
          </cell>
          <cell r="V220">
            <v>416149.47135807847</v>
          </cell>
          <cell r="W220">
            <v>453541.60725573817</v>
          </cell>
          <cell r="X220">
            <v>494872.80641763937</v>
          </cell>
          <cell r="Y220">
            <v>590402.78496183048</v>
          </cell>
          <cell r="Z220">
            <v>647534.24416291888</v>
          </cell>
          <cell r="AA220">
            <v>621931.53193357016</v>
          </cell>
          <cell r="AB220">
            <v>707285.33604189672</v>
          </cell>
          <cell r="AC220">
            <v>768894.70777026401</v>
          </cell>
          <cell r="AD220">
            <v>836491.10380335024</v>
          </cell>
          <cell r="AE220">
            <v>915637.66825006052</v>
          </cell>
          <cell r="AF220">
            <v>988202.51676026243</v>
          </cell>
          <cell r="AG220">
            <v>1083453.4019695069</v>
          </cell>
          <cell r="AH220">
            <v>1149532.5247207507</v>
          </cell>
          <cell r="AI220">
            <v>1306621.9229090856</v>
          </cell>
          <cell r="AJ220">
            <v>1337347.2573900749</v>
          </cell>
          <cell r="AK220">
            <v>1373160.5080485593</v>
          </cell>
          <cell r="AL220">
            <v>1504272.9953725506</v>
          </cell>
          <cell r="AM220">
            <v>1634544.1738149791</v>
          </cell>
          <cell r="AN220">
            <v>1843317.4860387689</v>
          </cell>
          <cell r="AO220">
            <v>122151.15189286045</v>
          </cell>
          <cell r="AP220">
            <v>-65782.221973186271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>
        <row r="1">
          <cell r="A1" t="str">
            <v>DISELECSA LTDA</v>
          </cell>
          <cell r="E1" t="str">
            <v>Pagina:</v>
          </cell>
          <cell r="F1">
            <v>1</v>
          </cell>
        </row>
        <row r="2">
          <cell r="A2" t="str">
            <v xml:space="preserve">PROYECTO : CONSTRUCCION REDES EN MEDIA Y BAJA TENSION - </v>
          </cell>
          <cell r="E2" t="str">
            <v>Fecha :</v>
          </cell>
          <cell r="F2" t="str">
            <v>JUL 27/05</v>
          </cell>
        </row>
        <row r="3">
          <cell r="B3" t="str">
            <v>ETAPA 8 SECCION B - MANZ 120 y 147</v>
          </cell>
          <cell r="E3" t="str">
            <v>Informe:</v>
          </cell>
          <cell r="F3" t="str">
            <v>F. PRECIOS</v>
          </cell>
        </row>
        <row r="4">
          <cell r="A4" t="str">
            <v xml:space="preserve">URBANIZACION LOS ROBLES                       </v>
          </cell>
          <cell r="E4" t="str">
            <v/>
          </cell>
        </row>
        <row r="5">
          <cell r="A5" t="str">
            <v>CASTRO TCHERASSI S.A.</v>
          </cell>
          <cell r="E5" t="str">
            <v>VERSION 01</v>
          </cell>
        </row>
        <row r="6">
          <cell r="E6" t="str">
            <v/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CANT</v>
          </cell>
          <cell r="E7" t="str">
            <v>V/UNIT</v>
          </cell>
          <cell r="F7" t="str">
            <v>V/TOTAL</v>
          </cell>
        </row>
        <row r="9">
          <cell r="A9">
            <v>1</v>
          </cell>
          <cell r="B9" t="str">
            <v>REDES MEDIA Y BAJA TENSION AEREAS</v>
          </cell>
          <cell r="F9">
            <v>0</v>
          </cell>
        </row>
        <row r="10">
          <cell r="A10">
            <v>1.01</v>
          </cell>
          <cell r="B10" t="str">
            <v>Sum e Inst de Poste de Concreto de 12 x 750 Kgs ( Excv, Hincada y aplomada, Tpte)</v>
          </cell>
          <cell r="C10" t="str">
            <v>UN</v>
          </cell>
          <cell r="D10">
            <v>1</v>
          </cell>
          <cell r="E10">
            <v>699535</v>
          </cell>
          <cell r="F10">
            <v>699535</v>
          </cell>
        </row>
        <row r="11">
          <cell r="A11">
            <v>1.02</v>
          </cell>
          <cell r="B11" t="str">
            <v>Sum e Inst de Poste Autosoportado de Concreto de 12 x 1750 Kgs (Hincada y aplomada, Tpte)</v>
          </cell>
          <cell r="C11" t="str">
            <v>UN</v>
          </cell>
          <cell r="D11">
            <v>2</v>
          </cell>
          <cell r="E11">
            <v>1730445</v>
          </cell>
          <cell r="F11">
            <v>3460890</v>
          </cell>
        </row>
        <row r="12">
          <cell r="A12">
            <v>1.03</v>
          </cell>
          <cell r="B12" t="str">
            <v xml:space="preserve">Construccion de Base Autosoportada </v>
          </cell>
          <cell r="C12" t="str">
            <v>UN</v>
          </cell>
          <cell r="D12">
            <v>2</v>
          </cell>
          <cell r="E12">
            <v>686236</v>
          </cell>
          <cell r="F12">
            <v>1372472</v>
          </cell>
        </row>
        <row r="13">
          <cell r="A13">
            <v>1.04</v>
          </cell>
          <cell r="B13" t="str">
            <v>Sum e Inst de Estruc Paso tipo Senc  3 FASES (LINE POST)</v>
          </cell>
          <cell r="C13" t="str">
            <v>UN</v>
          </cell>
          <cell r="D13">
            <v>0</v>
          </cell>
          <cell r="E13">
            <v>509799</v>
          </cell>
          <cell r="F13">
            <v>0</v>
          </cell>
        </row>
        <row r="14">
          <cell r="A14">
            <v>1.05</v>
          </cell>
          <cell r="B14" t="str">
            <v>Sum e Inst de Estruc Term Corrida      3 FASES (LINE POST)</v>
          </cell>
          <cell r="C14" t="str">
            <v>UN</v>
          </cell>
          <cell r="D14">
            <v>0</v>
          </cell>
          <cell r="E14">
            <v>1410677</v>
          </cell>
          <cell r="F14">
            <v>0</v>
          </cell>
        </row>
        <row r="15">
          <cell r="A15">
            <v>1.06</v>
          </cell>
          <cell r="B15" t="str">
            <v xml:space="preserve">Sum e Inst de Estructura Terminal       3 FASES </v>
          </cell>
          <cell r="C15" t="str">
            <v>UN</v>
          </cell>
          <cell r="D15">
            <v>1</v>
          </cell>
          <cell r="E15">
            <v>719772</v>
          </cell>
          <cell r="F15">
            <v>719772</v>
          </cell>
        </row>
        <row r="16">
          <cell r="A16">
            <v>1.07</v>
          </cell>
          <cell r="B16" t="str">
            <v>Sum e Inst de Estruc Paso tipo Senc   2 FASES (LINE POST)</v>
          </cell>
          <cell r="C16" t="str">
            <v>UN</v>
          </cell>
          <cell r="D16">
            <v>0</v>
          </cell>
          <cell r="E16">
            <v>399350</v>
          </cell>
          <cell r="F16">
            <v>0</v>
          </cell>
        </row>
        <row r="17">
          <cell r="A17">
            <v>1.08</v>
          </cell>
          <cell r="B17" t="str">
            <v>Sum e Inst de Estructura de Terminal Corrida      2 FASES</v>
          </cell>
          <cell r="C17" t="str">
            <v>UN</v>
          </cell>
          <cell r="E17">
            <v>1057487</v>
          </cell>
          <cell r="F17">
            <v>0</v>
          </cell>
        </row>
        <row r="18">
          <cell r="A18">
            <v>1.0900000000000001</v>
          </cell>
          <cell r="B18" t="str">
            <v>Sum e Inst de Estructura Terminal       2 FASES</v>
          </cell>
          <cell r="C18" t="str">
            <v>UN</v>
          </cell>
          <cell r="D18">
            <v>2</v>
          </cell>
          <cell r="E18">
            <v>602437</v>
          </cell>
          <cell r="F18">
            <v>1204874</v>
          </cell>
        </row>
        <row r="19">
          <cell r="A19">
            <v>1.1000000000000001</v>
          </cell>
          <cell r="B19" t="str">
            <v>Sum e Inst de Retenida Directa a tierra</v>
          </cell>
          <cell r="C19" t="str">
            <v>UN</v>
          </cell>
          <cell r="D19">
            <v>0</v>
          </cell>
          <cell r="E19">
            <v>147313</v>
          </cell>
          <cell r="F19">
            <v>0</v>
          </cell>
        </row>
        <row r="20">
          <cell r="A20">
            <v>1.1100000000000001</v>
          </cell>
          <cell r="B20" t="str">
            <v>Sum e Inst de Retenida Doble a tierra</v>
          </cell>
          <cell r="C20" t="str">
            <v>UN</v>
          </cell>
          <cell r="D20">
            <v>0</v>
          </cell>
          <cell r="E20">
            <v>250116</v>
          </cell>
          <cell r="F20">
            <v>0</v>
          </cell>
        </row>
        <row r="21">
          <cell r="A21">
            <v>1.1200000000000001</v>
          </cell>
          <cell r="B21" t="str">
            <v>Sum e Inst de Cruceta auxiliar para protecciones de transformador</v>
          </cell>
          <cell r="C21" t="str">
            <v>UN</v>
          </cell>
          <cell r="D21">
            <v>3</v>
          </cell>
          <cell r="E21">
            <v>167486</v>
          </cell>
          <cell r="F21">
            <v>502458</v>
          </cell>
        </row>
        <row r="22">
          <cell r="A22">
            <v>1.1299999999999999</v>
          </cell>
          <cell r="B22" t="str">
            <v>Sum e Inst de Transformador de  25 kva 13.200 v (Incluye Protecciones , y herrajes y bajante a tierra)</v>
          </cell>
          <cell r="C22" t="str">
            <v>UN</v>
          </cell>
          <cell r="D22">
            <v>1</v>
          </cell>
          <cell r="E22">
            <v>3793609</v>
          </cell>
          <cell r="F22">
            <v>3793609</v>
          </cell>
        </row>
        <row r="23">
          <cell r="A23">
            <v>1.1399999999999999</v>
          </cell>
          <cell r="B23" t="str">
            <v>Sum e Inst de Transformador de 37,5 kva 13.200 v , conexión en caliente (Incluye Protecciones , y herrajes y bajante a tierra)</v>
          </cell>
          <cell r="C23" t="str">
            <v>UN</v>
          </cell>
          <cell r="D23">
            <v>1</v>
          </cell>
          <cell r="E23">
            <v>4200432</v>
          </cell>
          <cell r="F23">
            <v>4200432</v>
          </cell>
        </row>
        <row r="24">
          <cell r="A24">
            <v>1.1499999999999999</v>
          </cell>
          <cell r="B24" t="str">
            <v>Sum e Inst de Transformador de  50 kva 13.200 v , conexión en caliente (Incluye Protecciones , y herrajes y bajante a tierra)</v>
          </cell>
          <cell r="C24" t="str">
            <v>UN</v>
          </cell>
          <cell r="D24">
            <v>1</v>
          </cell>
          <cell r="E24">
            <v>4944520</v>
          </cell>
          <cell r="F24">
            <v>4944520</v>
          </cell>
        </row>
        <row r="25">
          <cell r="A25">
            <v>1.1599999999999999</v>
          </cell>
          <cell r="B25" t="str">
            <v xml:space="preserve">Instalación de bajante y conexión de Transformador red sec. Trenzada </v>
          </cell>
          <cell r="C25" t="str">
            <v>UN</v>
          </cell>
          <cell r="D25">
            <v>3</v>
          </cell>
          <cell r="E25">
            <v>245429</v>
          </cell>
          <cell r="F25">
            <v>736287</v>
          </cell>
        </row>
        <row r="26">
          <cell r="A26">
            <v>1.17</v>
          </cell>
          <cell r="B26" t="str">
            <v>Sum e Inst de Seccionamiento de línea 3F - 100 Amp  (Incluye Protecciones  y herrajes . Montaje en caliente)</v>
          </cell>
          <cell r="C26" t="str">
            <v>UN</v>
          </cell>
          <cell r="E26">
            <v>882804</v>
          </cell>
          <cell r="F26">
            <v>0</v>
          </cell>
        </row>
        <row r="27">
          <cell r="A27">
            <v>1.18</v>
          </cell>
          <cell r="B27" t="str">
            <v xml:space="preserve">Sum e Inst de Seccionamiento de línea 3F - 100 Amp en caliente (Incluye Protecciones, Aisladores  y herrajes) . </v>
          </cell>
          <cell r="C27" t="str">
            <v>UN</v>
          </cell>
          <cell r="E27">
            <v>879375</v>
          </cell>
          <cell r="F27">
            <v>0</v>
          </cell>
        </row>
        <row r="28">
          <cell r="A28">
            <v>1.19</v>
          </cell>
          <cell r="B28" t="str">
            <v xml:space="preserve">Sum e Inst de Seccionamiento de línea 2F - 100 Amp  en caliente (Incluye Protecciones, Aisladores  y herrajes) . </v>
          </cell>
          <cell r="C28" t="str">
            <v>UN</v>
          </cell>
          <cell r="D28">
            <v>0</v>
          </cell>
          <cell r="E28">
            <v>584536</v>
          </cell>
          <cell r="F28">
            <v>0</v>
          </cell>
        </row>
        <row r="29">
          <cell r="A29">
            <v>1.2</v>
          </cell>
          <cell r="B29" t="str">
            <v>Sum, riega y tendido de Cable Tipo ACSR No 1/0  - 3 hilos</v>
          </cell>
          <cell r="C29" t="str">
            <v>ML</v>
          </cell>
          <cell r="D29">
            <v>35</v>
          </cell>
          <cell r="E29">
            <v>9716</v>
          </cell>
          <cell r="F29">
            <v>340060</v>
          </cell>
        </row>
        <row r="30">
          <cell r="A30">
            <v>1.21</v>
          </cell>
          <cell r="B30" t="str">
            <v>Sum, riega y tendido de Cable Tipo ACSR No 1/0  - 2 hilos</v>
          </cell>
          <cell r="C30" t="str">
            <v>ML</v>
          </cell>
          <cell r="D30">
            <v>60</v>
          </cell>
          <cell r="E30">
            <v>6478</v>
          </cell>
          <cell r="F30">
            <v>388680</v>
          </cell>
        </row>
        <row r="31">
          <cell r="A31">
            <v>1.22</v>
          </cell>
          <cell r="B31" t="str">
            <v>Sum, riega y tendido de Cable Tipo ACSR No 4/0  - 3 hilos</v>
          </cell>
          <cell r="C31" t="str">
            <v>ML</v>
          </cell>
          <cell r="E31">
            <v>16835</v>
          </cell>
          <cell r="F31">
            <v>0</v>
          </cell>
        </row>
        <row r="32">
          <cell r="A32">
            <v>1.23</v>
          </cell>
          <cell r="B32" t="str">
            <v>Sum, riega y tendido de Cable Tipo ACSR No 4/0  - 2 hilos</v>
          </cell>
          <cell r="C32" t="str">
            <v>ML</v>
          </cell>
          <cell r="E32">
            <v>10703</v>
          </cell>
          <cell r="F32">
            <v>0</v>
          </cell>
        </row>
        <row r="33">
          <cell r="A33">
            <v>1.24</v>
          </cell>
          <cell r="B33" t="str">
            <v xml:space="preserve">Remodelación de redes en MT existentes </v>
          </cell>
          <cell r="C33" t="str">
            <v>GLO</v>
          </cell>
          <cell r="D33">
            <v>1</v>
          </cell>
          <cell r="E33">
            <v>2121981</v>
          </cell>
          <cell r="F33">
            <v>2121981</v>
          </cell>
        </row>
        <row r="34">
          <cell r="B34" t="str">
            <v>SUBTOTAL REDES MEDIA TENSION</v>
          </cell>
          <cell r="F34">
            <v>24485570</v>
          </cell>
        </row>
        <row r="36">
          <cell r="A36">
            <v>2</v>
          </cell>
          <cell r="B36" t="str">
            <v>REDES BAJA TENSION</v>
          </cell>
        </row>
        <row r="37">
          <cell r="A37">
            <v>2.0099999999999998</v>
          </cell>
          <cell r="B37" t="str">
            <v>Sum e Inst de Poste de Concreto de 9 x 510 Kgs ( Excv, Hincada y aplomada, Tpte)</v>
          </cell>
          <cell r="C37" t="str">
            <v>UN</v>
          </cell>
          <cell r="D37">
            <v>4</v>
          </cell>
          <cell r="E37">
            <v>413416</v>
          </cell>
          <cell r="F37">
            <v>1653664</v>
          </cell>
        </row>
        <row r="38">
          <cell r="A38">
            <v>2.02</v>
          </cell>
          <cell r="B38" t="str">
            <v>Sum e Inst de Poste Autosoportado de Concreto de 9 x 1500 Kgs (Hincada y aplomada, Tpte)</v>
          </cell>
          <cell r="C38" t="str">
            <v>UN</v>
          </cell>
          <cell r="D38">
            <v>2</v>
          </cell>
          <cell r="E38">
            <v>909743</v>
          </cell>
          <cell r="F38">
            <v>1819486</v>
          </cell>
        </row>
        <row r="39">
          <cell r="A39">
            <v>2.0299999999999998</v>
          </cell>
          <cell r="B39" t="str">
            <v xml:space="preserve">Construccion de Base Autosoportada </v>
          </cell>
          <cell r="C39" t="str">
            <v>UN</v>
          </cell>
          <cell r="D39">
            <v>2</v>
          </cell>
          <cell r="E39">
            <v>610335</v>
          </cell>
          <cell r="F39">
            <v>1220670</v>
          </cell>
        </row>
        <row r="40">
          <cell r="A40">
            <v>2.04</v>
          </cell>
          <cell r="B40" t="str">
            <v xml:space="preserve">Estructura sec tipo alineación en  poste   prim ó sec. </v>
          </cell>
          <cell r="C40" t="str">
            <v>UN</v>
          </cell>
          <cell r="D40">
            <v>2</v>
          </cell>
          <cell r="E40">
            <v>15021</v>
          </cell>
          <cell r="F40">
            <v>30042</v>
          </cell>
        </row>
        <row r="41">
          <cell r="A41">
            <v>2.0499999999999998</v>
          </cell>
          <cell r="B41" t="str">
            <v xml:space="preserve">Estructura sec alineación en angulo  en  poste   prim ó sec. </v>
          </cell>
          <cell r="C41" t="str">
            <v>UN</v>
          </cell>
          <cell r="D41">
            <v>0</v>
          </cell>
          <cell r="E41">
            <v>21936</v>
          </cell>
          <cell r="F41">
            <v>0</v>
          </cell>
        </row>
        <row r="42">
          <cell r="A42">
            <v>2.06</v>
          </cell>
          <cell r="B42" t="str">
            <v xml:space="preserve">Estructura secund.  Fin de línea en  poste  prim ó sec. </v>
          </cell>
          <cell r="C42" t="str">
            <v>UN</v>
          </cell>
          <cell r="D42">
            <v>8</v>
          </cell>
          <cell r="E42">
            <v>31363</v>
          </cell>
          <cell r="F42">
            <v>250904</v>
          </cell>
        </row>
        <row r="43">
          <cell r="A43">
            <v>2.0699999999999998</v>
          </cell>
          <cell r="B43" t="str">
            <v xml:space="preserve">Estructura secund. Tipo anclaje en  poste prim ó sec  </v>
          </cell>
          <cell r="C43" t="str">
            <v>UN</v>
          </cell>
          <cell r="D43">
            <v>2</v>
          </cell>
          <cell r="E43">
            <v>51178</v>
          </cell>
          <cell r="F43">
            <v>102356</v>
          </cell>
        </row>
        <row r="44">
          <cell r="A44">
            <v>2.08</v>
          </cell>
          <cell r="B44" t="str">
            <v>Cruce aereo puenteado red secundaria  a neutro desnudo (tipo SAX1)</v>
          </cell>
          <cell r="C44" t="str">
            <v>UN</v>
          </cell>
          <cell r="D44">
            <v>2</v>
          </cell>
          <cell r="E44">
            <v>44549</v>
          </cell>
          <cell r="F44">
            <v>89098</v>
          </cell>
        </row>
        <row r="45">
          <cell r="A45">
            <v>2.09</v>
          </cell>
          <cell r="B45" t="str">
            <v>Sum e inst de tapones selladores y conector aislado de perforacion para puentes, cruces, aterrizaje, alumbrado publico y derivacion de cajas de abonados red trenzada</v>
          </cell>
          <cell r="C45" t="str">
            <v>Glo</v>
          </cell>
          <cell r="D45">
            <v>1</v>
          </cell>
          <cell r="E45">
            <v>1237703</v>
          </cell>
          <cell r="F45">
            <v>1237703</v>
          </cell>
        </row>
        <row r="46">
          <cell r="A46">
            <v>2.1</v>
          </cell>
          <cell r="B46" t="str">
            <v>Sum e inst de varilla polo a tierra cola de circuito (incluye varilla Cu, cable Cu desnudo)</v>
          </cell>
          <cell r="C46" t="str">
            <v>UN</v>
          </cell>
          <cell r="D46">
            <v>6</v>
          </cell>
          <cell r="E46">
            <v>119411</v>
          </cell>
          <cell r="F46">
            <v>716466</v>
          </cell>
        </row>
        <row r="47">
          <cell r="A47">
            <v>2.11</v>
          </cell>
          <cell r="B47" t="str">
            <v>Sum e Inst de Retenida Secundaria</v>
          </cell>
          <cell r="C47" t="str">
            <v>UN</v>
          </cell>
          <cell r="D47">
            <v>3</v>
          </cell>
          <cell r="E47">
            <v>136128</v>
          </cell>
          <cell r="F47">
            <v>408384</v>
          </cell>
        </row>
        <row r="48">
          <cell r="A48">
            <v>2.12</v>
          </cell>
          <cell r="B48" t="str">
            <v>Sum e Inst de Retenida Sec.  en Guitarra a tierra</v>
          </cell>
          <cell r="C48" t="str">
            <v>UN</v>
          </cell>
          <cell r="D48">
            <v>0</v>
          </cell>
          <cell r="E48">
            <v>196220</v>
          </cell>
          <cell r="F48">
            <v>0</v>
          </cell>
        </row>
        <row r="49">
          <cell r="A49">
            <v>2.13</v>
          </cell>
          <cell r="B49" t="str">
            <v>Sum, tendido y tensionado de Linea secundaria en cable triplex 2 x 2 + 2 AAAC- XLPE 600V</v>
          </cell>
          <cell r="C49" t="str">
            <v>ML</v>
          </cell>
          <cell r="E49">
            <v>9450.68</v>
          </cell>
          <cell r="F49">
            <v>0</v>
          </cell>
        </row>
        <row r="50">
          <cell r="A50">
            <v>2.14</v>
          </cell>
          <cell r="B50" t="str">
            <v>Sum, tendido y tensionado de Linea secundaria en cable triplex 2 x 1/0 + 1/0 AAAC- XLPE 600V</v>
          </cell>
          <cell r="C50" t="str">
            <v>ML</v>
          </cell>
          <cell r="D50">
            <v>165</v>
          </cell>
          <cell r="E50">
            <v>13431.55</v>
          </cell>
          <cell r="F50">
            <v>2216206</v>
          </cell>
        </row>
        <row r="51">
          <cell r="A51">
            <v>2.15</v>
          </cell>
          <cell r="B51" t="str">
            <v>Sum, tendido y tensionado de Linea secundaria en cable triplex 2 x 4/0 + 4/0 AAAC- XLPE 600V</v>
          </cell>
          <cell r="C51" t="str">
            <v>ML</v>
          </cell>
          <cell r="D51">
            <v>109</v>
          </cell>
          <cell r="E51">
            <v>22093.119999999999</v>
          </cell>
          <cell r="F51">
            <v>2408150.08</v>
          </cell>
        </row>
        <row r="52">
          <cell r="A52">
            <v>2.16</v>
          </cell>
          <cell r="B52" t="str">
            <v>Sum, tendido y tensionado de Linea neutro  en cable desnudo 1/0  ACSR</v>
          </cell>
          <cell r="C52" t="str">
            <v>ML</v>
          </cell>
          <cell r="D52">
            <v>25</v>
          </cell>
          <cell r="E52">
            <v>2979</v>
          </cell>
          <cell r="F52">
            <v>74475</v>
          </cell>
        </row>
        <row r="53">
          <cell r="A53">
            <v>2.17</v>
          </cell>
          <cell r="B53" t="str">
            <v>Sum y montaje de Caja para acometida de 9 circuitos</v>
          </cell>
          <cell r="C53" t="str">
            <v>UN</v>
          </cell>
          <cell r="D53">
            <v>13</v>
          </cell>
          <cell r="E53">
            <v>326251</v>
          </cell>
          <cell r="F53">
            <v>4241263</v>
          </cell>
        </row>
        <row r="54">
          <cell r="A54">
            <v>2.1800000000000002</v>
          </cell>
          <cell r="B54" t="str">
            <v xml:space="preserve">Sum y montaje de Caja para acometida de 4 circuitos </v>
          </cell>
          <cell r="C54" t="str">
            <v>UN</v>
          </cell>
          <cell r="D54">
            <v>0</v>
          </cell>
          <cell r="E54">
            <v>246740</v>
          </cell>
          <cell r="F54">
            <v>0</v>
          </cell>
        </row>
        <row r="55">
          <cell r="B55" t="str">
            <v>SUBTOTAL REDES BAJA TENSION</v>
          </cell>
          <cell r="F55">
            <v>16468867.08</v>
          </cell>
        </row>
        <row r="57">
          <cell r="A57">
            <v>3</v>
          </cell>
          <cell r="B57" t="str">
            <v>ALUMBRADO - LUMINARIAS</v>
          </cell>
        </row>
        <row r="58">
          <cell r="A58">
            <v>3.01</v>
          </cell>
          <cell r="B58" t="str">
            <v>Sum e Inst de luminaria de Sodio de 150 W Incluye ( Brazo , pernos y cableados)</v>
          </cell>
          <cell r="C58" t="str">
            <v>UN</v>
          </cell>
          <cell r="D58">
            <v>10</v>
          </cell>
          <cell r="E58">
            <v>316694</v>
          </cell>
          <cell r="F58">
            <v>3166940</v>
          </cell>
        </row>
        <row r="59">
          <cell r="A59">
            <v>3.02</v>
          </cell>
          <cell r="B59" t="str">
            <v>Sum e Inst de luminaria de Sodio de 70 W Incluye ( Brazo, pernos y cableados)</v>
          </cell>
          <cell r="C59" t="str">
            <v>UN</v>
          </cell>
          <cell r="D59">
            <v>3</v>
          </cell>
          <cell r="E59">
            <v>193373</v>
          </cell>
          <cell r="F59">
            <v>580119</v>
          </cell>
        </row>
        <row r="60">
          <cell r="A60">
            <v>3.03</v>
          </cell>
          <cell r="B60" t="str">
            <v>Sum, tendido y tensionado de Linea secundaria en cable duplex 2 x 2  AAAC- XLPE 600V</v>
          </cell>
          <cell r="C60" t="str">
            <v>ML</v>
          </cell>
          <cell r="D60">
            <v>0</v>
          </cell>
          <cell r="E60">
            <v>7291</v>
          </cell>
          <cell r="F60">
            <v>0</v>
          </cell>
        </row>
        <row r="61">
          <cell r="A61">
            <v>3.04</v>
          </cell>
          <cell r="B61" t="str">
            <v>Sum e instalacion de materiales y accesorios exclusivo de alumbrado publico ( incluye herrajes,perchas, aisl.carrete, conectores aislados, tapones, retenidas )</v>
          </cell>
          <cell r="C61" t="str">
            <v>GLO</v>
          </cell>
          <cell r="D61">
            <v>0</v>
          </cell>
          <cell r="E61">
            <v>1095402</v>
          </cell>
          <cell r="F61">
            <v>0</v>
          </cell>
        </row>
        <row r="62">
          <cell r="A62">
            <v>3.05</v>
          </cell>
          <cell r="B62" t="str">
            <v>Sum e Inst de Poste de Concreto de 9 x 510 Kgs exclusivo de alumbrado ( Excv, Hincada y aplomada, Tpte)</v>
          </cell>
          <cell r="C62" t="str">
            <v>UN</v>
          </cell>
          <cell r="D62">
            <v>0</v>
          </cell>
          <cell r="E62">
            <v>413416</v>
          </cell>
          <cell r="F62">
            <v>0</v>
          </cell>
        </row>
        <row r="63">
          <cell r="A63">
            <v>3.06</v>
          </cell>
          <cell r="B63" t="str">
            <v>Sum e Inst de Poste de Concreto de 12 x 510 Kgs exclusivo de alumbrado ( Excv, Hincada y aplomada, Tpte)</v>
          </cell>
          <cell r="C63" t="str">
            <v>UN</v>
          </cell>
          <cell r="D63">
            <v>0</v>
          </cell>
          <cell r="E63">
            <v>646267</v>
          </cell>
          <cell r="F63">
            <v>0</v>
          </cell>
        </row>
        <row r="64">
          <cell r="B64" t="str">
            <v>SUBTOTAL ALUMBRADO - LUMINARIAS</v>
          </cell>
          <cell r="F64">
            <v>3747059</v>
          </cell>
        </row>
        <row r="66">
          <cell r="A66">
            <v>4</v>
          </cell>
          <cell r="B66" t="str">
            <v>ACOMETIDAS</v>
          </cell>
        </row>
        <row r="67">
          <cell r="A67">
            <v>4.01</v>
          </cell>
          <cell r="B67" t="str">
            <v>Sum y montaje de acometidas 220 V (incluye cable,  anclajes y contador 220 V)</v>
          </cell>
          <cell r="C67" t="str">
            <v>UN</v>
          </cell>
          <cell r="D67">
            <v>59</v>
          </cell>
          <cell r="E67">
            <v>294761</v>
          </cell>
          <cell r="F67">
            <v>17390899</v>
          </cell>
        </row>
        <row r="68">
          <cell r="A68" t="str">
            <v/>
          </cell>
          <cell r="B68" t="str">
            <v>SUBTOTAL ACOMETIDAS</v>
          </cell>
          <cell r="F68">
            <v>17390899</v>
          </cell>
        </row>
        <row r="70">
          <cell r="B70" t="str">
            <v>SUBTOTAL COSTOS DIRECTOS</v>
          </cell>
          <cell r="F70">
            <v>62092395.079999998</v>
          </cell>
        </row>
        <row r="72">
          <cell r="B72" t="str">
            <v>ADMINISTRACION</v>
          </cell>
          <cell r="C72" t="str">
            <v>%</v>
          </cell>
          <cell r="D72">
            <v>0.08</v>
          </cell>
          <cell r="F72">
            <v>4967391.6063999999</v>
          </cell>
        </row>
        <row r="73">
          <cell r="B73" t="str">
            <v>IMPREVISTOS</v>
          </cell>
          <cell r="C73" t="str">
            <v>%</v>
          </cell>
          <cell r="D73">
            <v>0.02</v>
          </cell>
          <cell r="F73">
            <v>1241847.9016</v>
          </cell>
        </row>
        <row r="74">
          <cell r="B74" t="str">
            <v>UTILIDADES</v>
          </cell>
          <cell r="C74" t="str">
            <v>%</v>
          </cell>
          <cell r="D74">
            <v>0.05</v>
          </cell>
          <cell r="F74">
            <v>3104619.7540000002</v>
          </cell>
        </row>
        <row r="76">
          <cell r="B76" t="str">
            <v>COSTOS INDIRECTOS</v>
          </cell>
          <cell r="F76">
            <v>9313859.2620000001</v>
          </cell>
        </row>
        <row r="78">
          <cell r="B78" t="str">
            <v>VALOR IVA (16 %) SOBRE UTILIDAD ESTIMADA</v>
          </cell>
          <cell r="F78">
            <v>496739.16064000002</v>
          </cell>
        </row>
        <row r="80">
          <cell r="B80" t="str">
            <v>VALOR TOTAL PRESUPUESTO</v>
          </cell>
          <cell r="F80">
            <v>71902993.502639994</v>
          </cell>
        </row>
        <row r="83">
          <cell r="B83" t="str">
            <v>ATENTAMENTE</v>
          </cell>
        </row>
        <row r="86">
          <cell r="B86" t="str">
            <v>ING. ANGEL QUINTANA S.</v>
          </cell>
          <cell r="D86" t="str">
            <v xml:space="preserve">VoBo   ING. JAIME MERLANO </v>
          </cell>
        </row>
        <row r="87">
          <cell r="B87" t="str">
            <v>DIRECTOR DE PROYECTO</v>
          </cell>
          <cell r="D87" t="str">
            <v xml:space="preserve">             DIRECTOR TECNICO</v>
          </cell>
        </row>
        <row r="88">
          <cell r="B88" t="str">
            <v>CC.ARCHIVO</v>
          </cell>
        </row>
        <row r="90">
          <cell r="B90" t="str">
            <v>Sum y montaje de acometidas 110 V (incluye cable,  anclajes y contador 110 V)</v>
          </cell>
        </row>
      </sheetData>
      <sheetData sheetId="2"/>
      <sheetData sheetId="3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B LL"/>
      <sheetName val="LJ PB"/>
      <sheetName val="resumen"/>
      <sheetName val="APU's"/>
      <sheetName val="cuadro de distancias"/>
      <sheetName val="PB LL (2)"/>
      <sheetName val="LJ PB (2)"/>
      <sheetName val="resumen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Básicos"/>
      <sheetName val="Precios"/>
      <sheetName val="PRESUPUESTO"/>
      <sheetName val="Costos Ind."/>
      <sheetName val="1.2 localiz. y rep."/>
      <sheetName val="1.1. Descapote"/>
      <sheetName val="2.1 excavacion"/>
      <sheetName val="1.4. Inst.prov.energ."/>
      <sheetName val="1.5 Inst. Prov. Agua"/>
      <sheetName val="2.2 mej suelo"/>
      <sheetName val="2.3 solado"/>
      <sheetName val="2.4 cimiento T y L"/>
      <sheetName val="2.7 Acero 60"/>
      <sheetName val="2.8 Acero 37"/>
      <sheetName val="2.5 Relleno Balasto"/>
      <sheetName val="2.6 Exc viga muros"/>
      <sheetName val="2.7 Viga cimientos muros"/>
      <sheetName val="3.1 Columnas 1 piso"/>
      <sheetName val="3.2 Viga 2 piso 0.3x0.3"/>
      <sheetName val="3.3 Viga 2 piso 0.2x0.3"/>
      <sheetName val="3.4 Viga 2 piso 0.15x0.3"/>
      <sheetName val="3.7 Acero 60"/>
      <sheetName val="3.8 Acero 37"/>
      <sheetName val="3.5 Instalación metal deck"/>
      <sheetName val="3.6 Placa 2 piso"/>
      <sheetName val="3.9 Col 2 piso"/>
      <sheetName val="3.10 Viga 3 piso 0.3x0.3"/>
      <sheetName val="3.11 Viga 3 piso 0.2x0.3"/>
      <sheetName val="3.12 Viga 3 piso 0.15x0.3"/>
      <sheetName val="3.13 Inst metal deck 3 piso "/>
      <sheetName val="3.14 Col 3 piso"/>
      <sheetName val="3.15 Viga cub 0.15x0.3"/>
      <sheetName val="3.16 Metal deck cub"/>
      <sheetName val="3.17 placa tanque"/>
      <sheetName val="3.18 Escalera"/>
      <sheetName val="3.19 Imper terraza"/>
      <sheetName val="4.1 Levante muro"/>
      <sheetName val="5.1 Cubierta canaleta 43"/>
      <sheetName val="5.2 Caballete"/>
      <sheetName val="6.1 Acometida PVC 1&quot;"/>
      <sheetName val="6.2 instalación electrobomba"/>
      <sheetName val="6.3 Tuberia 0.75 "/>
      <sheetName val="6.4 Tuberia 0.5"/>
      <sheetName val="6.5 Pto hidra 0.5"/>
      <sheetName val="6.6 Llave de paso 0.75"/>
      <sheetName val="6.7 Llave paso 0.5"/>
      <sheetName val="6.8 Contador"/>
      <sheetName val="6.9 Tanque subterraneo"/>
      <sheetName val="6.10 tanque sup"/>
      <sheetName val="7.1 Pto sanit 4&quot;"/>
      <sheetName val="7.2 Pto sanit 2&quot;"/>
      <sheetName val="7.3 Tuberia PVC 4&quot;"/>
      <sheetName val="7.4 Tuberia PVC 2&quot;"/>
      <sheetName val="7.5 Tuberia PVC 6&quot;"/>
      <sheetName val="7.6 Bajante 4&quot;"/>
      <sheetName val="7.7 Caja de registro"/>
      <sheetName val="7.8 Bajante lluvias 3&quot;"/>
      <sheetName val="7.9 Tuberia lluvia 4&quot;"/>
      <sheetName val="7.10 Caja registro lluvias"/>
      <sheetName val="8.Instalacion electrica"/>
      <sheetName val="9.2 Pañete muros 2 piso"/>
      <sheetName val="9.3 Pañete muros 3 piso"/>
      <sheetName val="9.4 Imper muros ext"/>
      <sheetName val="9.5 imper muros exte fachada"/>
      <sheetName val="9.7 Valdosin cocina"/>
      <sheetName val="9.6 Valdosin baño"/>
      <sheetName val="9.8 Moldura en yeso"/>
      <sheetName val="9.9 Cielo raso yeso"/>
      <sheetName val="10.1 Plantilla e=0.06"/>
      <sheetName val="9.10 Inst. barandas"/>
      <sheetName val="10,2 Piso en ceramica"/>
      <sheetName val="10.3 Guard escoba"/>
      <sheetName val="10,4 Piso terraza,pat,bal,ga"/>
      <sheetName val="10.5 Piso baño"/>
      <sheetName val="10,6 Adoquin parq"/>
      <sheetName val="11,1  Sanitario"/>
      <sheetName val="11,2 Lavamanos"/>
      <sheetName val="11,3 Rejilla"/>
      <sheetName val="12,1 Puertas de mad."/>
      <sheetName val="12,2 Puerta aluminio"/>
      <sheetName val="12,3 Ventanas cal 18"/>
      <sheetName val="12,4 Ventana fachada"/>
      <sheetName val="13,1 Pintur a murs inter"/>
      <sheetName val="13,2 pintura muros ext"/>
      <sheetName val="13,3 Pintura de marcosy p."/>
      <sheetName val="14.1 Aseo ob negra"/>
      <sheetName val="14,2 Aseo ob blanca"/>
      <sheetName val="14,3 Relleno tierra neg."/>
      <sheetName val="9.1 pañete muros 1 pi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deuda"/>
      <sheetName val="consumo1"/>
      <sheetName val="ESTADO RED"/>
    </sheetNames>
    <sheetDataSet>
      <sheetData sheetId="0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5012005</v>
          </cell>
          <cell r="B2">
            <v>122957</v>
          </cell>
          <cell r="C2">
            <v>40</v>
          </cell>
        </row>
        <row r="3">
          <cell r="A3">
            <v>5049861</v>
          </cell>
          <cell r="B3">
            <v>339090</v>
          </cell>
          <cell r="C3">
            <v>5</v>
          </cell>
        </row>
        <row r="4">
          <cell r="A4">
            <v>5051089</v>
          </cell>
          <cell r="B4">
            <v>54550</v>
          </cell>
          <cell r="C4">
            <v>1</v>
          </cell>
        </row>
        <row r="5">
          <cell r="A5">
            <v>5054224</v>
          </cell>
          <cell r="B5">
            <v>19640</v>
          </cell>
          <cell r="C5">
            <v>1</v>
          </cell>
        </row>
        <row r="6">
          <cell r="A6">
            <v>5059043</v>
          </cell>
          <cell r="B6">
            <v>1497930</v>
          </cell>
          <cell r="C6">
            <v>40</v>
          </cell>
        </row>
        <row r="7">
          <cell r="A7">
            <v>5059827</v>
          </cell>
          <cell r="B7">
            <v>2159589</v>
          </cell>
          <cell r="C7">
            <v>38</v>
          </cell>
        </row>
        <row r="8">
          <cell r="A8">
            <v>5059829</v>
          </cell>
          <cell r="B8">
            <v>6142595</v>
          </cell>
          <cell r="C8">
            <v>38</v>
          </cell>
        </row>
        <row r="9">
          <cell r="A9">
            <v>5059839</v>
          </cell>
          <cell r="B9">
            <v>2618083</v>
          </cell>
          <cell r="C9">
            <v>38</v>
          </cell>
        </row>
        <row r="10">
          <cell r="A10">
            <v>5060085</v>
          </cell>
          <cell r="B10">
            <v>149750</v>
          </cell>
          <cell r="C10">
            <v>1</v>
          </cell>
        </row>
        <row r="11">
          <cell r="A11">
            <v>5060385</v>
          </cell>
          <cell r="B11">
            <v>383302</v>
          </cell>
          <cell r="C11">
            <v>28</v>
          </cell>
        </row>
        <row r="12">
          <cell r="A12">
            <v>5062083</v>
          </cell>
          <cell r="B12">
            <v>15320</v>
          </cell>
          <cell r="C12">
            <v>1</v>
          </cell>
        </row>
        <row r="13">
          <cell r="A13">
            <v>5071575</v>
          </cell>
          <cell r="B13">
            <v>221383</v>
          </cell>
          <cell r="C13">
            <v>14</v>
          </cell>
        </row>
        <row r="14">
          <cell r="A14">
            <v>5071820</v>
          </cell>
          <cell r="B14">
            <v>16000</v>
          </cell>
          <cell r="C14">
            <v>1</v>
          </cell>
        </row>
        <row r="15">
          <cell r="A15">
            <v>5071824</v>
          </cell>
          <cell r="B15">
            <v>343098</v>
          </cell>
          <cell r="C15">
            <v>44</v>
          </cell>
        </row>
        <row r="16">
          <cell r="A16">
            <v>5071840</v>
          </cell>
          <cell r="B16">
            <v>486540</v>
          </cell>
          <cell r="C16">
            <v>4</v>
          </cell>
        </row>
        <row r="17">
          <cell r="A17">
            <v>5071841</v>
          </cell>
          <cell r="B17">
            <v>49480</v>
          </cell>
          <cell r="C17">
            <v>1</v>
          </cell>
        </row>
        <row r="18">
          <cell r="A18">
            <v>5071844</v>
          </cell>
          <cell r="B18">
            <v>516870</v>
          </cell>
          <cell r="C18">
            <v>8</v>
          </cell>
        </row>
        <row r="19">
          <cell r="A19">
            <v>5071866</v>
          </cell>
          <cell r="B19">
            <v>33750</v>
          </cell>
          <cell r="C19">
            <v>1</v>
          </cell>
        </row>
        <row r="20">
          <cell r="A20">
            <v>5071873</v>
          </cell>
          <cell r="B20">
            <v>11000</v>
          </cell>
          <cell r="C20">
            <v>2</v>
          </cell>
        </row>
        <row r="21">
          <cell r="A21">
            <v>5071875</v>
          </cell>
          <cell r="B21">
            <v>50950</v>
          </cell>
          <cell r="C21">
            <v>1</v>
          </cell>
        </row>
        <row r="22">
          <cell r="A22">
            <v>5071891</v>
          </cell>
          <cell r="B22">
            <v>115685</v>
          </cell>
          <cell r="C22">
            <v>53</v>
          </cell>
        </row>
        <row r="23">
          <cell r="A23">
            <v>5071904</v>
          </cell>
          <cell r="B23">
            <v>102720</v>
          </cell>
          <cell r="C23">
            <v>5</v>
          </cell>
        </row>
        <row r="24">
          <cell r="A24">
            <v>5106181</v>
          </cell>
          <cell r="B24">
            <v>26280</v>
          </cell>
          <cell r="C24">
            <v>3</v>
          </cell>
        </row>
        <row r="25">
          <cell r="A25">
            <v>5106187</v>
          </cell>
          <cell r="B25">
            <v>25360</v>
          </cell>
          <cell r="C25">
            <v>2</v>
          </cell>
        </row>
        <row r="26">
          <cell r="A26">
            <v>5106265</v>
          </cell>
          <cell r="B26">
            <v>43220</v>
          </cell>
          <cell r="C26">
            <v>1</v>
          </cell>
        </row>
        <row r="27">
          <cell r="A27">
            <v>5106270</v>
          </cell>
          <cell r="B27">
            <v>30740</v>
          </cell>
          <cell r="C27">
            <v>1</v>
          </cell>
        </row>
        <row r="28">
          <cell r="A28">
            <v>5106273</v>
          </cell>
          <cell r="B28">
            <v>186270</v>
          </cell>
          <cell r="C28">
            <v>2</v>
          </cell>
        </row>
        <row r="29">
          <cell r="A29">
            <v>5106295</v>
          </cell>
          <cell r="B29">
            <v>695740</v>
          </cell>
          <cell r="C29">
            <v>1</v>
          </cell>
        </row>
        <row r="30">
          <cell r="A30">
            <v>5106296</v>
          </cell>
          <cell r="B30">
            <v>2599895</v>
          </cell>
          <cell r="C30">
            <v>52</v>
          </cell>
        </row>
        <row r="31">
          <cell r="A31">
            <v>5106308</v>
          </cell>
          <cell r="B31">
            <v>587690</v>
          </cell>
          <cell r="C31">
            <v>8</v>
          </cell>
        </row>
        <row r="32">
          <cell r="A32">
            <v>5106310</v>
          </cell>
          <cell r="B32">
            <v>393980</v>
          </cell>
          <cell r="C32">
            <v>7</v>
          </cell>
        </row>
        <row r="33">
          <cell r="A33">
            <v>5106340</v>
          </cell>
          <cell r="B33">
            <v>219080</v>
          </cell>
          <cell r="C33">
            <v>4</v>
          </cell>
        </row>
        <row r="34">
          <cell r="A34">
            <v>5106342</v>
          </cell>
          <cell r="B34">
            <v>16720</v>
          </cell>
          <cell r="C34">
            <v>1</v>
          </cell>
        </row>
        <row r="35">
          <cell r="A35">
            <v>5106344</v>
          </cell>
          <cell r="B35">
            <v>25990</v>
          </cell>
          <cell r="C35">
            <v>1</v>
          </cell>
        </row>
        <row r="36">
          <cell r="A36">
            <v>5106346</v>
          </cell>
          <cell r="B36">
            <v>548423</v>
          </cell>
          <cell r="C36">
            <v>16</v>
          </cell>
        </row>
        <row r="37">
          <cell r="A37">
            <v>5106349</v>
          </cell>
          <cell r="B37">
            <v>1488902</v>
          </cell>
          <cell r="C37">
            <v>28</v>
          </cell>
        </row>
        <row r="38">
          <cell r="A38">
            <v>5106351</v>
          </cell>
          <cell r="B38">
            <v>43360</v>
          </cell>
          <cell r="C38">
            <v>1</v>
          </cell>
        </row>
        <row r="39">
          <cell r="A39">
            <v>5106352</v>
          </cell>
          <cell r="B39">
            <v>20240</v>
          </cell>
          <cell r="C39">
            <v>1</v>
          </cell>
        </row>
        <row r="40">
          <cell r="A40">
            <v>5106357</v>
          </cell>
          <cell r="B40">
            <v>10400</v>
          </cell>
          <cell r="C40">
            <v>1</v>
          </cell>
        </row>
        <row r="41">
          <cell r="A41">
            <v>5106505</v>
          </cell>
          <cell r="B41">
            <v>119570</v>
          </cell>
          <cell r="C41">
            <v>2</v>
          </cell>
        </row>
        <row r="42">
          <cell r="A42">
            <v>5106506</v>
          </cell>
          <cell r="B42">
            <v>31960</v>
          </cell>
          <cell r="C42">
            <v>2</v>
          </cell>
        </row>
        <row r="43">
          <cell r="A43">
            <v>5109997</v>
          </cell>
          <cell r="B43">
            <v>30000</v>
          </cell>
          <cell r="C43">
            <v>1</v>
          </cell>
        </row>
        <row r="44">
          <cell r="A44">
            <v>5110020</v>
          </cell>
          <cell r="B44">
            <v>377790</v>
          </cell>
          <cell r="C44">
            <v>7</v>
          </cell>
        </row>
        <row r="45">
          <cell r="A45">
            <v>5110329</v>
          </cell>
          <cell r="B45">
            <v>1438880</v>
          </cell>
          <cell r="C45">
            <v>48</v>
          </cell>
        </row>
        <row r="46">
          <cell r="A46">
            <v>5110351</v>
          </cell>
          <cell r="B46">
            <v>1043136</v>
          </cell>
          <cell r="C46">
            <v>40</v>
          </cell>
        </row>
        <row r="47">
          <cell r="A47">
            <v>5110393</v>
          </cell>
          <cell r="B47">
            <v>16140</v>
          </cell>
          <cell r="C47">
            <v>1</v>
          </cell>
        </row>
        <row r="48">
          <cell r="A48">
            <v>5110403</v>
          </cell>
          <cell r="B48">
            <v>820870</v>
          </cell>
          <cell r="C48">
            <v>0</v>
          </cell>
        </row>
        <row r="49">
          <cell r="A49">
            <v>5110491</v>
          </cell>
          <cell r="B49">
            <v>376130</v>
          </cell>
          <cell r="C49">
            <v>1</v>
          </cell>
        </row>
        <row r="50">
          <cell r="A50">
            <v>5110574</v>
          </cell>
          <cell r="B50">
            <v>100000</v>
          </cell>
          <cell r="C50">
            <v>4</v>
          </cell>
        </row>
        <row r="51">
          <cell r="A51">
            <v>5110620</v>
          </cell>
          <cell r="B51">
            <v>103150</v>
          </cell>
          <cell r="C51">
            <v>1</v>
          </cell>
        </row>
        <row r="52">
          <cell r="A52">
            <v>5110651</v>
          </cell>
          <cell r="B52">
            <v>91830</v>
          </cell>
          <cell r="C52">
            <v>0</v>
          </cell>
        </row>
        <row r="53">
          <cell r="A53">
            <v>5110669</v>
          </cell>
          <cell r="B53">
            <v>53220</v>
          </cell>
          <cell r="C53">
            <v>9</v>
          </cell>
        </row>
        <row r="54">
          <cell r="A54">
            <v>5110786</v>
          </cell>
          <cell r="B54">
            <v>16380</v>
          </cell>
          <cell r="C54">
            <v>1</v>
          </cell>
        </row>
        <row r="55">
          <cell r="A55">
            <v>5110823</v>
          </cell>
          <cell r="B55">
            <v>6580</v>
          </cell>
          <cell r="C55">
            <v>6</v>
          </cell>
        </row>
        <row r="56">
          <cell r="A56">
            <v>5110981</v>
          </cell>
          <cell r="B56">
            <v>417880</v>
          </cell>
          <cell r="C56">
            <v>7</v>
          </cell>
        </row>
        <row r="57">
          <cell r="A57">
            <v>5111021</v>
          </cell>
          <cell r="B57">
            <v>40000</v>
          </cell>
          <cell r="C57">
            <v>1</v>
          </cell>
        </row>
        <row r="58">
          <cell r="A58">
            <v>5111085</v>
          </cell>
          <cell r="B58">
            <v>113360</v>
          </cell>
          <cell r="C58">
            <v>1</v>
          </cell>
        </row>
        <row r="59">
          <cell r="A59">
            <v>5111148</v>
          </cell>
          <cell r="B59">
            <v>15020</v>
          </cell>
          <cell r="C59">
            <v>1</v>
          </cell>
        </row>
        <row r="60">
          <cell r="A60">
            <v>5111158</v>
          </cell>
          <cell r="B60">
            <v>18090</v>
          </cell>
          <cell r="C60">
            <v>1</v>
          </cell>
        </row>
        <row r="61">
          <cell r="A61">
            <v>5111187</v>
          </cell>
          <cell r="B61">
            <v>493850</v>
          </cell>
          <cell r="C61">
            <v>16</v>
          </cell>
        </row>
        <row r="62">
          <cell r="A62">
            <v>5111261</v>
          </cell>
          <cell r="B62">
            <v>51770</v>
          </cell>
          <cell r="C62">
            <v>1</v>
          </cell>
        </row>
        <row r="63">
          <cell r="A63">
            <v>5111271</v>
          </cell>
          <cell r="B63">
            <v>2256416</v>
          </cell>
          <cell r="C63">
            <v>53</v>
          </cell>
        </row>
        <row r="64">
          <cell r="A64">
            <v>5111343</v>
          </cell>
          <cell r="B64">
            <v>35355</v>
          </cell>
          <cell r="C64">
            <v>14</v>
          </cell>
        </row>
        <row r="65">
          <cell r="A65">
            <v>5111372</v>
          </cell>
          <cell r="B65">
            <v>19700</v>
          </cell>
          <cell r="C65">
            <v>4</v>
          </cell>
        </row>
        <row r="66">
          <cell r="A66">
            <v>5111378</v>
          </cell>
          <cell r="B66">
            <v>100000</v>
          </cell>
          <cell r="C66">
            <v>1</v>
          </cell>
        </row>
        <row r="67">
          <cell r="A67">
            <v>5111389</v>
          </cell>
          <cell r="B67">
            <v>59090</v>
          </cell>
          <cell r="C67">
            <v>1</v>
          </cell>
        </row>
        <row r="68">
          <cell r="A68">
            <v>5111400</v>
          </cell>
          <cell r="B68">
            <v>23210</v>
          </cell>
          <cell r="C68">
            <v>1</v>
          </cell>
        </row>
        <row r="69">
          <cell r="A69">
            <v>5111409</v>
          </cell>
          <cell r="B69">
            <v>22160</v>
          </cell>
          <cell r="C69">
            <v>1</v>
          </cell>
        </row>
        <row r="70">
          <cell r="A70">
            <v>5111450</v>
          </cell>
          <cell r="B70">
            <v>53660</v>
          </cell>
          <cell r="C70">
            <v>0</v>
          </cell>
        </row>
        <row r="71">
          <cell r="A71">
            <v>5111458</v>
          </cell>
          <cell r="B71">
            <v>95590</v>
          </cell>
          <cell r="C71">
            <v>1</v>
          </cell>
        </row>
        <row r="72">
          <cell r="A72">
            <v>5111500</v>
          </cell>
          <cell r="B72">
            <v>516060</v>
          </cell>
          <cell r="C72">
            <v>0</v>
          </cell>
        </row>
        <row r="73">
          <cell r="A73">
            <v>5111579</v>
          </cell>
          <cell r="B73">
            <v>582100</v>
          </cell>
          <cell r="C73">
            <v>10</v>
          </cell>
        </row>
        <row r="74">
          <cell r="A74">
            <v>5111592</v>
          </cell>
          <cell r="B74">
            <v>153127</v>
          </cell>
          <cell r="C74">
            <v>53</v>
          </cell>
        </row>
        <row r="75">
          <cell r="A75">
            <v>5111861</v>
          </cell>
          <cell r="B75">
            <v>616610</v>
          </cell>
          <cell r="C75">
            <v>0</v>
          </cell>
        </row>
        <row r="76">
          <cell r="A76">
            <v>5111869</v>
          </cell>
          <cell r="B76">
            <v>316810</v>
          </cell>
          <cell r="C76">
            <v>-1</v>
          </cell>
        </row>
        <row r="77">
          <cell r="A77">
            <v>5111927</v>
          </cell>
          <cell r="B77">
            <v>58310</v>
          </cell>
          <cell r="C77">
            <v>1</v>
          </cell>
        </row>
        <row r="78">
          <cell r="A78">
            <v>5111943</v>
          </cell>
          <cell r="B78">
            <v>370830</v>
          </cell>
          <cell r="C78">
            <v>3</v>
          </cell>
        </row>
        <row r="79">
          <cell r="A79">
            <v>5111954</v>
          </cell>
          <cell r="B79">
            <v>1574426</v>
          </cell>
          <cell r="C79">
            <v>38</v>
          </cell>
        </row>
        <row r="80">
          <cell r="A80">
            <v>5111986</v>
          </cell>
          <cell r="B80">
            <v>770180</v>
          </cell>
          <cell r="C80">
            <v>0</v>
          </cell>
        </row>
        <row r="81">
          <cell r="A81">
            <v>5111997</v>
          </cell>
          <cell r="B81">
            <v>497700</v>
          </cell>
          <cell r="C81">
            <v>-1</v>
          </cell>
        </row>
        <row r="82">
          <cell r="A82">
            <v>5112197</v>
          </cell>
          <cell r="B82">
            <v>118560</v>
          </cell>
          <cell r="C82">
            <v>5</v>
          </cell>
        </row>
        <row r="83">
          <cell r="A83">
            <v>5112208</v>
          </cell>
          <cell r="B83">
            <v>217770</v>
          </cell>
          <cell r="C83">
            <v>5</v>
          </cell>
        </row>
        <row r="84">
          <cell r="A84">
            <v>5112239</v>
          </cell>
          <cell r="B84">
            <v>37190</v>
          </cell>
          <cell r="C84">
            <v>1</v>
          </cell>
        </row>
        <row r="85">
          <cell r="A85">
            <v>5112292</v>
          </cell>
          <cell r="B85">
            <v>22750</v>
          </cell>
          <cell r="C85">
            <v>1</v>
          </cell>
        </row>
        <row r="86">
          <cell r="A86">
            <v>5112356</v>
          </cell>
          <cell r="B86">
            <v>614420</v>
          </cell>
          <cell r="C86">
            <v>8</v>
          </cell>
        </row>
        <row r="87">
          <cell r="A87">
            <v>5112416</v>
          </cell>
          <cell r="B87">
            <v>2448827</v>
          </cell>
          <cell r="C87">
            <v>16</v>
          </cell>
        </row>
        <row r="88">
          <cell r="A88">
            <v>5112427</v>
          </cell>
          <cell r="B88">
            <v>9210</v>
          </cell>
          <cell r="C88">
            <v>1</v>
          </cell>
        </row>
        <row r="89">
          <cell r="A89">
            <v>5112485</v>
          </cell>
          <cell r="B89">
            <v>152710</v>
          </cell>
          <cell r="C89">
            <v>4</v>
          </cell>
        </row>
        <row r="90">
          <cell r="A90">
            <v>5112519</v>
          </cell>
          <cell r="B90">
            <v>17210</v>
          </cell>
          <cell r="C90">
            <v>1</v>
          </cell>
        </row>
        <row r="91">
          <cell r="A91">
            <v>5112530</v>
          </cell>
          <cell r="B91">
            <v>332030</v>
          </cell>
          <cell r="C91">
            <v>6</v>
          </cell>
        </row>
        <row r="92">
          <cell r="A92">
            <v>5112574</v>
          </cell>
          <cell r="B92">
            <v>3252</v>
          </cell>
          <cell r="C92">
            <v>1</v>
          </cell>
        </row>
        <row r="93">
          <cell r="A93">
            <v>5112593</v>
          </cell>
          <cell r="B93">
            <v>90</v>
          </cell>
          <cell r="C93">
            <v>1</v>
          </cell>
        </row>
        <row r="94">
          <cell r="A94">
            <v>5112652</v>
          </cell>
          <cell r="B94">
            <v>1671450</v>
          </cell>
          <cell r="C94">
            <v>9</v>
          </cell>
        </row>
        <row r="95">
          <cell r="A95">
            <v>5112674</v>
          </cell>
          <cell r="B95">
            <v>344620</v>
          </cell>
          <cell r="C95">
            <v>4</v>
          </cell>
        </row>
        <row r="96">
          <cell r="A96">
            <v>5112748</v>
          </cell>
          <cell r="B96">
            <v>483880</v>
          </cell>
          <cell r="C96">
            <v>8</v>
          </cell>
        </row>
        <row r="97">
          <cell r="A97">
            <v>5112757</v>
          </cell>
          <cell r="B97">
            <v>415960</v>
          </cell>
          <cell r="C97">
            <v>8</v>
          </cell>
        </row>
        <row r="98">
          <cell r="A98">
            <v>5112776</v>
          </cell>
          <cell r="B98">
            <v>12730</v>
          </cell>
          <cell r="C98">
            <v>1</v>
          </cell>
        </row>
        <row r="99">
          <cell r="A99">
            <v>5112797</v>
          </cell>
          <cell r="B99">
            <v>209680</v>
          </cell>
          <cell r="C99">
            <v>6</v>
          </cell>
        </row>
        <row r="100">
          <cell r="A100">
            <v>5112815</v>
          </cell>
          <cell r="B100">
            <v>500257</v>
          </cell>
          <cell r="C100">
            <v>23</v>
          </cell>
        </row>
        <row r="101">
          <cell r="A101">
            <v>5112833</v>
          </cell>
          <cell r="B101">
            <v>194820</v>
          </cell>
          <cell r="C101">
            <v>4</v>
          </cell>
        </row>
        <row r="102">
          <cell r="A102">
            <v>5112850</v>
          </cell>
          <cell r="B102">
            <v>1522445</v>
          </cell>
          <cell r="C102">
            <v>53</v>
          </cell>
        </row>
        <row r="103">
          <cell r="A103">
            <v>5112861</v>
          </cell>
          <cell r="B103">
            <v>1360504</v>
          </cell>
          <cell r="C103">
            <v>51</v>
          </cell>
        </row>
        <row r="104">
          <cell r="A104">
            <v>5112872</v>
          </cell>
          <cell r="B104">
            <v>1054530</v>
          </cell>
          <cell r="C104">
            <v>28</v>
          </cell>
        </row>
        <row r="105">
          <cell r="A105">
            <v>5113006</v>
          </cell>
          <cell r="B105">
            <v>1064618</v>
          </cell>
          <cell r="C105">
            <v>18</v>
          </cell>
        </row>
        <row r="106">
          <cell r="A106">
            <v>5113017</v>
          </cell>
          <cell r="B106">
            <v>32840</v>
          </cell>
          <cell r="C106">
            <v>1</v>
          </cell>
        </row>
        <row r="107">
          <cell r="A107">
            <v>5113057</v>
          </cell>
          <cell r="B107">
            <v>231760</v>
          </cell>
          <cell r="C107">
            <v>-1</v>
          </cell>
        </row>
        <row r="108">
          <cell r="A108">
            <v>5113086</v>
          </cell>
          <cell r="B108">
            <v>11050</v>
          </cell>
          <cell r="C108">
            <v>1</v>
          </cell>
        </row>
        <row r="109">
          <cell r="A109">
            <v>5113097</v>
          </cell>
          <cell r="B109">
            <v>390431</v>
          </cell>
          <cell r="C109">
            <v>13</v>
          </cell>
        </row>
        <row r="110">
          <cell r="A110">
            <v>5113113</v>
          </cell>
          <cell r="B110">
            <v>1376390</v>
          </cell>
          <cell r="C110">
            <v>8</v>
          </cell>
        </row>
        <row r="111">
          <cell r="A111">
            <v>5113256</v>
          </cell>
          <cell r="B111">
            <v>273779</v>
          </cell>
          <cell r="C111">
            <v>34</v>
          </cell>
        </row>
        <row r="112">
          <cell r="A112">
            <v>5113299</v>
          </cell>
          <cell r="B112">
            <v>324570</v>
          </cell>
          <cell r="C112">
            <v>-1</v>
          </cell>
        </row>
        <row r="113">
          <cell r="A113">
            <v>5113329</v>
          </cell>
          <cell r="B113">
            <v>27150</v>
          </cell>
          <cell r="C113">
            <v>2</v>
          </cell>
        </row>
        <row r="114">
          <cell r="A114">
            <v>5113447</v>
          </cell>
          <cell r="B114">
            <v>1082290</v>
          </cell>
          <cell r="C114">
            <v>-1</v>
          </cell>
        </row>
        <row r="115">
          <cell r="A115">
            <v>5113660</v>
          </cell>
          <cell r="B115">
            <v>24880</v>
          </cell>
          <cell r="C115">
            <v>1</v>
          </cell>
        </row>
        <row r="116">
          <cell r="A116">
            <v>5113704</v>
          </cell>
          <cell r="B116">
            <v>179580</v>
          </cell>
          <cell r="C116">
            <v>7</v>
          </cell>
        </row>
        <row r="117">
          <cell r="A117">
            <v>5113714</v>
          </cell>
          <cell r="B117">
            <v>31850</v>
          </cell>
          <cell r="C117">
            <v>1</v>
          </cell>
        </row>
        <row r="118">
          <cell r="A118">
            <v>5113722</v>
          </cell>
          <cell r="B118">
            <v>36890</v>
          </cell>
          <cell r="C118">
            <v>1</v>
          </cell>
        </row>
        <row r="119">
          <cell r="A119">
            <v>5113786</v>
          </cell>
          <cell r="B119">
            <v>40820</v>
          </cell>
          <cell r="C119">
            <v>1</v>
          </cell>
        </row>
        <row r="120">
          <cell r="A120">
            <v>5113790</v>
          </cell>
          <cell r="B120">
            <v>2205820</v>
          </cell>
          <cell r="C120">
            <v>53</v>
          </cell>
        </row>
        <row r="121">
          <cell r="A121">
            <v>5113870</v>
          </cell>
          <cell r="B121">
            <v>83770</v>
          </cell>
          <cell r="C121">
            <v>-1</v>
          </cell>
        </row>
        <row r="122">
          <cell r="A122">
            <v>5113941</v>
          </cell>
          <cell r="B122">
            <v>386250</v>
          </cell>
          <cell r="C122">
            <v>-1</v>
          </cell>
        </row>
        <row r="123">
          <cell r="A123">
            <v>5113951</v>
          </cell>
          <cell r="B123">
            <v>504640</v>
          </cell>
          <cell r="C123">
            <v>0</v>
          </cell>
        </row>
        <row r="124">
          <cell r="A124">
            <v>5113981</v>
          </cell>
          <cell r="B124">
            <v>41630</v>
          </cell>
          <cell r="C124">
            <v>1</v>
          </cell>
        </row>
        <row r="125">
          <cell r="A125">
            <v>5114063</v>
          </cell>
          <cell r="B125">
            <v>24810</v>
          </cell>
          <cell r="C125">
            <v>1</v>
          </cell>
        </row>
        <row r="126">
          <cell r="A126">
            <v>5114229</v>
          </cell>
          <cell r="B126">
            <v>86700</v>
          </cell>
          <cell r="C126">
            <v>2</v>
          </cell>
        </row>
        <row r="127">
          <cell r="A127">
            <v>5114257</v>
          </cell>
          <cell r="B127">
            <v>1555861</v>
          </cell>
          <cell r="C127">
            <v>29</v>
          </cell>
        </row>
        <row r="128">
          <cell r="A128">
            <v>5114299</v>
          </cell>
          <cell r="B128">
            <v>2320129</v>
          </cell>
          <cell r="C128">
            <v>52</v>
          </cell>
        </row>
        <row r="129">
          <cell r="A129">
            <v>5114532</v>
          </cell>
          <cell r="B129">
            <v>53130</v>
          </cell>
          <cell r="C129">
            <v>1</v>
          </cell>
        </row>
        <row r="130">
          <cell r="A130">
            <v>5114570</v>
          </cell>
          <cell r="B130">
            <v>26050</v>
          </cell>
          <cell r="C130">
            <v>1</v>
          </cell>
        </row>
        <row r="131">
          <cell r="A131">
            <v>5114624</v>
          </cell>
          <cell r="B131">
            <v>32740</v>
          </cell>
          <cell r="C131">
            <v>1</v>
          </cell>
        </row>
        <row r="132">
          <cell r="A132">
            <v>5114640</v>
          </cell>
          <cell r="B132">
            <v>675730</v>
          </cell>
          <cell r="C132">
            <v>0</v>
          </cell>
        </row>
        <row r="133">
          <cell r="A133">
            <v>5114645</v>
          </cell>
          <cell r="B133">
            <v>143830</v>
          </cell>
          <cell r="C133">
            <v>5</v>
          </cell>
        </row>
        <row r="134">
          <cell r="A134">
            <v>5114650</v>
          </cell>
          <cell r="B134">
            <v>223900</v>
          </cell>
          <cell r="C134">
            <v>4</v>
          </cell>
        </row>
        <row r="135">
          <cell r="A135">
            <v>5114657</v>
          </cell>
          <cell r="B135">
            <v>18270</v>
          </cell>
          <cell r="C135">
            <v>4</v>
          </cell>
        </row>
        <row r="136">
          <cell r="A136">
            <v>5114665</v>
          </cell>
          <cell r="B136">
            <v>14540</v>
          </cell>
          <cell r="C136">
            <v>1</v>
          </cell>
        </row>
        <row r="137">
          <cell r="A137">
            <v>5114667</v>
          </cell>
          <cell r="B137">
            <v>1027350</v>
          </cell>
          <cell r="C137">
            <v>1</v>
          </cell>
        </row>
        <row r="138">
          <cell r="A138">
            <v>5114669</v>
          </cell>
          <cell r="B138">
            <v>104380</v>
          </cell>
          <cell r="C138">
            <v>-1</v>
          </cell>
        </row>
        <row r="139">
          <cell r="A139">
            <v>5114672</v>
          </cell>
          <cell r="B139">
            <v>515990</v>
          </cell>
          <cell r="C139">
            <v>1</v>
          </cell>
        </row>
        <row r="140">
          <cell r="A140">
            <v>5114674</v>
          </cell>
          <cell r="B140">
            <v>1839827</v>
          </cell>
          <cell r="C140">
            <v>52</v>
          </cell>
        </row>
        <row r="141">
          <cell r="A141">
            <v>5114677</v>
          </cell>
          <cell r="B141">
            <v>367412</v>
          </cell>
          <cell r="C141">
            <v>16</v>
          </cell>
        </row>
        <row r="142">
          <cell r="A142">
            <v>5114678</v>
          </cell>
          <cell r="B142">
            <v>148560</v>
          </cell>
          <cell r="C142">
            <v>4</v>
          </cell>
        </row>
        <row r="143">
          <cell r="A143">
            <v>5114680</v>
          </cell>
          <cell r="B143">
            <v>273570</v>
          </cell>
          <cell r="C143">
            <v>4</v>
          </cell>
        </row>
        <row r="144">
          <cell r="A144">
            <v>5114681</v>
          </cell>
          <cell r="B144">
            <v>474273</v>
          </cell>
          <cell r="C144">
            <v>31</v>
          </cell>
        </row>
        <row r="145">
          <cell r="A145">
            <v>5114694</v>
          </cell>
          <cell r="B145">
            <v>19820</v>
          </cell>
          <cell r="C145">
            <v>2</v>
          </cell>
        </row>
        <row r="146">
          <cell r="A146">
            <v>5114696</v>
          </cell>
          <cell r="B146">
            <v>2560</v>
          </cell>
          <cell r="C146">
            <v>1</v>
          </cell>
        </row>
        <row r="147">
          <cell r="A147">
            <v>5114698</v>
          </cell>
          <cell r="B147">
            <v>137340</v>
          </cell>
          <cell r="C147">
            <v>0</v>
          </cell>
        </row>
        <row r="148">
          <cell r="A148">
            <v>5114703</v>
          </cell>
          <cell r="B148">
            <v>562690</v>
          </cell>
          <cell r="C148">
            <v>7</v>
          </cell>
        </row>
        <row r="149">
          <cell r="A149">
            <v>5114713</v>
          </cell>
          <cell r="B149">
            <v>61200</v>
          </cell>
          <cell r="C149">
            <v>1</v>
          </cell>
        </row>
        <row r="150">
          <cell r="A150">
            <v>5114714</v>
          </cell>
          <cell r="B150">
            <v>49500</v>
          </cell>
          <cell r="C150">
            <v>1</v>
          </cell>
        </row>
        <row r="151">
          <cell r="A151">
            <v>5114715</v>
          </cell>
          <cell r="B151">
            <v>1526088</v>
          </cell>
          <cell r="C151">
            <v>51</v>
          </cell>
        </row>
        <row r="152">
          <cell r="A152">
            <v>5114721</v>
          </cell>
          <cell r="B152">
            <v>95912</v>
          </cell>
          <cell r="C152">
            <v>27</v>
          </cell>
        </row>
        <row r="153">
          <cell r="A153">
            <v>5114723</v>
          </cell>
          <cell r="B153">
            <v>399520</v>
          </cell>
          <cell r="C153">
            <v>0</v>
          </cell>
        </row>
        <row r="154">
          <cell r="A154">
            <v>5114728</v>
          </cell>
          <cell r="B154">
            <v>218100</v>
          </cell>
          <cell r="C154">
            <v>0</v>
          </cell>
        </row>
        <row r="155">
          <cell r="A155">
            <v>5114731</v>
          </cell>
          <cell r="B155">
            <v>0</v>
          </cell>
          <cell r="C155">
            <v>1</v>
          </cell>
        </row>
        <row r="156">
          <cell r="A156">
            <v>5114734</v>
          </cell>
          <cell r="B156">
            <v>177383</v>
          </cell>
          <cell r="C156">
            <v>16</v>
          </cell>
        </row>
        <row r="157">
          <cell r="A157">
            <v>5114737</v>
          </cell>
          <cell r="B157">
            <v>530210</v>
          </cell>
          <cell r="C157">
            <v>0</v>
          </cell>
        </row>
        <row r="158">
          <cell r="A158">
            <v>5114740</v>
          </cell>
          <cell r="B158">
            <v>398220</v>
          </cell>
          <cell r="C158">
            <v>2</v>
          </cell>
        </row>
        <row r="159">
          <cell r="A159">
            <v>5114743</v>
          </cell>
          <cell r="B159">
            <v>1048849</v>
          </cell>
          <cell r="C159">
            <v>38</v>
          </cell>
        </row>
        <row r="160">
          <cell r="A160">
            <v>5114750</v>
          </cell>
          <cell r="B160">
            <v>857090</v>
          </cell>
          <cell r="C160">
            <v>8</v>
          </cell>
        </row>
        <row r="161">
          <cell r="A161">
            <v>5114761</v>
          </cell>
          <cell r="B161">
            <v>643240</v>
          </cell>
          <cell r="C161">
            <v>2</v>
          </cell>
        </row>
        <row r="162">
          <cell r="A162">
            <v>5114772</v>
          </cell>
          <cell r="B162">
            <v>833210</v>
          </cell>
          <cell r="C162">
            <v>0</v>
          </cell>
        </row>
        <row r="163">
          <cell r="A163">
            <v>5114799</v>
          </cell>
          <cell r="B163">
            <v>56930</v>
          </cell>
          <cell r="C163">
            <v>1</v>
          </cell>
        </row>
        <row r="164">
          <cell r="A164">
            <v>5114950</v>
          </cell>
          <cell r="B164">
            <v>157210</v>
          </cell>
          <cell r="C164">
            <v>-1</v>
          </cell>
        </row>
        <row r="165">
          <cell r="A165">
            <v>5115024</v>
          </cell>
          <cell r="B165">
            <v>620577</v>
          </cell>
          <cell r="C165">
            <v>27</v>
          </cell>
        </row>
        <row r="166">
          <cell r="A166">
            <v>5115184</v>
          </cell>
          <cell r="B166">
            <v>470360</v>
          </cell>
          <cell r="C166">
            <v>9</v>
          </cell>
        </row>
        <row r="167">
          <cell r="A167">
            <v>5115242</v>
          </cell>
          <cell r="B167">
            <v>56060</v>
          </cell>
          <cell r="C167">
            <v>1</v>
          </cell>
        </row>
        <row r="168">
          <cell r="A168">
            <v>5115252</v>
          </cell>
          <cell r="B168">
            <v>30990</v>
          </cell>
          <cell r="C168">
            <v>1</v>
          </cell>
        </row>
        <row r="169">
          <cell r="A169">
            <v>5115273</v>
          </cell>
          <cell r="B169">
            <v>114250</v>
          </cell>
          <cell r="C169">
            <v>7</v>
          </cell>
        </row>
        <row r="170">
          <cell r="A170">
            <v>5115298</v>
          </cell>
          <cell r="B170">
            <v>28110</v>
          </cell>
          <cell r="C170">
            <v>1</v>
          </cell>
        </row>
        <row r="171">
          <cell r="A171">
            <v>5115348</v>
          </cell>
          <cell r="B171">
            <v>139010</v>
          </cell>
          <cell r="C171">
            <v>3</v>
          </cell>
        </row>
        <row r="172">
          <cell r="A172">
            <v>5115380</v>
          </cell>
          <cell r="B172">
            <v>2060424</v>
          </cell>
          <cell r="C172">
            <v>53</v>
          </cell>
        </row>
        <row r="173">
          <cell r="A173">
            <v>5115401</v>
          </cell>
          <cell r="B173">
            <v>77640</v>
          </cell>
          <cell r="C173">
            <v>4</v>
          </cell>
        </row>
        <row r="174">
          <cell r="A174">
            <v>5115551</v>
          </cell>
          <cell r="B174">
            <v>19130</v>
          </cell>
          <cell r="C174">
            <v>1</v>
          </cell>
        </row>
        <row r="175">
          <cell r="A175">
            <v>5115561</v>
          </cell>
          <cell r="B175">
            <v>31940</v>
          </cell>
          <cell r="C175">
            <v>2</v>
          </cell>
        </row>
        <row r="176">
          <cell r="A176">
            <v>5115583</v>
          </cell>
          <cell r="B176">
            <v>38420</v>
          </cell>
          <cell r="C176">
            <v>1</v>
          </cell>
        </row>
        <row r="177">
          <cell r="A177">
            <v>5115624</v>
          </cell>
          <cell r="B177">
            <v>867190</v>
          </cell>
          <cell r="C177">
            <v>3</v>
          </cell>
        </row>
        <row r="178">
          <cell r="A178">
            <v>5115644</v>
          </cell>
          <cell r="B178">
            <v>83630</v>
          </cell>
          <cell r="C178">
            <v>2</v>
          </cell>
        </row>
        <row r="179">
          <cell r="A179">
            <v>5115661</v>
          </cell>
          <cell r="B179">
            <v>9750</v>
          </cell>
          <cell r="C179">
            <v>1</v>
          </cell>
        </row>
        <row r="180">
          <cell r="A180">
            <v>5115671</v>
          </cell>
          <cell r="B180">
            <v>547590</v>
          </cell>
          <cell r="C180">
            <v>7</v>
          </cell>
        </row>
        <row r="181">
          <cell r="A181">
            <v>5115681</v>
          </cell>
          <cell r="B181">
            <v>43240</v>
          </cell>
          <cell r="C181">
            <v>1</v>
          </cell>
        </row>
        <row r="182">
          <cell r="A182">
            <v>5115728</v>
          </cell>
          <cell r="B182">
            <v>24970</v>
          </cell>
          <cell r="C182">
            <v>1</v>
          </cell>
        </row>
        <row r="183">
          <cell r="A183">
            <v>5115738</v>
          </cell>
          <cell r="B183">
            <v>23970</v>
          </cell>
          <cell r="C183">
            <v>2</v>
          </cell>
        </row>
        <row r="184">
          <cell r="A184">
            <v>5115848</v>
          </cell>
          <cell r="B184">
            <v>49620</v>
          </cell>
          <cell r="C184">
            <v>1</v>
          </cell>
        </row>
        <row r="185">
          <cell r="A185">
            <v>5115869</v>
          </cell>
          <cell r="B185">
            <v>25580</v>
          </cell>
          <cell r="C185">
            <v>1</v>
          </cell>
        </row>
        <row r="186">
          <cell r="A186">
            <v>5115913</v>
          </cell>
          <cell r="B186">
            <v>1494143</v>
          </cell>
          <cell r="C186">
            <v>52</v>
          </cell>
        </row>
        <row r="187">
          <cell r="A187">
            <v>5115934</v>
          </cell>
          <cell r="B187">
            <v>215650</v>
          </cell>
          <cell r="C187">
            <v>3</v>
          </cell>
        </row>
        <row r="188">
          <cell r="A188">
            <v>5115955</v>
          </cell>
          <cell r="B188">
            <v>8100</v>
          </cell>
          <cell r="C188">
            <v>1</v>
          </cell>
        </row>
        <row r="189">
          <cell r="A189">
            <v>5115965</v>
          </cell>
          <cell r="B189">
            <v>41380</v>
          </cell>
          <cell r="C189">
            <v>1</v>
          </cell>
        </row>
        <row r="190">
          <cell r="A190">
            <v>5115984</v>
          </cell>
          <cell r="B190">
            <v>2136000</v>
          </cell>
          <cell r="C190">
            <v>3</v>
          </cell>
        </row>
        <row r="191">
          <cell r="A191">
            <v>5116007</v>
          </cell>
          <cell r="B191">
            <v>45840</v>
          </cell>
          <cell r="C191">
            <v>3</v>
          </cell>
        </row>
        <row r="192">
          <cell r="A192">
            <v>5116048</v>
          </cell>
          <cell r="B192">
            <v>283650</v>
          </cell>
          <cell r="C192">
            <v>-1</v>
          </cell>
        </row>
        <row r="193">
          <cell r="A193">
            <v>5116059</v>
          </cell>
          <cell r="B193">
            <v>133330</v>
          </cell>
          <cell r="C193">
            <v>2</v>
          </cell>
        </row>
        <row r="194">
          <cell r="A194">
            <v>5116181</v>
          </cell>
          <cell r="B194">
            <v>152010</v>
          </cell>
          <cell r="C194">
            <v>1</v>
          </cell>
        </row>
        <row r="195">
          <cell r="A195">
            <v>5116191</v>
          </cell>
          <cell r="B195">
            <v>36710</v>
          </cell>
          <cell r="C195">
            <v>1</v>
          </cell>
        </row>
        <row r="196">
          <cell r="A196">
            <v>5116212</v>
          </cell>
          <cell r="B196">
            <v>192870</v>
          </cell>
          <cell r="C196">
            <v>5</v>
          </cell>
        </row>
        <row r="197">
          <cell r="A197">
            <v>5116284</v>
          </cell>
          <cell r="B197">
            <v>12400</v>
          </cell>
          <cell r="C197">
            <v>2</v>
          </cell>
        </row>
        <row r="198">
          <cell r="A198">
            <v>5116316</v>
          </cell>
          <cell r="B198">
            <v>108870</v>
          </cell>
          <cell r="C198">
            <v>1</v>
          </cell>
        </row>
        <row r="199">
          <cell r="A199">
            <v>5116347</v>
          </cell>
          <cell r="B199">
            <v>143740</v>
          </cell>
          <cell r="C199">
            <v>3</v>
          </cell>
        </row>
        <row r="200">
          <cell r="A200">
            <v>5116358</v>
          </cell>
          <cell r="B200">
            <v>730125</v>
          </cell>
          <cell r="C200">
            <v>19</v>
          </cell>
        </row>
        <row r="201">
          <cell r="A201">
            <v>5116455</v>
          </cell>
          <cell r="B201">
            <v>4910</v>
          </cell>
          <cell r="C201">
            <v>1</v>
          </cell>
        </row>
        <row r="202">
          <cell r="A202">
            <v>5116459</v>
          </cell>
          <cell r="B202">
            <v>29480</v>
          </cell>
          <cell r="C202">
            <v>1</v>
          </cell>
        </row>
        <row r="203">
          <cell r="A203">
            <v>5116462</v>
          </cell>
          <cell r="B203">
            <v>31840</v>
          </cell>
          <cell r="C203">
            <v>1</v>
          </cell>
        </row>
        <row r="204">
          <cell r="A204">
            <v>5116469</v>
          </cell>
          <cell r="B204">
            <v>10280</v>
          </cell>
          <cell r="C204">
            <v>1</v>
          </cell>
        </row>
        <row r="205">
          <cell r="A205">
            <v>5116477</v>
          </cell>
          <cell r="B205">
            <v>45140</v>
          </cell>
          <cell r="C205">
            <v>1</v>
          </cell>
        </row>
        <row r="206">
          <cell r="A206">
            <v>5116478</v>
          </cell>
          <cell r="B206">
            <v>19370</v>
          </cell>
          <cell r="C206">
            <v>1</v>
          </cell>
        </row>
        <row r="207">
          <cell r="A207">
            <v>5116489</v>
          </cell>
          <cell r="B207">
            <v>67550</v>
          </cell>
          <cell r="C207">
            <v>1</v>
          </cell>
        </row>
        <row r="208">
          <cell r="A208">
            <v>5116498</v>
          </cell>
          <cell r="B208">
            <v>84140</v>
          </cell>
          <cell r="C208">
            <v>1</v>
          </cell>
        </row>
        <row r="209">
          <cell r="A209">
            <v>5116508</v>
          </cell>
          <cell r="B209">
            <v>135340</v>
          </cell>
          <cell r="C209">
            <v>3</v>
          </cell>
        </row>
        <row r="210">
          <cell r="A210">
            <v>5116522</v>
          </cell>
          <cell r="B210">
            <v>40050</v>
          </cell>
          <cell r="C210">
            <v>1</v>
          </cell>
        </row>
        <row r="211">
          <cell r="A211">
            <v>5116524</v>
          </cell>
          <cell r="B211">
            <v>109320</v>
          </cell>
          <cell r="C211">
            <v>7</v>
          </cell>
        </row>
        <row r="212">
          <cell r="A212">
            <v>5116525</v>
          </cell>
          <cell r="B212">
            <v>78360</v>
          </cell>
          <cell r="C212">
            <v>2</v>
          </cell>
        </row>
        <row r="213">
          <cell r="A213">
            <v>5116556</v>
          </cell>
          <cell r="B213">
            <v>2135023</v>
          </cell>
          <cell r="C213">
            <v>50</v>
          </cell>
        </row>
        <row r="214">
          <cell r="A214">
            <v>5116566</v>
          </cell>
          <cell r="B214">
            <v>23280</v>
          </cell>
          <cell r="C214">
            <v>1</v>
          </cell>
        </row>
        <row r="215">
          <cell r="A215">
            <v>5116595</v>
          </cell>
          <cell r="B215">
            <v>227568</v>
          </cell>
          <cell r="C215">
            <v>53</v>
          </cell>
        </row>
        <row r="216">
          <cell r="A216">
            <v>5116606</v>
          </cell>
          <cell r="B216">
            <v>36050</v>
          </cell>
          <cell r="C216">
            <v>1</v>
          </cell>
        </row>
        <row r="217">
          <cell r="A217">
            <v>5116626</v>
          </cell>
          <cell r="B217">
            <v>26820</v>
          </cell>
          <cell r="C217">
            <v>1</v>
          </cell>
        </row>
        <row r="218">
          <cell r="A218">
            <v>5116635</v>
          </cell>
          <cell r="B218">
            <v>20830</v>
          </cell>
          <cell r="C218">
            <v>1</v>
          </cell>
        </row>
        <row r="219">
          <cell r="A219">
            <v>5116646</v>
          </cell>
          <cell r="B219">
            <v>27570</v>
          </cell>
          <cell r="C219">
            <v>1</v>
          </cell>
        </row>
        <row r="220">
          <cell r="A220">
            <v>5116724</v>
          </cell>
          <cell r="B220">
            <v>2003930</v>
          </cell>
          <cell r="C220">
            <v>45</v>
          </cell>
        </row>
        <row r="221">
          <cell r="A221">
            <v>5116735</v>
          </cell>
          <cell r="B221">
            <v>9510</v>
          </cell>
          <cell r="C221">
            <v>1</v>
          </cell>
        </row>
        <row r="222">
          <cell r="A222">
            <v>5116757</v>
          </cell>
          <cell r="B222">
            <v>126960</v>
          </cell>
          <cell r="C222">
            <v>4</v>
          </cell>
        </row>
        <row r="223">
          <cell r="A223">
            <v>5116769</v>
          </cell>
          <cell r="B223">
            <v>19510</v>
          </cell>
          <cell r="C223">
            <v>1</v>
          </cell>
        </row>
        <row r="224">
          <cell r="A224">
            <v>5116780</v>
          </cell>
          <cell r="B224">
            <v>18030</v>
          </cell>
          <cell r="C224">
            <v>1</v>
          </cell>
        </row>
        <row r="225">
          <cell r="A225">
            <v>5116900</v>
          </cell>
          <cell r="B225">
            <v>24520</v>
          </cell>
          <cell r="C225">
            <v>2</v>
          </cell>
        </row>
        <row r="226">
          <cell r="A226">
            <v>5116920</v>
          </cell>
          <cell r="B226">
            <v>76840</v>
          </cell>
          <cell r="C226">
            <v>3</v>
          </cell>
        </row>
        <row r="227">
          <cell r="A227">
            <v>5116938</v>
          </cell>
          <cell r="B227">
            <v>1212182</v>
          </cell>
          <cell r="C227">
            <v>48</v>
          </cell>
        </row>
        <row r="228">
          <cell r="A228">
            <v>5116947</v>
          </cell>
          <cell r="B228">
            <v>63420</v>
          </cell>
          <cell r="C228">
            <v>0</v>
          </cell>
        </row>
        <row r="229">
          <cell r="A229">
            <v>5117079</v>
          </cell>
          <cell r="B229">
            <v>2267168</v>
          </cell>
          <cell r="C229">
            <v>53</v>
          </cell>
        </row>
        <row r="230">
          <cell r="A230">
            <v>5117089</v>
          </cell>
          <cell r="B230">
            <v>29180</v>
          </cell>
          <cell r="C230">
            <v>1</v>
          </cell>
        </row>
        <row r="231">
          <cell r="A231">
            <v>5117094</v>
          </cell>
          <cell r="B231">
            <v>37990</v>
          </cell>
          <cell r="C231">
            <v>1</v>
          </cell>
        </row>
        <row r="232">
          <cell r="A232">
            <v>5119155</v>
          </cell>
          <cell r="B232">
            <v>336900</v>
          </cell>
          <cell r="C232">
            <v>0</v>
          </cell>
        </row>
        <row r="233">
          <cell r="A233">
            <v>5366452</v>
          </cell>
          <cell r="B233">
            <v>2352810</v>
          </cell>
          <cell r="C233">
            <v>10</v>
          </cell>
        </row>
        <row r="234">
          <cell r="A234">
            <v>5880600</v>
          </cell>
          <cell r="B234">
            <v>29370</v>
          </cell>
          <cell r="C234">
            <v>5</v>
          </cell>
        </row>
        <row r="235">
          <cell r="A235">
            <v>5899703</v>
          </cell>
          <cell r="B235">
            <v>43200</v>
          </cell>
          <cell r="C235">
            <v>2</v>
          </cell>
        </row>
        <row r="236">
          <cell r="A236">
            <v>5901484</v>
          </cell>
          <cell r="B236">
            <v>374070</v>
          </cell>
          <cell r="C236">
            <v>2</v>
          </cell>
        </row>
        <row r="237">
          <cell r="A237">
            <v>5908054</v>
          </cell>
          <cell r="B237">
            <v>12790</v>
          </cell>
          <cell r="C237">
            <v>1</v>
          </cell>
        </row>
      </sheetData>
      <sheetData sheetId="2">
        <row r="1">
          <cell r="A1" t="str">
            <v>NIS_RAD</v>
          </cell>
          <cell r="B1" t="str">
            <v>NIC</v>
          </cell>
          <cell r="C1" t="str">
            <v>COD_UNICOM</v>
          </cell>
          <cell r="D1" t="str">
            <v>NUM_APA</v>
          </cell>
          <cell r="E1" t="str">
            <v>MAY_2002</v>
          </cell>
          <cell r="F1" t="str">
            <v>JUN_2002</v>
          </cell>
          <cell r="G1" t="str">
            <v>JUL_2002</v>
          </cell>
          <cell r="H1" t="str">
            <v>AGO_2002</v>
          </cell>
          <cell r="I1" t="str">
            <v>SEP_2002</v>
          </cell>
          <cell r="J1" t="str">
            <v>OCT_2002</v>
          </cell>
          <cell r="K1" t="str">
            <v>NOV_2002</v>
          </cell>
          <cell r="L1" t="str">
            <v>DIC_2002</v>
          </cell>
          <cell r="M1" t="str">
            <v>ENE_2003</v>
          </cell>
        </row>
        <row r="2">
          <cell r="A2">
            <v>5184156</v>
          </cell>
          <cell r="B2">
            <v>5116171</v>
          </cell>
          <cell r="C2">
            <v>4410</v>
          </cell>
          <cell r="E2">
            <v>235</v>
          </cell>
          <cell r="F2">
            <v>210</v>
          </cell>
          <cell r="G2">
            <v>202</v>
          </cell>
          <cell r="H2">
            <v>180</v>
          </cell>
          <cell r="I2">
            <v>234</v>
          </cell>
          <cell r="J2">
            <v>202</v>
          </cell>
          <cell r="K2">
            <v>215</v>
          </cell>
          <cell r="L2">
            <v>161</v>
          </cell>
          <cell r="M2">
            <v>165</v>
          </cell>
        </row>
        <row r="3">
          <cell r="A3">
            <v>5184176</v>
          </cell>
          <cell r="B3">
            <v>5116181</v>
          </cell>
          <cell r="C3">
            <v>4410</v>
          </cell>
          <cell r="D3">
            <v>31987828</v>
          </cell>
          <cell r="E3">
            <v>119</v>
          </cell>
          <cell r="F3">
            <v>212</v>
          </cell>
          <cell r="G3">
            <v>103</v>
          </cell>
          <cell r="H3">
            <v>102</v>
          </cell>
          <cell r="I3">
            <v>109</v>
          </cell>
          <cell r="J3">
            <v>648</v>
          </cell>
          <cell r="K3">
            <v>254</v>
          </cell>
          <cell r="L3">
            <v>154</v>
          </cell>
          <cell r="M3">
            <v>75</v>
          </cell>
        </row>
        <row r="4">
          <cell r="A4">
            <v>5184258</v>
          </cell>
          <cell r="B4">
            <v>5116222</v>
          </cell>
          <cell r="C4">
            <v>4410</v>
          </cell>
          <cell r="D4">
            <v>3361116</v>
          </cell>
          <cell r="E4">
            <v>238</v>
          </cell>
          <cell r="F4">
            <v>212</v>
          </cell>
          <cell r="G4">
            <v>204</v>
          </cell>
          <cell r="H4">
            <v>181</v>
          </cell>
          <cell r="I4">
            <v>236</v>
          </cell>
          <cell r="J4">
            <v>44</v>
          </cell>
          <cell r="K4">
            <v>20</v>
          </cell>
          <cell r="L4">
            <v>15</v>
          </cell>
          <cell r="M4">
            <v>74</v>
          </cell>
        </row>
        <row r="5">
          <cell r="A5">
            <v>5184238</v>
          </cell>
          <cell r="B5">
            <v>5116212</v>
          </cell>
          <cell r="C5">
            <v>4410</v>
          </cell>
          <cell r="D5">
            <v>9016247</v>
          </cell>
          <cell r="E5">
            <v>233</v>
          </cell>
          <cell r="F5">
            <v>206</v>
          </cell>
          <cell r="G5">
            <v>200</v>
          </cell>
          <cell r="H5">
            <v>189</v>
          </cell>
          <cell r="I5">
            <v>273</v>
          </cell>
          <cell r="J5">
            <v>469</v>
          </cell>
          <cell r="K5">
            <v>121</v>
          </cell>
          <cell r="L5">
            <v>111</v>
          </cell>
          <cell r="M5">
            <v>8</v>
          </cell>
        </row>
        <row r="6">
          <cell r="A6">
            <v>5184196</v>
          </cell>
          <cell r="B6">
            <v>5116191</v>
          </cell>
          <cell r="C6">
            <v>4410</v>
          </cell>
          <cell r="D6">
            <v>3507301</v>
          </cell>
          <cell r="E6">
            <v>172</v>
          </cell>
          <cell r="F6">
            <v>152</v>
          </cell>
          <cell r="G6">
            <v>90</v>
          </cell>
          <cell r="H6">
            <v>86</v>
          </cell>
          <cell r="I6">
            <v>95</v>
          </cell>
          <cell r="J6">
            <v>141</v>
          </cell>
          <cell r="K6">
            <v>113</v>
          </cell>
          <cell r="L6">
            <v>105</v>
          </cell>
          <cell r="M6">
            <v>133</v>
          </cell>
        </row>
        <row r="7">
          <cell r="A7">
            <v>5181098</v>
          </cell>
          <cell r="B7">
            <v>5114642</v>
          </cell>
          <cell r="C7">
            <v>4410</v>
          </cell>
          <cell r="D7">
            <v>9016697</v>
          </cell>
          <cell r="E7">
            <v>119</v>
          </cell>
          <cell r="F7">
            <v>139</v>
          </cell>
          <cell r="G7">
            <v>82</v>
          </cell>
          <cell r="H7">
            <v>122</v>
          </cell>
          <cell r="I7">
            <v>84</v>
          </cell>
          <cell r="J7">
            <v>59</v>
          </cell>
          <cell r="K7">
            <v>42</v>
          </cell>
          <cell r="L7">
            <v>122</v>
          </cell>
          <cell r="M7">
            <v>122</v>
          </cell>
        </row>
        <row r="8">
          <cell r="A8">
            <v>5079478</v>
          </cell>
          <cell r="B8">
            <v>5063832</v>
          </cell>
          <cell r="C8">
            <v>4410</v>
          </cell>
          <cell r="D8">
            <v>2944590</v>
          </cell>
          <cell r="E8">
            <v>157</v>
          </cell>
          <cell r="F8">
            <v>100</v>
          </cell>
          <cell r="G8">
            <v>48</v>
          </cell>
          <cell r="H8">
            <v>47</v>
          </cell>
          <cell r="I8">
            <v>47</v>
          </cell>
          <cell r="J8">
            <v>39</v>
          </cell>
          <cell r="K8">
            <v>9</v>
          </cell>
          <cell r="L8">
            <v>15</v>
          </cell>
          <cell r="M8">
            <v>45</v>
          </cell>
        </row>
        <row r="9">
          <cell r="A9">
            <v>5184218</v>
          </cell>
          <cell r="B9">
            <v>5116202</v>
          </cell>
          <cell r="C9">
            <v>4410</v>
          </cell>
          <cell r="D9">
            <v>3391016</v>
          </cell>
          <cell r="E9">
            <v>187</v>
          </cell>
          <cell r="F9">
            <v>137</v>
          </cell>
          <cell r="G9">
            <v>163</v>
          </cell>
          <cell r="H9">
            <v>111</v>
          </cell>
          <cell r="I9">
            <v>168</v>
          </cell>
          <cell r="J9">
            <v>38</v>
          </cell>
          <cell r="K9">
            <v>101</v>
          </cell>
          <cell r="L9">
            <v>92</v>
          </cell>
          <cell r="M9">
            <v>130</v>
          </cell>
        </row>
        <row r="10">
          <cell r="A10">
            <v>5184110</v>
          </cell>
          <cell r="B10">
            <v>5116148</v>
          </cell>
          <cell r="C10">
            <v>4410</v>
          </cell>
          <cell r="D10">
            <v>2198508</v>
          </cell>
          <cell r="E10">
            <v>130</v>
          </cell>
          <cell r="F10">
            <v>105</v>
          </cell>
          <cell r="G10">
            <v>128</v>
          </cell>
          <cell r="H10">
            <v>112</v>
          </cell>
          <cell r="I10">
            <v>114</v>
          </cell>
          <cell r="J10">
            <v>149</v>
          </cell>
          <cell r="K10">
            <v>189</v>
          </cell>
          <cell r="L10">
            <v>191</v>
          </cell>
          <cell r="M10">
            <v>219</v>
          </cell>
        </row>
        <row r="11">
          <cell r="A11">
            <v>5184088</v>
          </cell>
          <cell r="B11">
            <v>5116137</v>
          </cell>
          <cell r="C11">
            <v>4410</v>
          </cell>
          <cell r="D11">
            <v>6826443</v>
          </cell>
          <cell r="E11">
            <v>190</v>
          </cell>
          <cell r="F11">
            <v>116</v>
          </cell>
          <cell r="G11">
            <v>113</v>
          </cell>
          <cell r="H11">
            <v>122</v>
          </cell>
          <cell r="I11">
            <v>122</v>
          </cell>
          <cell r="J11">
            <v>109</v>
          </cell>
          <cell r="K11">
            <v>193</v>
          </cell>
          <cell r="L11">
            <v>157</v>
          </cell>
          <cell r="M11">
            <v>208</v>
          </cell>
        </row>
        <row r="12">
          <cell r="A12">
            <v>5184132</v>
          </cell>
          <cell r="B12">
            <v>5116159</v>
          </cell>
          <cell r="C12">
            <v>4410</v>
          </cell>
          <cell r="D12">
            <v>3729620</v>
          </cell>
          <cell r="E12">
            <v>168</v>
          </cell>
          <cell r="F12">
            <v>172</v>
          </cell>
          <cell r="G12">
            <v>161</v>
          </cell>
          <cell r="H12">
            <v>141</v>
          </cell>
          <cell r="I12">
            <v>165</v>
          </cell>
          <cell r="J12">
            <v>162</v>
          </cell>
          <cell r="K12">
            <v>176</v>
          </cell>
          <cell r="L12">
            <v>175</v>
          </cell>
          <cell r="M12">
            <v>164</v>
          </cell>
        </row>
        <row r="13">
          <cell r="A13">
            <v>5181094</v>
          </cell>
          <cell r="B13">
            <v>5114640</v>
          </cell>
          <cell r="C13">
            <v>4410</v>
          </cell>
          <cell r="D13">
            <v>31993420</v>
          </cell>
          <cell r="E13">
            <v>53</v>
          </cell>
          <cell r="F13">
            <v>42</v>
          </cell>
          <cell r="G13">
            <v>47</v>
          </cell>
          <cell r="H13">
            <v>43</v>
          </cell>
          <cell r="I13">
            <v>47</v>
          </cell>
          <cell r="J13">
            <v>41</v>
          </cell>
          <cell r="K13">
            <v>42</v>
          </cell>
          <cell r="L13">
            <v>38</v>
          </cell>
          <cell r="M13">
            <v>44</v>
          </cell>
        </row>
        <row r="14">
          <cell r="A14">
            <v>5181084</v>
          </cell>
          <cell r="B14">
            <v>5114635</v>
          </cell>
          <cell r="C14">
            <v>4410</v>
          </cell>
          <cell r="D14">
            <v>32998205</v>
          </cell>
          <cell r="E14">
            <v>279</v>
          </cell>
          <cell r="F14">
            <v>5</v>
          </cell>
          <cell r="G14">
            <v>474</v>
          </cell>
          <cell r="H14">
            <v>222</v>
          </cell>
          <cell r="I14">
            <v>239</v>
          </cell>
          <cell r="J14">
            <v>201</v>
          </cell>
          <cell r="K14">
            <v>230</v>
          </cell>
          <cell r="L14">
            <v>241</v>
          </cell>
          <cell r="M14">
            <v>272</v>
          </cell>
        </row>
        <row r="15">
          <cell r="A15">
            <v>5181088</v>
          </cell>
          <cell r="B15">
            <v>5114637</v>
          </cell>
          <cell r="C15">
            <v>4410</v>
          </cell>
          <cell r="D15">
            <v>33001759</v>
          </cell>
          <cell r="E15">
            <v>72</v>
          </cell>
          <cell r="F15">
            <v>65</v>
          </cell>
          <cell r="G15">
            <v>60</v>
          </cell>
          <cell r="H15">
            <v>59</v>
          </cell>
          <cell r="I15">
            <v>67</v>
          </cell>
          <cell r="J15">
            <v>99</v>
          </cell>
          <cell r="K15">
            <v>155</v>
          </cell>
          <cell r="L15">
            <v>149</v>
          </cell>
          <cell r="M15">
            <v>100</v>
          </cell>
        </row>
        <row r="16">
          <cell r="A16">
            <v>5181086</v>
          </cell>
          <cell r="B16">
            <v>5114636</v>
          </cell>
          <cell r="C16">
            <v>4410</v>
          </cell>
          <cell r="D16">
            <v>32998188</v>
          </cell>
          <cell r="E16">
            <v>172</v>
          </cell>
          <cell r="F16">
            <v>152</v>
          </cell>
          <cell r="G16">
            <v>148</v>
          </cell>
          <cell r="H16">
            <v>144</v>
          </cell>
          <cell r="I16">
            <v>213</v>
          </cell>
          <cell r="J16">
            <v>183</v>
          </cell>
          <cell r="K16">
            <v>193</v>
          </cell>
          <cell r="L16">
            <v>172</v>
          </cell>
          <cell r="M16">
            <v>184</v>
          </cell>
        </row>
        <row r="17">
          <cell r="A17">
            <v>5181090</v>
          </cell>
          <cell r="B17">
            <v>5114638</v>
          </cell>
          <cell r="C17">
            <v>4410</v>
          </cell>
          <cell r="D17">
            <v>33001685</v>
          </cell>
          <cell r="E17">
            <v>417</v>
          </cell>
          <cell r="F17">
            <v>312</v>
          </cell>
          <cell r="G17">
            <v>207</v>
          </cell>
          <cell r="H17">
            <v>229</v>
          </cell>
          <cell r="I17">
            <v>299</v>
          </cell>
          <cell r="J17">
            <v>286</v>
          </cell>
          <cell r="K17">
            <v>294</v>
          </cell>
          <cell r="L17">
            <v>209</v>
          </cell>
          <cell r="M17">
            <v>258</v>
          </cell>
        </row>
        <row r="18">
          <cell r="A18">
            <v>5181092</v>
          </cell>
          <cell r="B18">
            <v>5114639</v>
          </cell>
          <cell r="C18">
            <v>4410</v>
          </cell>
          <cell r="D18">
            <v>33001541</v>
          </cell>
          <cell r="E18">
            <v>322</v>
          </cell>
          <cell r="F18">
            <v>249</v>
          </cell>
          <cell r="G18">
            <v>233</v>
          </cell>
          <cell r="H18">
            <v>257</v>
          </cell>
          <cell r="I18">
            <v>301</v>
          </cell>
          <cell r="J18">
            <v>276</v>
          </cell>
          <cell r="K18">
            <v>301</v>
          </cell>
          <cell r="L18">
            <v>261</v>
          </cell>
          <cell r="M18">
            <v>276</v>
          </cell>
        </row>
        <row r="19">
          <cell r="A19">
            <v>5184402</v>
          </cell>
          <cell r="B19">
            <v>5116294</v>
          </cell>
          <cell r="C19">
            <v>4410</v>
          </cell>
          <cell r="D19">
            <v>31987900</v>
          </cell>
          <cell r="E19">
            <v>5</v>
          </cell>
          <cell r="F19">
            <v>100</v>
          </cell>
          <cell r="G19">
            <v>0</v>
          </cell>
          <cell r="H19">
            <v>14</v>
          </cell>
          <cell r="I19">
            <v>53</v>
          </cell>
          <cell r="J19">
            <v>0</v>
          </cell>
          <cell r="K19">
            <v>12</v>
          </cell>
          <cell r="L19">
            <v>12</v>
          </cell>
          <cell r="M19">
            <v>0</v>
          </cell>
        </row>
        <row r="20">
          <cell r="A20">
            <v>5184340</v>
          </cell>
          <cell r="B20">
            <v>5116263</v>
          </cell>
          <cell r="C20">
            <v>4410</v>
          </cell>
          <cell r="D20">
            <v>31987903</v>
          </cell>
          <cell r="E20">
            <v>122</v>
          </cell>
          <cell r="F20">
            <v>111</v>
          </cell>
          <cell r="G20">
            <v>127</v>
          </cell>
          <cell r="H20">
            <v>114</v>
          </cell>
          <cell r="I20">
            <v>116</v>
          </cell>
          <cell r="J20">
            <v>102</v>
          </cell>
          <cell r="K20">
            <v>92</v>
          </cell>
          <cell r="L20">
            <v>87</v>
          </cell>
          <cell r="M20">
            <v>101</v>
          </cell>
        </row>
        <row r="21">
          <cell r="A21">
            <v>5184424</v>
          </cell>
          <cell r="B21">
            <v>5116305</v>
          </cell>
          <cell r="C21">
            <v>4410</v>
          </cell>
          <cell r="D21">
            <v>3313722</v>
          </cell>
          <cell r="E21">
            <v>32</v>
          </cell>
          <cell r="F21">
            <v>30</v>
          </cell>
          <cell r="G21">
            <v>25</v>
          </cell>
          <cell r="H21">
            <v>27</v>
          </cell>
          <cell r="I21">
            <v>31</v>
          </cell>
          <cell r="J21">
            <v>50</v>
          </cell>
          <cell r="K21">
            <v>106</v>
          </cell>
          <cell r="L21">
            <v>94</v>
          </cell>
          <cell r="M21">
            <v>130</v>
          </cell>
        </row>
        <row r="22">
          <cell r="A22">
            <v>5181082</v>
          </cell>
          <cell r="B22">
            <v>5114634</v>
          </cell>
          <cell r="C22">
            <v>4410</v>
          </cell>
          <cell r="D22">
            <v>33995840</v>
          </cell>
          <cell r="E22">
            <v>188</v>
          </cell>
          <cell r="F22">
            <v>113</v>
          </cell>
          <cell r="G22">
            <v>208</v>
          </cell>
          <cell r="H22">
            <v>161</v>
          </cell>
          <cell r="I22">
            <v>173</v>
          </cell>
          <cell r="J22">
            <v>159</v>
          </cell>
          <cell r="K22">
            <v>166</v>
          </cell>
          <cell r="L22">
            <v>154</v>
          </cell>
          <cell r="M22">
            <v>178</v>
          </cell>
        </row>
        <row r="23">
          <cell r="A23">
            <v>5184446</v>
          </cell>
          <cell r="B23">
            <v>5116316</v>
          </cell>
          <cell r="C23">
            <v>4410</v>
          </cell>
          <cell r="D23">
            <v>1728450</v>
          </cell>
          <cell r="E23">
            <v>325</v>
          </cell>
          <cell r="F23">
            <v>282</v>
          </cell>
          <cell r="G23">
            <v>287</v>
          </cell>
          <cell r="H23">
            <v>242</v>
          </cell>
          <cell r="I23">
            <v>307</v>
          </cell>
          <cell r="J23">
            <v>283</v>
          </cell>
          <cell r="K23">
            <v>298</v>
          </cell>
          <cell r="L23">
            <v>305</v>
          </cell>
          <cell r="M23">
            <v>361</v>
          </cell>
        </row>
        <row r="24">
          <cell r="A24">
            <v>5184360</v>
          </cell>
          <cell r="B24">
            <v>5116273</v>
          </cell>
          <cell r="C24">
            <v>4410</v>
          </cell>
          <cell r="D24">
            <v>359271</v>
          </cell>
          <cell r="E24">
            <v>176</v>
          </cell>
          <cell r="F24">
            <v>136</v>
          </cell>
          <cell r="G24">
            <v>138</v>
          </cell>
          <cell r="H24">
            <v>141</v>
          </cell>
          <cell r="I24">
            <v>130</v>
          </cell>
          <cell r="J24">
            <v>157</v>
          </cell>
          <cell r="K24">
            <v>177</v>
          </cell>
          <cell r="L24">
            <v>161</v>
          </cell>
          <cell r="M24">
            <v>184</v>
          </cell>
        </row>
        <row r="25">
          <cell r="A25">
            <v>5181080</v>
          </cell>
          <cell r="B25">
            <v>5114633</v>
          </cell>
          <cell r="C25">
            <v>4410</v>
          </cell>
          <cell r="D25">
            <v>8702636</v>
          </cell>
          <cell r="E25">
            <v>217</v>
          </cell>
          <cell r="F25">
            <v>267</v>
          </cell>
          <cell r="G25">
            <v>208</v>
          </cell>
          <cell r="H25">
            <v>173</v>
          </cell>
          <cell r="I25">
            <v>248</v>
          </cell>
          <cell r="J25">
            <v>213</v>
          </cell>
          <cell r="K25">
            <v>234</v>
          </cell>
          <cell r="L25">
            <v>246</v>
          </cell>
          <cell r="M25">
            <v>287</v>
          </cell>
        </row>
        <row r="26">
          <cell r="A26">
            <v>5076500</v>
          </cell>
          <cell r="B26">
            <v>5062343</v>
          </cell>
          <cell r="C26">
            <v>4410</v>
          </cell>
          <cell r="D26">
            <v>2930693</v>
          </cell>
          <cell r="E26">
            <v>769</v>
          </cell>
          <cell r="F26">
            <v>508</v>
          </cell>
          <cell r="G26">
            <v>625</v>
          </cell>
          <cell r="H26">
            <v>1045</v>
          </cell>
          <cell r="I26">
            <v>1009</v>
          </cell>
          <cell r="J26">
            <v>567</v>
          </cell>
          <cell r="K26">
            <v>594</v>
          </cell>
          <cell r="L26">
            <v>625</v>
          </cell>
          <cell r="M26">
            <v>536</v>
          </cell>
        </row>
        <row r="27">
          <cell r="A27">
            <v>5181990</v>
          </cell>
          <cell r="B27">
            <v>5115088</v>
          </cell>
          <cell r="C27">
            <v>4410</v>
          </cell>
          <cell r="D27">
            <v>1530245</v>
          </cell>
          <cell r="E27">
            <v>184</v>
          </cell>
          <cell r="F27">
            <v>153</v>
          </cell>
          <cell r="G27">
            <v>160</v>
          </cell>
          <cell r="H27">
            <v>162</v>
          </cell>
          <cell r="I27">
            <v>177</v>
          </cell>
          <cell r="J27">
            <v>155</v>
          </cell>
          <cell r="K27">
            <v>149</v>
          </cell>
          <cell r="L27">
            <v>153</v>
          </cell>
          <cell r="M27">
            <v>176</v>
          </cell>
        </row>
        <row r="28">
          <cell r="A28">
            <v>5184298</v>
          </cell>
          <cell r="B28">
            <v>5116242</v>
          </cell>
          <cell r="C28">
            <v>4410</v>
          </cell>
          <cell r="D28">
            <v>2100940</v>
          </cell>
          <cell r="E28">
            <v>130</v>
          </cell>
          <cell r="F28">
            <v>89</v>
          </cell>
          <cell r="G28">
            <v>96</v>
          </cell>
          <cell r="H28">
            <v>87</v>
          </cell>
          <cell r="I28">
            <v>84</v>
          </cell>
          <cell r="J28">
            <v>90</v>
          </cell>
          <cell r="K28">
            <v>182</v>
          </cell>
          <cell r="L28">
            <v>166</v>
          </cell>
          <cell r="M28">
            <v>195</v>
          </cell>
        </row>
        <row r="29">
          <cell r="A29">
            <v>5184320</v>
          </cell>
          <cell r="B29">
            <v>5116253</v>
          </cell>
          <cell r="C29">
            <v>4410</v>
          </cell>
          <cell r="D29">
            <v>2199976</v>
          </cell>
          <cell r="E29">
            <v>184</v>
          </cell>
          <cell r="F29">
            <v>175</v>
          </cell>
          <cell r="G29">
            <v>183</v>
          </cell>
          <cell r="H29">
            <v>150</v>
          </cell>
          <cell r="I29">
            <v>157</v>
          </cell>
          <cell r="J29">
            <v>149</v>
          </cell>
          <cell r="K29">
            <v>137</v>
          </cell>
          <cell r="L29">
            <v>141</v>
          </cell>
          <cell r="M29">
            <v>145</v>
          </cell>
        </row>
        <row r="30">
          <cell r="A30">
            <v>5184382</v>
          </cell>
          <cell r="B30">
            <v>5116284</v>
          </cell>
          <cell r="C30">
            <v>4410</v>
          </cell>
          <cell r="D30">
            <v>2183505</v>
          </cell>
          <cell r="E30">
            <v>96</v>
          </cell>
          <cell r="F30">
            <v>87</v>
          </cell>
          <cell r="G30">
            <v>88</v>
          </cell>
          <cell r="H30">
            <v>79</v>
          </cell>
          <cell r="I30">
            <v>83</v>
          </cell>
          <cell r="J30">
            <v>84</v>
          </cell>
          <cell r="K30">
            <v>93</v>
          </cell>
          <cell r="L30">
            <v>84</v>
          </cell>
          <cell r="M30">
            <v>101</v>
          </cell>
        </row>
        <row r="31">
          <cell r="A31">
            <v>5060262</v>
          </cell>
          <cell r="B31">
            <v>5054224</v>
          </cell>
          <cell r="C31">
            <v>4410</v>
          </cell>
          <cell r="D31">
            <v>7729399</v>
          </cell>
          <cell r="E31">
            <v>165</v>
          </cell>
          <cell r="F31">
            <v>0</v>
          </cell>
          <cell r="G31">
            <v>7</v>
          </cell>
          <cell r="H31">
            <v>176</v>
          </cell>
          <cell r="I31">
            <v>190</v>
          </cell>
          <cell r="J31">
            <v>173</v>
          </cell>
          <cell r="K31">
            <v>198</v>
          </cell>
          <cell r="L31">
            <v>157</v>
          </cell>
          <cell r="M31">
            <v>141</v>
          </cell>
        </row>
        <row r="32">
          <cell r="A32">
            <v>5059182</v>
          </cell>
          <cell r="B32">
            <v>5053684</v>
          </cell>
          <cell r="C32">
            <v>4410</v>
          </cell>
          <cell r="D32">
            <v>7727700</v>
          </cell>
          <cell r="E32">
            <v>121</v>
          </cell>
          <cell r="F32">
            <v>105</v>
          </cell>
          <cell r="G32">
            <v>134</v>
          </cell>
          <cell r="H32">
            <v>113</v>
          </cell>
          <cell r="I32">
            <v>110</v>
          </cell>
          <cell r="J32">
            <v>118</v>
          </cell>
          <cell r="K32">
            <v>119</v>
          </cell>
          <cell r="L32">
            <v>122</v>
          </cell>
          <cell r="M32">
            <v>195</v>
          </cell>
        </row>
        <row r="33">
          <cell r="A33">
            <v>5183082</v>
          </cell>
          <cell r="B33">
            <v>5115634</v>
          </cell>
          <cell r="C33">
            <v>4410</v>
          </cell>
          <cell r="D33">
            <v>443402</v>
          </cell>
          <cell r="E33">
            <v>185</v>
          </cell>
          <cell r="F33">
            <v>172</v>
          </cell>
          <cell r="G33">
            <v>167</v>
          </cell>
          <cell r="H33">
            <v>173</v>
          </cell>
          <cell r="I33">
            <v>197</v>
          </cell>
          <cell r="J33">
            <v>165</v>
          </cell>
          <cell r="K33">
            <v>183</v>
          </cell>
          <cell r="L33">
            <v>147</v>
          </cell>
          <cell r="M33">
            <v>163</v>
          </cell>
        </row>
        <row r="34">
          <cell r="A34">
            <v>5175722</v>
          </cell>
          <cell r="B34">
            <v>5111954</v>
          </cell>
          <cell r="C34">
            <v>4410</v>
          </cell>
          <cell r="E34">
            <v>233</v>
          </cell>
          <cell r="F34">
            <v>206</v>
          </cell>
          <cell r="G34">
            <v>200</v>
          </cell>
          <cell r="H34">
            <v>189</v>
          </cell>
          <cell r="I34">
            <v>273</v>
          </cell>
          <cell r="J34">
            <v>237</v>
          </cell>
          <cell r="K34">
            <v>251</v>
          </cell>
          <cell r="L34">
            <v>224</v>
          </cell>
          <cell r="M34">
            <v>242</v>
          </cell>
        </row>
        <row r="35">
          <cell r="A35">
            <v>5164636</v>
          </cell>
          <cell r="B35">
            <v>5106411</v>
          </cell>
          <cell r="C35">
            <v>4410</v>
          </cell>
          <cell r="D35">
            <v>3647103</v>
          </cell>
          <cell r="E35">
            <v>115</v>
          </cell>
          <cell r="F35">
            <v>150</v>
          </cell>
          <cell r="G35">
            <v>81</v>
          </cell>
          <cell r="H35">
            <v>72</v>
          </cell>
          <cell r="I35">
            <v>82</v>
          </cell>
          <cell r="J35">
            <v>97</v>
          </cell>
          <cell r="K35">
            <v>287</v>
          </cell>
          <cell r="L35">
            <v>247</v>
          </cell>
          <cell r="M35">
            <v>260</v>
          </cell>
        </row>
        <row r="36">
          <cell r="A36">
            <v>5175514</v>
          </cell>
          <cell r="B36">
            <v>5111850</v>
          </cell>
          <cell r="C36">
            <v>4410</v>
          </cell>
          <cell r="D36">
            <v>3648547</v>
          </cell>
          <cell r="E36">
            <v>291</v>
          </cell>
          <cell r="F36">
            <v>253</v>
          </cell>
          <cell r="G36">
            <v>226</v>
          </cell>
          <cell r="H36">
            <v>215</v>
          </cell>
          <cell r="I36">
            <v>227</v>
          </cell>
          <cell r="J36">
            <v>209</v>
          </cell>
          <cell r="K36">
            <v>212</v>
          </cell>
          <cell r="L36">
            <v>228</v>
          </cell>
          <cell r="M36">
            <v>218</v>
          </cell>
        </row>
        <row r="37">
          <cell r="A37">
            <v>5175506</v>
          </cell>
          <cell r="B37">
            <v>5111846</v>
          </cell>
          <cell r="C37">
            <v>4410</v>
          </cell>
          <cell r="D37">
            <v>3649449</v>
          </cell>
          <cell r="E37">
            <v>171</v>
          </cell>
          <cell r="F37">
            <v>139</v>
          </cell>
          <cell r="G37">
            <v>145</v>
          </cell>
          <cell r="H37">
            <v>140</v>
          </cell>
          <cell r="I37">
            <v>150</v>
          </cell>
          <cell r="J37">
            <v>128</v>
          </cell>
          <cell r="K37">
            <v>133</v>
          </cell>
          <cell r="L37">
            <v>137</v>
          </cell>
          <cell r="M37">
            <v>138</v>
          </cell>
        </row>
        <row r="38">
          <cell r="A38">
            <v>5175678</v>
          </cell>
          <cell r="B38">
            <v>5111932</v>
          </cell>
          <cell r="C38">
            <v>4410</v>
          </cell>
          <cell r="D38">
            <v>3649138</v>
          </cell>
          <cell r="E38">
            <v>67</v>
          </cell>
          <cell r="F38">
            <v>58</v>
          </cell>
          <cell r="G38">
            <v>52</v>
          </cell>
          <cell r="H38">
            <v>56</v>
          </cell>
          <cell r="I38">
            <v>56</v>
          </cell>
          <cell r="J38">
            <v>51</v>
          </cell>
          <cell r="K38">
            <v>52</v>
          </cell>
          <cell r="L38">
            <v>54</v>
          </cell>
          <cell r="M38">
            <v>56</v>
          </cell>
        </row>
        <row r="39">
          <cell r="A39">
            <v>5183890</v>
          </cell>
          <cell r="B39">
            <v>5116038</v>
          </cell>
          <cell r="C39">
            <v>4410</v>
          </cell>
          <cell r="D39">
            <v>6826525</v>
          </cell>
          <cell r="E39">
            <v>233</v>
          </cell>
          <cell r="F39">
            <v>206</v>
          </cell>
          <cell r="G39">
            <v>200</v>
          </cell>
          <cell r="H39">
            <v>189</v>
          </cell>
          <cell r="I39">
            <v>273</v>
          </cell>
          <cell r="J39">
            <v>237</v>
          </cell>
          <cell r="K39">
            <v>251</v>
          </cell>
          <cell r="L39">
            <v>224</v>
          </cell>
          <cell r="M39">
            <v>242</v>
          </cell>
        </row>
        <row r="40">
          <cell r="A40">
            <v>5181184</v>
          </cell>
          <cell r="B40">
            <v>5114685</v>
          </cell>
          <cell r="C40">
            <v>4410</v>
          </cell>
          <cell r="D40">
            <v>3655742</v>
          </cell>
          <cell r="E40">
            <v>233</v>
          </cell>
          <cell r="F40">
            <v>206</v>
          </cell>
          <cell r="G40">
            <v>406</v>
          </cell>
          <cell r="H40">
            <v>189</v>
          </cell>
          <cell r="I40">
            <v>273</v>
          </cell>
          <cell r="J40">
            <v>237</v>
          </cell>
          <cell r="K40">
            <v>251</v>
          </cell>
          <cell r="L40">
            <v>224</v>
          </cell>
          <cell r="M40">
            <v>242</v>
          </cell>
        </row>
        <row r="41">
          <cell r="A41">
            <v>5175536</v>
          </cell>
          <cell r="B41">
            <v>5111861</v>
          </cell>
          <cell r="C41">
            <v>4410</v>
          </cell>
          <cell r="D41">
            <v>3653635</v>
          </cell>
          <cell r="E41">
            <v>49</v>
          </cell>
          <cell r="F41">
            <v>42</v>
          </cell>
          <cell r="G41">
            <v>40</v>
          </cell>
          <cell r="H41">
            <v>43</v>
          </cell>
          <cell r="I41">
            <v>45</v>
          </cell>
          <cell r="J41">
            <v>42</v>
          </cell>
          <cell r="K41">
            <v>44</v>
          </cell>
          <cell r="L41">
            <v>42</v>
          </cell>
          <cell r="M41">
            <v>43</v>
          </cell>
        </row>
        <row r="42">
          <cell r="A42">
            <v>5175786</v>
          </cell>
          <cell r="B42">
            <v>5111986</v>
          </cell>
          <cell r="C42">
            <v>4410</v>
          </cell>
          <cell r="D42">
            <v>3653636</v>
          </cell>
          <cell r="E42">
            <v>215</v>
          </cell>
          <cell r="F42">
            <v>122</v>
          </cell>
          <cell r="G42">
            <v>69</v>
          </cell>
          <cell r="H42">
            <v>47</v>
          </cell>
          <cell r="I42">
            <v>52</v>
          </cell>
          <cell r="J42">
            <v>55</v>
          </cell>
          <cell r="K42">
            <v>58</v>
          </cell>
          <cell r="L42">
            <v>61</v>
          </cell>
          <cell r="M42">
            <v>56</v>
          </cell>
        </row>
        <row r="43">
          <cell r="A43">
            <v>5173776</v>
          </cell>
          <cell r="B43">
            <v>5110981</v>
          </cell>
          <cell r="C43">
            <v>4410</v>
          </cell>
          <cell r="D43">
            <v>33001200</v>
          </cell>
          <cell r="E43">
            <v>146</v>
          </cell>
          <cell r="F43">
            <v>300</v>
          </cell>
          <cell r="G43">
            <v>194</v>
          </cell>
          <cell r="H43">
            <v>169</v>
          </cell>
          <cell r="I43">
            <v>90</v>
          </cell>
          <cell r="J43">
            <v>141</v>
          </cell>
          <cell r="K43">
            <v>135</v>
          </cell>
          <cell r="L43">
            <v>123</v>
          </cell>
          <cell r="M43">
            <v>144</v>
          </cell>
        </row>
        <row r="44">
          <cell r="A44">
            <v>5181142</v>
          </cell>
          <cell r="B44">
            <v>5114664</v>
          </cell>
          <cell r="C44">
            <v>4410</v>
          </cell>
          <cell r="D44">
            <v>33001549</v>
          </cell>
          <cell r="E44">
            <v>176</v>
          </cell>
          <cell r="F44">
            <v>167</v>
          </cell>
          <cell r="G44">
            <v>178</v>
          </cell>
          <cell r="H44">
            <v>180</v>
          </cell>
          <cell r="I44">
            <v>282</v>
          </cell>
          <cell r="J44">
            <v>69</v>
          </cell>
          <cell r="K44">
            <v>178</v>
          </cell>
          <cell r="L44">
            <v>208</v>
          </cell>
          <cell r="M44">
            <v>185</v>
          </cell>
        </row>
        <row r="45">
          <cell r="A45">
            <v>5181134</v>
          </cell>
          <cell r="B45">
            <v>5114660</v>
          </cell>
          <cell r="C45">
            <v>4410</v>
          </cell>
          <cell r="D45">
            <v>7686459</v>
          </cell>
          <cell r="E45">
            <v>233</v>
          </cell>
          <cell r="F45">
            <v>206</v>
          </cell>
          <cell r="G45">
            <v>200</v>
          </cell>
          <cell r="H45">
            <v>189</v>
          </cell>
          <cell r="I45">
            <v>273</v>
          </cell>
          <cell r="J45">
            <v>237</v>
          </cell>
          <cell r="K45">
            <v>251</v>
          </cell>
          <cell r="L45">
            <v>224</v>
          </cell>
          <cell r="M45">
            <v>249</v>
          </cell>
        </row>
        <row r="46">
          <cell r="A46">
            <v>5182446</v>
          </cell>
          <cell r="B46">
            <v>5115316</v>
          </cell>
          <cell r="C46">
            <v>4410</v>
          </cell>
          <cell r="D46">
            <v>31116242</v>
          </cell>
          <cell r="E46">
            <v>158</v>
          </cell>
          <cell r="F46">
            <v>122</v>
          </cell>
          <cell r="G46">
            <v>113</v>
          </cell>
          <cell r="H46">
            <v>82</v>
          </cell>
          <cell r="I46">
            <v>106</v>
          </cell>
          <cell r="J46">
            <v>212</v>
          </cell>
          <cell r="K46">
            <v>184</v>
          </cell>
          <cell r="L46">
            <v>160</v>
          </cell>
          <cell r="M46">
            <v>165</v>
          </cell>
        </row>
        <row r="47">
          <cell r="A47">
            <v>5184624</v>
          </cell>
          <cell r="B47">
            <v>5116405</v>
          </cell>
          <cell r="C47">
            <v>4410</v>
          </cell>
          <cell r="D47">
            <v>31981480</v>
          </cell>
          <cell r="E47">
            <v>233</v>
          </cell>
          <cell r="F47">
            <v>206</v>
          </cell>
          <cell r="G47">
            <v>200</v>
          </cell>
          <cell r="H47">
            <v>189</v>
          </cell>
          <cell r="I47">
            <v>273</v>
          </cell>
          <cell r="J47">
            <v>266</v>
          </cell>
          <cell r="K47">
            <v>163</v>
          </cell>
          <cell r="L47">
            <v>160</v>
          </cell>
          <cell r="M47">
            <v>175</v>
          </cell>
        </row>
        <row r="48">
          <cell r="A48">
            <v>5181178</v>
          </cell>
          <cell r="B48">
            <v>5114682</v>
          </cell>
          <cell r="C48">
            <v>4410</v>
          </cell>
          <cell r="D48">
            <v>31116328</v>
          </cell>
          <cell r="E48">
            <v>233</v>
          </cell>
          <cell r="F48">
            <v>206</v>
          </cell>
          <cell r="G48">
            <v>200</v>
          </cell>
          <cell r="H48">
            <v>189</v>
          </cell>
          <cell r="I48">
            <v>273</v>
          </cell>
          <cell r="J48">
            <v>107</v>
          </cell>
          <cell r="K48">
            <v>89</v>
          </cell>
          <cell r="L48">
            <v>85</v>
          </cell>
          <cell r="M48">
            <v>87</v>
          </cell>
        </row>
        <row r="49">
          <cell r="A49">
            <v>5184602</v>
          </cell>
          <cell r="B49">
            <v>5116394</v>
          </cell>
          <cell r="C49">
            <v>4410</v>
          </cell>
          <cell r="D49">
            <v>7314908</v>
          </cell>
          <cell r="E49">
            <v>233</v>
          </cell>
          <cell r="F49">
            <v>206</v>
          </cell>
          <cell r="G49">
            <v>200</v>
          </cell>
          <cell r="H49">
            <v>189</v>
          </cell>
          <cell r="I49">
            <v>273</v>
          </cell>
          <cell r="J49">
            <v>178</v>
          </cell>
          <cell r="K49">
            <v>189</v>
          </cell>
          <cell r="L49">
            <v>188</v>
          </cell>
          <cell r="M49">
            <v>188</v>
          </cell>
        </row>
        <row r="50">
          <cell r="A50">
            <v>5175628</v>
          </cell>
          <cell r="B50">
            <v>5111907</v>
          </cell>
          <cell r="C50">
            <v>4410</v>
          </cell>
          <cell r="D50">
            <v>3361038</v>
          </cell>
          <cell r="E50">
            <v>115</v>
          </cell>
          <cell r="F50">
            <v>96</v>
          </cell>
          <cell r="G50">
            <v>88</v>
          </cell>
          <cell r="H50">
            <v>95</v>
          </cell>
          <cell r="I50">
            <v>96</v>
          </cell>
          <cell r="J50">
            <v>207</v>
          </cell>
          <cell r="K50">
            <v>232</v>
          </cell>
          <cell r="L50">
            <v>191</v>
          </cell>
          <cell r="M50">
            <v>229</v>
          </cell>
        </row>
        <row r="51">
          <cell r="A51">
            <v>5182510</v>
          </cell>
          <cell r="B51">
            <v>5115348</v>
          </cell>
          <cell r="C51">
            <v>4410</v>
          </cell>
          <cell r="D51">
            <v>3517631</v>
          </cell>
          <cell r="E51">
            <v>317</v>
          </cell>
          <cell r="F51">
            <v>283</v>
          </cell>
          <cell r="G51">
            <v>275</v>
          </cell>
          <cell r="H51">
            <v>248</v>
          </cell>
          <cell r="I51">
            <v>490</v>
          </cell>
          <cell r="J51">
            <v>159</v>
          </cell>
          <cell r="K51">
            <v>179</v>
          </cell>
          <cell r="L51">
            <v>165</v>
          </cell>
          <cell r="M51">
            <v>160</v>
          </cell>
        </row>
        <row r="52">
          <cell r="A52">
            <v>5181222</v>
          </cell>
          <cell r="B52">
            <v>5114704</v>
          </cell>
          <cell r="C52">
            <v>4410</v>
          </cell>
          <cell r="D52">
            <v>10407268</v>
          </cell>
          <cell r="E52">
            <v>233</v>
          </cell>
          <cell r="F52">
            <v>299</v>
          </cell>
          <cell r="G52">
            <v>287</v>
          </cell>
          <cell r="H52">
            <v>290</v>
          </cell>
          <cell r="I52">
            <v>303</v>
          </cell>
          <cell r="J52">
            <v>270</v>
          </cell>
          <cell r="K52">
            <v>292</v>
          </cell>
          <cell r="L52">
            <v>291</v>
          </cell>
          <cell r="M52">
            <v>302</v>
          </cell>
        </row>
        <row r="53">
          <cell r="A53">
            <v>5184580</v>
          </cell>
          <cell r="B53">
            <v>5116383</v>
          </cell>
          <cell r="C53">
            <v>4410</v>
          </cell>
          <cell r="D53">
            <v>3214468</v>
          </cell>
          <cell r="E53">
            <v>109</v>
          </cell>
          <cell r="F53">
            <v>88</v>
          </cell>
          <cell r="G53">
            <v>93</v>
          </cell>
          <cell r="H53">
            <v>145</v>
          </cell>
          <cell r="I53">
            <v>148</v>
          </cell>
          <cell r="J53">
            <v>153</v>
          </cell>
          <cell r="K53">
            <v>171</v>
          </cell>
          <cell r="L53">
            <v>202</v>
          </cell>
          <cell r="M53">
            <v>220</v>
          </cell>
        </row>
        <row r="54">
          <cell r="A54">
            <v>5074000</v>
          </cell>
          <cell r="B54">
            <v>5061093</v>
          </cell>
          <cell r="C54">
            <v>4410</v>
          </cell>
          <cell r="D54">
            <v>3524473</v>
          </cell>
          <cell r="E54">
            <v>46</v>
          </cell>
          <cell r="F54">
            <v>37</v>
          </cell>
          <cell r="G54">
            <v>62</v>
          </cell>
          <cell r="H54">
            <v>207</v>
          </cell>
          <cell r="I54">
            <v>99</v>
          </cell>
          <cell r="J54">
            <v>158</v>
          </cell>
          <cell r="K54">
            <v>184</v>
          </cell>
          <cell r="L54">
            <v>173</v>
          </cell>
          <cell r="M54">
            <v>212</v>
          </cell>
        </row>
        <row r="55">
          <cell r="A55">
            <v>5183870</v>
          </cell>
          <cell r="B55">
            <v>5116028</v>
          </cell>
          <cell r="C55">
            <v>4410</v>
          </cell>
          <cell r="D55">
            <v>1693202</v>
          </cell>
          <cell r="E55">
            <v>175</v>
          </cell>
          <cell r="F55">
            <v>152</v>
          </cell>
          <cell r="G55">
            <v>156</v>
          </cell>
          <cell r="H55">
            <v>180</v>
          </cell>
          <cell r="I55">
            <v>76</v>
          </cell>
          <cell r="J55">
            <v>0</v>
          </cell>
          <cell r="K55">
            <v>0</v>
          </cell>
          <cell r="L55">
            <v>59</v>
          </cell>
          <cell r="M55">
            <v>108</v>
          </cell>
        </row>
        <row r="56">
          <cell r="A56">
            <v>5172448</v>
          </cell>
          <cell r="B56">
            <v>5110317</v>
          </cell>
          <cell r="C56">
            <v>4410</v>
          </cell>
          <cell r="D56">
            <v>1752366</v>
          </cell>
          <cell r="E56">
            <v>335</v>
          </cell>
          <cell r="F56">
            <v>293</v>
          </cell>
          <cell r="G56">
            <v>279</v>
          </cell>
          <cell r="H56">
            <v>269</v>
          </cell>
          <cell r="I56">
            <v>319</v>
          </cell>
          <cell r="J56">
            <v>269</v>
          </cell>
          <cell r="K56">
            <v>275</v>
          </cell>
          <cell r="L56">
            <v>184</v>
          </cell>
          <cell r="M56">
            <v>120</v>
          </cell>
        </row>
        <row r="57">
          <cell r="A57">
            <v>5181220</v>
          </cell>
          <cell r="B57">
            <v>5114703</v>
          </cell>
          <cell r="C57">
            <v>4410</v>
          </cell>
          <cell r="D57">
            <v>70000025</v>
          </cell>
          <cell r="E57">
            <v>301</v>
          </cell>
          <cell r="F57">
            <v>259</v>
          </cell>
          <cell r="G57">
            <v>307</v>
          </cell>
          <cell r="H57">
            <v>266</v>
          </cell>
          <cell r="I57">
            <v>229</v>
          </cell>
          <cell r="J57">
            <v>194</v>
          </cell>
          <cell r="K57">
            <v>0</v>
          </cell>
          <cell r="L57">
            <v>197</v>
          </cell>
          <cell r="M57">
            <v>202</v>
          </cell>
        </row>
        <row r="58">
          <cell r="A58">
            <v>5175468</v>
          </cell>
          <cell r="B58">
            <v>5111827</v>
          </cell>
          <cell r="C58">
            <v>4410</v>
          </cell>
          <cell r="D58">
            <v>15960541</v>
          </cell>
          <cell r="E58">
            <v>127</v>
          </cell>
          <cell r="F58">
            <v>60</v>
          </cell>
          <cell r="G58">
            <v>79</v>
          </cell>
          <cell r="H58">
            <v>83</v>
          </cell>
          <cell r="I58">
            <v>104</v>
          </cell>
          <cell r="J58">
            <v>112</v>
          </cell>
          <cell r="K58">
            <v>177</v>
          </cell>
          <cell r="L58">
            <v>159</v>
          </cell>
          <cell r="M58">
            <v>155</v>
          </cell>
        </row>
        <row r="59">
          <cell r="A59">
            <v>5175486</v>
          </cell>
          <cell r="B59">
            <v>5111836</v>
          </cell>
          <cell r="C59">
            <v>4410</v>
          </cell>
          <cell r="D59">
            <v>52779</v>
          </cell>
          <cell r="E59">
            <v>75</v>
          </cell>
          <cell r="F59">
            <v>147</v>
          </cell>
          <cell r="G59">
            <v>122</v>
          </cell>
          <cell r="H59">
            <v>128</v>
          </cell>
          <cell r="I59">
            <v>129</v>
          </cell>
          <cell r="J59">
            <v>89</v>
          </cell>
          <cell r="K59">
            <v>162</v>
          </cell>
          <cell r="L59">
            <v>150</v>
          </cell>
          <cell r="M59">
            <v>205</v>
          </cell>
        </row>
        <row r="60">
          <cell r="A60">
            <v>5181798</v>
          </cell>
          <cell r="B60">
            <v>5114992</v>
          </cell>
          <cell r="C60">
            <v>4410</v>
          </cell>
          <cell r="D60">
            <v>5312669</v>
          </cell>
          <cell r="E60">
            <v>42</v>
          </cell>
          <cell r="F60">
            <v>60</v>
          </cell>
          <cell r="G60">
            <v>96</v>
          </cell>
          <cell r="H60">
            <v>99</v>
          </cell>
          <cell r="I60">
            <v>99</v>
          </cell>
          <cell r="J60">
            <v>9</v>
          </cell>
          <cell r="K60">
            <v>14</v>
          </cell>
          <cell r="L60">
            <v>12</v>
          </cell>
          <cell r="M60">
            <v>11</v>
          </cell>
        </row>
        <row r="61">
          <cell r="A61">
            <v>5181042</v>
          </cell>
          <cell r="B61">
            <v>5114614</v>
          </cell>
          <cell r="C61">
            <v>4410</v>
          </cell>
          <cell r="D61">
            <v>357365</v>
          </cell>
          <cell r="E61">
            <v>269</v>
          </cell>
          <cell r="F61">
            <v>208</v>
          </cell>
          <cell r="G61">
            <v>201</v>
          </cell>
          <cell r="H61">
            <v>171</v>
          </cell>
          <cell r="I61">
            <v>100</v>
          </cell>
          <cell r="J61">
            <v>129</v>
          </cell>
          <cell r="K61">
            <v>153</v>
          </cell>
          <cell r="L61">
            <v>188</v>
          </cell>
          <cell r="M61">
            <v>187</v>
          </cell>
        </row>
        <row r="62">
          <cell r="A62">
            <v>5181068</v>
          </cell>
          <cell r="B62">
            <v>5114627</v>
          </cell>
          <cell r="C62">
            <v>4410</v>
          </cell>
          <cell r="D62">
            <v>16005357</v>
          </cell>
          <cell r="E62">
            <v>167</v>
          </cell>
          <cell r="F62">
            <v>116</v>
          </cell>
          <cell r="G62">
            <v>137</v>
          </cell>
          <cell r="H62">
            <v>130</v>
          </cell>
          <cell r="I62">
            <v>126</v>
          </cell>
          <cell r="J62">
            <v>124</v>
          </cell>
          <cell r="K62">
            <v>149</v>
          </cell>
          <cell r="L62">
            <v>84</v>
          </cell>
          <cell r="M62">
            <v>120</v>
          </cell>
        </row>
        <row r="63">
          <cell r="A63">
            <v>5181020</v>
          </cell>
          <cell r="B63">
            <v>5114603</v>
          </cell>
          <cell r="C63">
            <v>4410</v>
          </cell>
          <cell r="D63">
            <v>16005966</v>
          </cell>
          <cell r="E63">
            <v>279</v>
          </cell>
          <cell r="F63">
            <v>268</v>
          </cell>
          <cell r="G63">
            <v>285</v>
          </cell>
          <cell r="H63">
            <v>253</v>
          </cell>
          <cell r="I63">
            <v>210</v>
          </cell>
          <cell r="J63">
            <v>197</v>
          </cell>
          <cell r="K63">
            <v>208</v>
          </cell>
          <cell r="L63">
            <v>220</v>
          </cell>
          <cell r="M63">
            <v>226</v>
          </cell>
        </row>
        <row r="64">
          <cell r="A64">
            <v>5181224</v>
          </cell>
          <cell r="B64">
            <v>5114705</v>
          </cell>
          <cell r="C64">
            <v>4410</v>
          </cell>
          <cell r="D64">
            <v>31988553</v>
          </cell>
          <cell r="E64">
            <v>233</v>
          </cell>
          <cell r="F64">
            <v>206</v>
          </cell>
          <cell r="G64">
            <v>200</v>
          </cell>
          <cell r="H64">
            <v>189</v>
          </cell>
          <cell r="I64">
            <v>273</v>
          </cell>
          <cell r="J64">
            <v>223</v>
          </cell>
          <cell r="K64">
            <v>245</v>
          </cell>
          <cell r="L64">
            <v>228</v>
          </cell>
          <cell r="M64">
            <v>223</v>
          </cell>
        </row>
        <row r="65">
          <cell r="A65">
            <v>5181176</v>
          </cell>
          <cell r="B65">
            <v>5114681</v>
          </cell>
          <cell r="C65">
            <v>4410</v>
          </cell>
          <cell r="D65">
            <v>10276896</v>
          </cell>
          <cell r="E65">
            <v>92</v>
          </cell>
          <cell r="F65">
            <v>70</v>
          </cell>
          <cell r="G65">
            <v>60</v>
          </cell>
          <cell r="H65">
            <v>38</v>
          </cell>
          <cell r="I65">
            <v>35</v>
          </cell>
          <cell r="J65">
            <v>148</v>
          </cell>
          <cell r="K65">
            <v>102</v>
          </cell>
          <cell r="L65">
            <v>27</v>
          </cell>
          <cell r="M65">
            <v>196</v>
          </cell>
        </row>
        <row r="66">
          <cell r="A66">
            <v>5175916</v>
          </cell>
          <cell r="B66">
            <v>5112051</v>
          </cell>
          <cell r="C66">
            <v>4410</v>
          </cell>
          <cell r="D66">
            <v>10276144</v>
          </cell>
          <cell r="E66">
            <v>595</v>
          </cell>
          <cell r="F66">
            <v>541</v>
          </cell>
          <cell r="G66">
            <v>521</v>
          </cell>
          <cell r="H66">
            <v>492</v>
          </cell>
          <cell r="I66">
            <v>507</v>
          </cell>
          <cell r="J66">
            <v>461</v>
          </cell>
          <cell r="K66">
            <v>510</v>
          </cell>
          <cell r="L66">
            <v>506</v>
          </cell>
          <cell r="M66">
            <v>555</v>
          </cell>
        </row>
        <row r="67">
          <cell r="A67">
            <v>5181180</v>
          </cell>
          <cell r="B67">
            <v>5114683</v>
          </cell>
          <cell r="C67">
            <v>4410</v>
          </cell>
          <cell r="D67">
            <v>10276251</v>
          </cell>
          <cell r="E67">
            <v>57</v>
          </cell>
          <cell r="F67">
            <v>55</v>
          </cell>
          <cell r="G67">
            <v>65</v>
          </cell>
          <cell r="H67">
            <v>57</v>
          </cell>
          <cell r="I67">
            <v>62</v>
          </cell>
          <cell r="J67">
            <v>57</v>
          </cell>
          <cell r="K67">
            <v>111</v>
          </cell>
          <cell r="L67">
            <v>71</v>
          </cell>
          <cell r="M67">
            <v>27</v>
          </cell>
        </row>
        <row r="68">
          <cell r="A68">
            <v>5175808</v>
          </cell>
          <cell r="B68">
            <v>5111997</v>
          </cell>
          <cell r="C68">
            <v>4410</v>
          </cell>
          <cell r="D68">
            <v>1691959</v>
          </cell>
          <cell r="E68">
            <v>118</v>
          </cell>
          <cell r="F68">
            <v>90</v>
          </cell>
          <cell r="G68">
            <v>151</v>
          </cell>
          <cell r="H68">
            <v>128</v>
          </cell>
          <cell r="I68">
            <v>124</v>
          </cell>
          <cell r="J68">
            <v>118</v>
          </cell>
          <cell r="K68">
            <v>100</v>
          </cell>
          <cell r="L68">
            <v>112</v>
          </cell>
          <cell r="M68">
            <v>118</v>
          </cell>
        </row>
        <row r="69">
          <cell r="A69">
            <v>5180976</v>
          </cell>
          <cell r="B69">
            <v>5114581</v>
          </cell>
          <cell r="C69">
            <v>4410</v>
          </cell>
          <cell r="D69">
            <v>1618576</v>
          </cell>
          <cell r="E69">
            <v>182</v>
          </cell>
          <cell r="F69">
            <v>158</v>
          </cell>
          <cell r="G69">
            <v>164</v>
          </cell>
          <cell r="H69">
            <v>158</v>
          </cell>
          <cell r="I69">
            <v>161</v>
          </cell>
          <cell r="J69">
            <v>148</v>
          </cell>
          <cell r="K69">
            <v>150</v>
          </cell>
          <cell r="L69">
            <v>151</v>
          </cell>
          <cell r="M69">
            <v>161</v>
          </cell>
        </row>
        <row r="70">
          <cell r="A70">
            <v>5175762</v>
          </cell>
          <cell r="B70">
            <v>5111974</v>
          </cell>
          <cell r="C70">
            <v>4410</v>
          </cell>
          <cell r="D70">
            <v>1501726</v>
          </cell>
          <cell r="E70">
            <v>346</v>
          </cell>
          <cell r="F70">
            <v>327</v>
          </cell>
          <cell r="G70">
            <v>338</v>
          </cell>
          <cell r="H70">
            <v>327</v>
          </cell>
          <cell r="I70">
            <v>193</v>
          </cell>
          <cell r="J70">
            <v>124</v>
          </cell>
          <cell r="K70">
            <v>151</v>
          </cell>
          <cell r="L70">
            <v>162</v>
          </cell>
          <cell r="M70">
            <v>200</v>
          </cell>
        </row>
        <row r="71">
          <cell r="A71">
            <v>5182488</v>
          </cell>
          <cell r="B71">
            <v>5115337</v>
          </cell>
          <cell r="C71">
            <v>4410</v>
          </cell>
          <cell r="D71">
            <v>1692056</v>
          </cell>
          <cell r="E71">
            <v>354</v>
          </cell>
          <cell r="F71">
            <v>352</v>
          </cell>
          <cell r="G71">
            <v>396</v>
          </cell>
          <cell r="H71">
            <v>324</v>
          </cell>
          <cell r="I71">
            <v>319</v>
          </cell>
          <cell r="J71">
            <v>312</v>
          </cell>
          <cell r="K71">
            <v>325</v>
          </cell>
          <cell r="L71">
            <v>286</v>
          </cell>
          <cell r="M71">
            <v>340</v>
          </cell>
        </row>
        <row r="72">
          <cell r="A72">
            <v>5181282</v>
          </cell>
          <cell r="B72">
            <v>5114734</v>
          </cell>
          <cell r="C72">
            <v>4410</v>
          </cell>
          <cell r="D72">
            <v>1864055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>
            <v>5061972</v>
          </cell>
          <cell r="B73">
            <v>5055079</v>
          </cell>
          <cell r="C73">
            <v>4410</v>
          </cell>
          <cell r="D73">
            <v>2957251</v>
          </cell>
          <cell r="E73">
            <v>262</v>
          </cell>
          <cell r="F73">
            <v>83</v>
          </cell>
          <cell r="G73">
            <v>69</v>
          </cell>
          <cell r="H73">
            <v>74</v>
          </cell>
          <cell r="I73">
            <v>106</v>
          </cell>
          <cell r="J73">
            <v>112</v>
          </cell>
          <cell r="K73">
            <v>91</v>
          </cell>
          <cell r="L73">
            <v>90</v>
          </cell>
          <cell r="M73">
            <v>108</v>
          </cell>
        </row>
        <row r="74">
          <cell r="A74">
            <v>5175610</v>
          </cell>
          <cell r="B74">
            <v>5111898</v>
          </cell>
          <cell r="C74">
            <v>4410</v>
          </cell>
          <cell r="D74">
            <v>1472083</v>
          </cell>
          <cell r="E74">
            <v>92</v>
          </cell>
          <cell r="F74">
            <v>72</v>
          </cell>
          <cell r="G74">
            <v>71</v>
          </cell>
          <cell r="H74">
            <v>107</v>
          </cell>
          <cell r="I74">
            <v>122</v>
          </cell>
          <cell r="J74">
            <v>117</v>
          </cell>
          <cell r="K74">
            <v>122</v>
          </cell>
          <cell r="L74">
            <v>115</v>
          </cell>
          <cell r="M74">
            <v>125</v>
          </cell>
        </row>
        <row r="75">
          <cell r="A75">
            <v>5181076</v>
          </cell>
          <cell r="B75">
            <v>5114631</v>
          </cell>
          <cell r="C75">
            <v>4410</v>
          </cell>
          <cell r="D75">
            <v>1692325</v>
          </cell>
          <cell r="E75">
            <v>186</v>
          </cell>
          <cell r="F75">
            <v>164</v>
          </cell>
          <cell r="G75">
            <v>145</v>
          </cell>
          <cell r="H75">
            <v>138</v>
          </cell>
          <cell r="I75">
            <v>150</v>
          </cell>
          <cell r="J75">
            <v>148</v>
          </cell>
          <cell r="K75">
            <v>159</v>
          </cell>
          <cell r="L75">
            <v>152</v>
          </cell>
          <cell r="M75">
            <v>171</v>
          </cell>
        </row>
        <row r="76">
          <cell r="A76">
            <v>5180932</v>
          </cell>
          <cell r="B76">
            <v>5114559</v>
          </cell>
          <cell r="C76">
            <v>4410</v>
          </cell>
          <cell r="D76">
            <v>1791041</v>
          </cell>
          <cell r="E76">
            <v>162</v>
          </cell>
          <cell r="F76">
            <v>154</v>
          </cell>
          <cell r="G76">
            <v>145</v>
          </cell>
          <cell r="H76">
            <v>134</v>
          </cell>
          <cell r="I76">
            <v>165</v>
          </cell>
          <cell r="J76">
            <v>158</v>
          </cell>
          <cell r="K76">
            <v>177</v>
          </cell>
          <cell r="L76">
            <v>171</v>
          </cell>
          <cell r="M76">
            <v>176</v>
          </cell>
        </row>
        <row r="77">
          <cell r="A77">
            <v>5181714</v>
          </cell>
          <cell r="B77">
            <v>5114950</v>
          </cell>
          <cell r="C77">
            <v>4410</v>
          </cell>
          <cell r="D77">
            <v>1618053</v>
          </cell>
          <cell r="E77">
            <v>68</v>
          </cell>
          <cell r="F77">
            <v>35</v>
          </cell>
          <cell r="G77">
            <v>34</v>
          </cell>
          <cell r="H77">
            <v>28</v>
          </cell>
          <cell r="I77">
            <v>18</v>
          </cell>
          <cell r="J77">
            <v>0</v>
          </cell>
          <cell r="K77">
            <v>41</v>
          </cell>
          <cell r="L77">
            <v>90</v>
          </cell>
          <cell r="M77">
            <v>68</v>
          </cell>
        </row>
        <row r="78">
          <cell r="A78">
            <v>5181102</v>
          </cell>
          <cell r="B78">
            <v>5114644</v>
          </cell>
          <cell r="C78">
            <v>4410</v>
          </cell>
          <cell r="D78">
            <v>6803484</v>
          </cell>
          <cell r="E78">
            <v>84</v>
          </cell>
          <cell r="F78">
            <v>86</v>
          </cell>
          <cell r="G78">
            <v>54</v>
          </cell>
          <cell r="H78">
            <v>58</v>
          </cell>
          <cell r="I78">
            <v>85</v>
          </cell>
          <cell r="J78">
            <v>84</v>
          </cell>
          <cell r="K78">
            <v>76</v>
          </cell>
          <cell r="L78">
            <v>76</v>
          </cell>
          <cell r="M78">
            <v>90</v>
          </cell>
        </row>
        <row r="79">
          <cell r="A79">
            <v>5174478</v>
          </cell>
          <cell r="B79">
            <v>5111332</v>
          </cell>
          <cell r="C79">
            <v>4410</v>
          </cell>
          <cell r="D79">
            <v>6823907</v>
          </cell>
          <cell r="E79">
            <v>180</v>
          </cell>
          <cell r="F79">
            <v>143</v>
          </cell>
          <cell r="G79">
            <v>162</v>
          </cell>
          <cell r="H79">
            <v>178</v>
          </cell>
          <cell r="I79">
            <v>185</v>
          </cell>
          <cell r="J79">
            <v>175</v>
          </cell>
          <cell r="K79">
            <v>108</v>
          </cell>
          <cell r="L79">
            <v>237</v>
          </cell>
          <cell r="M79">
            <v>153</v>
          </cell>
        </row>
        <row r="80">
          <cell r="A80">
            <v>5175572</v>
          </cell>
          <cell r="B80">
            <v>5111879</v>
          </cell>
          <cell r="C80">
            <v>4410</v>
          </cell>
          <cell r="D80">
            <v>6823344</v>
          </cell>
          <cell r="E80">
            <v>206</v>
          </cell>
          <cell r="F80">
            <v>185</v>
          </cell>
          <cell r="G80">
            <v>201</v>
          </cell>
          <cell r="H80">
            <v>130</v>
          </cell>
          <cell r="I80">
            <v>161</v>
          </cell>
          <cell r="J80">
            <v>153</v>
          </cell>
          <cell r="K80">
            <v>163</v>
          </cell>
          <cell r="L80">
            <v>171</v>
          </cell>
          <cell r="M80">
            <v>202</v>
          </cell>
        </row>
        <row r="81">
          <cell r="A81">
            <v>5175592</v>
          </cell>
          <cell r="B81">
            <v>5111889</v>
          </cell>
          <cell r="C81">
            <v>4410</v>
          </cell>
          <cell r="D81">
            <v>6825572</v>
          </cell>
          <cell r="E81">
            <v>56</v>
          </cell>
          <cell r="F81">
            <v>47</v>
          </cell>
          <cell r="G81">
            <v>53</v>
          </cell>
          <cell r="H81">
            <v>57</v>
          </cell>
          <cell r="I81">
            <v>66</v>
          </cell>
          <cell r="J81">
            <v>53</v>
          </cell>
          <cell r="K81">
            <v>60</v>
          </cell>
          <cell r="L81">
            <v>58</v>
          </cell>
          <cell r="M81">
            <v>70</v>
          </cell>
        </row>
        <row r="82">
          <cell r="A82">
            <v>5175648</v>
          </cell>
          <cell r="B82">
            <v>5111917</v>
          </cell>
          <cell r="C82">
            <v>4410</v>
          </cell>
          <cell r="D82">
            <v>6826652</v>
          </cell>
          <cell r="E82">
            <v>332</v>
          </cell>
          <cell r="F82">
            <v>592</v>
          </cell>
          <cell r="G82">
            <v>243</v>
          </cell>
          <cell r="H82">
            <v>279</v>
          </cell>
          <cell r="I82">
            <v>307</v>
          </cell>
          <cell r="J82">
            <v>264</v>
          </cell>
          <cell r="K82">
            <v>285</v>
          </cell>
          <cell r="L82">
            <v>243</v>
          </cell>
          <cell r="M82">
            <v>228</v>
          </cell>
        </row>
        <row r="83">
          <cell r="A83">
            <v>5175744</v>
          </cell>
          <cell r="B83">
            <v>5111965</v>
          </cell>
          <cell r="C83">
            <v>4410</v>
          </cell>
          <cell r="D83">
            <v>6824867</v>
          </cell>
          <cell r="E83">
            <v>242</v>
          </cell>
          <cell r="F83">
            <v>226</v>
          </cell>
          <cell r="G83">
            <v>253</v>
          </cell>
          <cell r="H83">
            <v>234</v>
          </cell>
          <cell r="I83">
            <v>254</v>
          </cell>
          <cell r="J83">
            <v>238</v>
          </cell>
          <cell r="K83">
            <v>232</v>
          </cell>
          <cell r="L83">
            <v>226</v>
          </cell>
          <cell r="M83">
            <v>173</v>
          </cell>
        </row>
        <row r="84">
          <cell r="A84">
            <v>5181072</v>
          </cell>
          <cell r="B84">
            <v>5114629</v>
          </cell>
          <cell r="C84">
            <v>4410</v>
          </cell>
          <cell r="D84">
            <v>3366507</v>
          </cell>
          <cell r="E84">
            <v>80</v>
          </cell>
          <cell r="F84">
            <v>69</v>
          </cell>
          <cell r="G84">
            <v>59</v>
          </cell>
          <cell r="H84">
            <v>80</v>
          </cell>
          <cell r="I84">
            <v>75</v>
          </cell>
          <cell r="J84">
            <v>67</v>
          </cell>
          <cell r="K84">
            <v>73</v>
          </cell>
          <cell r="L84">
            <v>64</v>
          </cell>
          <cell r="M84">
            <v>69</v>
          </cell>
        </row>
        <row r="85">
          <cell r="A85">
            <v>5175830</v>
          </cell>
          <cell r="B85">
            <v>5112008</v>
          </cell>
          <cell r="C85">
            <v>4410</v>
          </cell>
          <cell r="D85">
            <v>3730145</v>
          </cell>
          <cell r="E85">
            <v>174</v>
          </cell>
          <cell r="F85">
            <v>149</v>
          </cell>
          <cell r="G85">
            <v>173</v>
          </cell>
          <cell r="H85">
            <v>153</v>
          </cell>
          <cell r="I85">
            <v>158</v>
          </cell>
          <cell r="J85">
            <v>144</v>
          </cell>
          <cell r="K85">
            <v>152</v>
          </cell>
          <cell r="L85">
            <v>146</v>
          </cell>
          <cell r="M85">
            <v>158</v>
          </cell>
        </row>
        <row r="86">
          <cell r="A86">
            <v>5175894</v>
          </cell>
          <cell r="B86">
            <v>5112040</v>
          </cell>
          <cell r="C86">
            <v>4410</v>
          </cell>
          <cell r="D86">
            <v>6824391</v>
          </cell>
          <cell r="E86">
            <v>43</v>
          </cell>
          <cell r="F86">
            <v>44</v>
          </cell>
          <cell r="G86">
            <v>51</v>
          </cell>
          <cell r="H86">
            <v>63</v>
          </cell>
          <cell r="I86">
            <v>52</v>
          </cell>
          <cell r="J86">
            <v>86</v>
          </cell>
          <cell r="K86">
            <v>74</v>
          </cell>
          <cell r="L86">
            <v>46</v>
          </cell>
          <cell r="M86">
            <v>38</v>
          </cell>
        </row>
        <row r="87">
          <cell r="A87">
            <v>5180998</v>
          </cell>
          <cell r="B87">
            <v>5114592</v>
          </cell>
          <cell r="C87">
            <v>4410</v>
          </cell>
          <cell r="D87">
            <v>3365820</v>
          </cell>
          <cell r="E87">
            <v>298</v>
          </cell>
          <cell r="F87">
            <v>264</v>
          </cell>
          <cell r="G87">
            <v>295</v>
          </cell>
          <cell r="H87">
            <v>280</v>
          </cell>
          <cell r="I87">
            <v>304</v>
          </cell>
          <cell r="J87">
            <v>273</v>
          </cell>
          <cell r="K87">
            <v>265</v>
          </cell>
          <cell r="L87">
            <v>260</v>
          </cell>
          <cell r="M87">
            <v>262</v>
          </cell>
        </row>
        <row r="88">
          <cell r="A88">
            <v>5181284</v>
          </cell>
          <cell r="B88">
            <v>5114735</v>
          </cell>
          <cell r="C88">
            <v>4410</v>
          </cell>
          <cell r="D88">
            <v>6825418</v>
          </cell>
          <cell r="E88">
            <v>210</v>
          </cell>
          <cell r="F88">
            <v>56</v>
          </cell>
          <cell r="G88">
            <v>184</v>
          </cell>
          <cell r="H88">
            <v>63</v>
          </cell>
          <cell r="I88">
            <v>223</v>
          </cell>
          <cell r="J88">
            <v>189</v>
          </cell>
          <cell r="K88">
            <v>178</v>
          </cell>
          <cell r="L88">
            <v>359</v>
          </cell>
          <cell r="M88">
            <v>185</v>
          </cell>
        </row>
        <row r="89">
          <cell r="A89">
            <v>5181140</v>
          </cell>
          <cell r="B89">
            <v>5114663</v>
          </cell>
          <cell r="C89">
            <v>4410</v>
          </cell>
          <cell r="D89">
            <v>3730918</v>
          </cell>
          <cell r="E89">
            <v>234</v>
          </cell>
          <cell r="F89">
            <v>202</v>
          </cell>
          <cell r="G89">
            <v>222</v>
          </cell>
          <cell r="H89">
            <v>207</v>
          </cell>
          <cell r="I89">
            <v>212</v>
          </cell>
          <cell r="J89">
            <v>200</v>
          </cell>
          <cell r="K89">
            <v>200</v>
          </cell>
          <cell r="L89">
            <v>182</v>
          </cell>
          <cell r="M89">
            <v>158</v>
          </cell>
        </row>
        <row r="90">
          <cell r="A90">
            <v>5181136</v>
          </cell>
          <cell r="B90">
            <v>5114661</v>
          </cell>
          <cell r="C90">
            <v>4410</v>
          </cell>
          <cell r="D90">
            <v>4744882</v>
          </cell>
          <cell r="E90">
            <v>87</v>
          </cell>
          <cell r="F90">
            <v>308</v>
          </cell>
          <cell r="G90">
            <v>178</v>
          </cell>
          <cell r="H90">
            <v>194</v>
          </cell>
          <cell r="I90">
            <v>191</v>
          </cell>
          <cell r="J90">
            <v>180</v>
          </cell>
          <cell r="K90">
            <v>205</v>
          </cell>
          <cell r="L90">
            <v>198</v>
          </cell>
          <cell r="M90">
            <v>186</v>
          </cell>
        </row>
        <row r="91">
          <cell r="A91">
            <v>5175256</v>
          </cell>
          <cell r="B91">
            <v>5111721</v>
          </cell>
          <cell r="C91">
            <v>4410</v>
          </cell>
          <cell r="D91">
            <v>6821826</v>
          </cell>
          <cell r="E91">
            <v>246</v>
          </cell>
          <cell r="F91">
            <v>221</v>
          </cell>
          <cell r="G91">
            <v>227</v>
          </cell>
          <cell r="H91">
            <v>263</v>
          </cell>
          <cell r="I91">
            <v>214</v>
          </cell>
          <cell r="J91">
            <v>232</v>
          </cell>
          <cell r="K91">
            <v>246</v>
          </cell>
          <cell r="L91">
            <v>221</v>
          </cell>
          <cell r="M91">
            <v>230</v>
          </cell>
        </row>
        <row r="92">
          <cell r="A92">
            <v>5175668</v>
          </cell>
          <cell r="B92">
            <v>5111927</v>
          </cell>
          <cell r="C92">
            <v>4410</v>
          </cell>
          <cell r="D92">
            <v>6823044</v>
          </cell>
          <cell r="E92">
            <v>185</v>
          </cell>
          <cell r="F92">
            <v>178</v>
          </cell>
          <cell r="G92">
            <v>346</v>
          </cell>
          <cell r="H92">
            <v>205</v>
          </cell>
          <cell r="I92">
            <v>209</v>
          </cell>
          <cell r="J92">
            <v>167</v>
          </cell>
          <cell r="K92">
            <v>185</v>
          </cell>
          <cell r="L92">
            <v>193</v>
          </cell>
          <cell r="M92">
            <v>214</v>
          </cell>
        </row>
        <row r="93">
          <cell r="A93">
            <v>5181078</v>
          </cell>
          <cell r="B93">
            <v>5114632</v>
          </cell>
          <cell r="C93">
            <v>4410</v>
          </cell>
          <cell r="D93">
            <v>1618000</v>
          </cell>
          <cell r="E93">
            <v>93</v>
          </cell>
          <cell r="F93">
            <v>80</v>
          </cell>
          <cell r="G93">
            <v>96</v>
          </cell>
          <cell r="H93">
            <v>86</v>
          </cell>
          <cell r="I93">
            <v>83</v>
          </cell>
          <cell r="J93">
            <v>90</v>
          </cell>
          <cell r="K93">
            <v>97</v>
          </cell>
          <cell r="L93">
            <v>114</v>
          </cell>
          <cell r="M93">
            <v>111</v>
          </cell>
        </row>
        <row r="94">
          <cell r="A94">
            <v>5181062</v>
          </cell>
          <cell r="B94">
            <v>5114624</v>
          </cell>
          <cell r="C94">
            <v>4410</v>
          </cell>
          <cell r="D94">
            <v>4747127</v>
          </cell>
          <cell r="E94">
            <v>194</v>
          </cell>
          <cell r="F94">
            <v>165</v>
          </cell>
          <cell r="G94">
            <v>180</v>
          </cell>
          <cell r="H94">
            <v>170</v>
          </cell>
          <cell r="I94">
            <v>206</v>
          </cell>
          <cell r="J94">
            <v>179</v>
          </cell>
          <cell r="K94">
            <v>177</v>
          </cell>
          <cell r="L94">
            <v>180</v>
          </cell>
          <cell r="M94">
            <v>227</v>
          </cell>
        </row>
        <row r="95">
          <cell r="A95">
            <v>5175850</v>
          </cell>
          <cell r="B95">
            <v>5112018</v>
          </cell>
          <cell r="C95">
            <v>4410</v>
          </cell>
          <cell r="D95">
            <v>3741009</v>
          </cell>
          <cell r="E95">
            <v>205</v>
          </cell>
          <cell r="F95">
            <v>149</v>
          </cell>
          <cell r="G95">
            <v>174</v>
          </cell>
          <cell r="H95">
            <v>170</v>
          </cell>
          <cell r="I95">
            <v>165</v>
          </cell>
          <cell r="J95">
            <v>155</v>
          </cell>
          <cell r="K95">
            <v>177</v>
          </cell>
          <cell r="L95">
            <v>167</v>
          </cell>
          <cell r="M95">
            <v>161</v>
          </cell>
        </row>
        <row r="96">
          <cell r="A96">
            <v>5173152</v>
          </cell>
          <cell r="B96">
            <v>5110669</v>
          </cell>
          <cell r="C96">
            <v>4410</v>
          </cell>
          <cell r="D96">
            <v>6822556</v>
          </cell>
          <cell r="E96">
            <v>164</v>
          </cell>
          <cell r="F96">
            <v>158</v>
          </cell>
          <cell r="G96">
            <v>152</v>
          </cell>
          <cell r="H96">
            <v>163</v>
          </cell>
          <cell r="I96">
            <v>160</v>
          </cell>
          <cell r="J96">
            <v>154</v>
          </cell>
          <cell r="K96">
            <v>147</v>
          </cell>
          <cell r="L96">
            <v>149</v>
          </cell>
          <cell r="M96">
            <v>163</v>
          </cell>
        </row>
        <row r="97">
          <cell r="A97">
            <v>5181280</v>
          </cell>
          <cell r="B97">
            <v>5114733</v>
          </cell>
          <cell r="C97">
            <v>4410</v>
          </cell>
          <cell r="D97">
            <v>7288841</v>
          </cell>
          <cell r="E97">
            <v>396</v>
          </cell>
          <cell r="F97">
            <v>412</v>
          </cell>
          <cell r="G97">
            <v>459</v>
          </cell>
          <cell r="H97">
            <v>369</v>
          </cell>
          <cell r="I97">
            <v>332</v>
          </cell>
          <cell r="J97">
            <v>362</v>
          </cell>
          <cell r="K97">
            <v>403</v>
          </cell>
          <cell r="L97">
            <v>375</v>
          </cell>
          <cell r="M97">
            <v>522</v>
          </cell>
        </row>
        <row r="98">
          <cell r="A98">
            <v>5175934</v>
          </cell>
          <cell r="B98">
            <v>5112060</v>
          </cell>
          <cell r="C98">
            <v>4410</v>
          </cell>
          <cell r="D98">
            <v>7213362</v>
          </cell>
          <cell r="E98">
            <v>422</v>
          </cell>
          <cell r="F98">
            <v>310</v>
          </cell>
          <cell r="G98">
            <v>282</v>
          </cell>
          <cell r="H98">
            <v>379</v>
          </cell>
          <cell r="I98">
            <v>422</v>
          </cell>
          <cell r="J98">
            <v>261</v>
          </cell>
          <cell r="K98">
            <v>208</v>
          </cell>
          <cell r="L98">
            <v>164</v>
          </cell>
          <cell r="M98">
            <v>123</v>
          </cell>
        </row>
        <row r="99">
          <cell r="A99">
            <v>5183828</v>
          </cell>
          <cell r="B99">
            <v>5116007</v>
          </cell>
          <cell r="C99">
            <v>4410</v>
          </cell>
          <cell r="D99">
            <v>7729276</v>
          </cell>
          <cell r="E99">
            <v>143</v>
          </cell>
          <cell r="F99">
            <v>203</v>
          </cell>
          <cell r="G99">
            <v>190</v>
          </cell>
          <cell r="H99">
            <v>186</v>
          </cell>
          <cell r="I99">
            <v>58</v>
          </cell>
          <cell r="J99">
            <v>0</v>
          </cell>
          <cell r="K99">
            <v>0</v>
          </cell>
          <cell r="L99">
            <v>0</v>
          </cell>
          <cell r="M99">
            <v>31</v>
          </cell>
        </row>
        <row r="100">
          <cell r="A100">
            <v>5183806</v>
          </cell>
          <cell r="B100">
            <v>5115996</v>
          </cell>
          <cell r="C100">
            <v>4410</v>
          </cell>
          <cell r="D100">
            <v>7687383</v>
          </cell>
          <cell r="E100">
            <v>554</v>
          </cell>
          <cell r="F100">
            <v>176</v>
          </cell>
          <cell r="G100">
            <v>187</v>
          </cell>
          <cell r="H100">
            <v>181</v>
          </cell>
          <cell r="I100">
            <v>195</v>
          </cell>
          <cell r="J100">
            <v>184</v>
          </cell>
          <cell r="K100">
            <v>192</v>
          </cell>
          <cell r="L100">
            <v>196</v>
          </cell>
          <cell r="M100">
            <v>207</v>
          </cell>
        </row>
        <row r="101">
          <cell r="A101">
            <v>5182468</v>
          </cell>
          <cell r="B101">
            <v>5115327</v>
          </cell>
          <cell r="C101">
            <v>4410</v>
          </cell>
          <cell r="D101">
            <v>7115513</v>
          </cell>
          <cell r="E101">
            <v>173</v>
          </cell>
          <cell r="F101">
            <v>162</v>
          </cell>
          <cell r="G101">
            <v>151</v>
          </cell>
          <cell r="H101">
            <v>159</v>
          </cell>
          <cell r="I101">
            <v>173</v>
          </cell>
          <cell r="J101">
            <v>301</v>
          </cell>
          <cell r="K101">
            <v>434</v>
          </cell>
          <cell r="L101">
            <v>392</v>
          </cell>
          <cell r="M101">
            <v>478</v>
          </cell>
        </row>
        <row r="102">
          <cell r="A102">
            <v>5181754</v>
          </cell>
          <cell r="B102">
            <v>5114970</v>
          </cell>
          <cell r="C102">
            <v>4410</v>
          </cell>
          <cell r="D102">
            <v>7286739</v>
          </cell>
          <cell r="E102">
            <v>454</v>
          </cell>
          <cell r="F102">
            <v>367</v>
          </cell>
          <cell r="G102">
            <v>352</v>
          </cell>
          <cell r="H102">
            <v>355</v>
          </cell>
          <cell r="I102">
            <v>339</v>
          </cell>
          <cell r="J102">
            <v>326</v>
          </cell>
          <cell r="K102">
            <v>319</v>
          </cell>
          <cell r="L102">
            <v>382</v>
          </cell>
          <cell r="M102">
            <v>454</v>
          </cell>
        </row>
        <row r="103">
          <cell r="A103">
            <v>5181776</v>
          </cell>
          <cell r="B103">
            <v>5114981</v>
          </cell>
          <cell r="C103">
            <v>4410</v>
          </cell>
          <cell r="D103">
            <v>7108900</v>
          </cell>
          <cell r="E103">
            <v>170</v>
          </cell>
          <cell r="F103">
            <v>134</v>
          </cell>
          <cell r="G103">
            <v>122</v>
          </cell>
          <cell r="H103">
            <v>58</v>
          </cell>
          <cell r="I103">
            <v>113</v>
          </cell>
          <cell r="J103">
            <v>261</v>
          </cell>
          <cell r="K103">
            <v>262</v>
          </cell>
          <cell r="L103">
            <v>178</v>
          </cell>
          <cell r="M103">
            <v>190</v>
          </cell>
        </row>
        <row r="104">
          <cell r="A104">
            <v>5062414</v>
          </cell>
          <cell r="B104">
            <v>5055300</v>
          </cell>
          <cell r="C104">
            <v>4410</v>
          </cell>
          <cell r="D104">
            <v>7314659</v>
          </cell>
          <cell r="E104">
            <v>535</v>
          </cell>
          <cell r="F104">
            <v>469</v>
          </cell>
          <cell r="G104">
            <v>478</v>
          </cell>
          <cell r="H104">
            <v>459</v>
          </cell>
          <cell r="I104">
            <v>495</v>
          </cell>
          <cell r="J104">
            <v>446</v>
          </cell>
          <cell r="K104">
            <v>487</v>
          </cell>
          <cell r="L104">
            <v>415</v>
          </cell>
          <cell r="M104">
            <v>374</v>
          </cell>
        </row>
        <row r="105">
          <cell r="A105">
            <v>5181230</v>
          </cell>
          <cell r="B105">
            <v>5114708</v>
          </cell>
          <cell r="C105">
            <v>4410</v>
          </cell>
          <cell r="D105">
            <v>7129176</v>
          </cell>
          <cell r="E105">
            <v>359</v>
          </cell>
          <cell r="F105">
            <v>304</v>
          </cell>
          <cell r="G105">
            <v>271</v>
          </cell>
          <cell r="H105">
            <v>284</v>
          </cell>
          <cell r="I105">
            <v>300</v>
          </cell>
          <cell r="J105">
            <v>279</v>
          </cell>
          <cell r="K105">
            <v>297</v>
          </cell>
          <cell r="L105">
            <v>258</v>
          </cell>
          <cell r="M105">
            <v>273</v>
          </cell>
        </row>
        <row r="106">
          <cell r="A106">
            <v>5180954</v>
          </cell>
          <cell r="B106">
            <v>5114570</v>
          </cell>
          <cell r="C106">
            <v>4410</v>
          </cell>
          <cell r="D106">
            <v>7115387</v>
          </cell>
          <cell r="E106">
            <v>228</v>
          </cell>
          <cell r="F106">
            <v>189</v>
          </cell>
          <cell r="G106">
            <v>197</v>
          </cell>
          <cell r="H106">
            <v>193</v>
          </cell>
          <cell r="I106">
            <v>183</v>
          </cell>
          <cell r="J106">
            <v>174</v>
          </cell>
          <cell r="K106">
            <v>172</v>
          </cell>
          <cell r="L106">
            <v>189</v>
          </cell>
          <cell r="M106">
            <v>193</v>
          </cell>
        </row>
        <row r="107">
          <cell r="A107">
            <v>5181100</v>
          </cell>
          <cell r="B107">
            <v>5114643</v>
          </cell>
          <cell r="C107">
            <v>4410</v>
          </cell>
          <cell r="D107">
            <v>3741130</v>
          </cell>
          <cell r="E107">
            <v>105</v>
          </cell>
          <cell r="F107">
            <v>111</v>
          </cell>
          <cell r="G107">
            <v>68</v>
          </cell>
          <cell r="H107">
            <v>64</v>
          </cell>
          <cell r="I107">
            <v>205</v>
          </cell>
          <cell r="J107">
            <v>173</v>
          </cell>
          <cell r="K107">
            <v>52</v>
          </cell>
          <cell r="L107">
            <v>61</v>
          </cell>
          <cell r="M107">
            <v>0</v>
          </cell>
        </row>
        <row r="108">
          <cell r="A108">
            <v>5181070</v>
          </cell>
          <cell r="B108">
            <v>5114628</v>
          </cell>
          <cell r="C108">
            <v>4410</v>
          </cell>
          <cell r="D108">
            <v>443787</v>
          </cell>
          <cell r="E108">
            <v>230</v>
          </cell>
          <cell r="F108">
            <v>138</v>
          </cell>
          <cell r="G108">
            <v>0</v>
          </cell>
          <cell r="H108">
            <v>1</v>
          </cell>
          <cell r="I108">
            <v>246</v>
          </cell>
          <cell r="J108">
            <v>140</v>
          </cell>
          <cell r="K108">
            <v>0</v>
          </cell>
          <cell r="L108">
            <v>19</v>
          </cell>
          <cell r="M108">
            <v>65</v>
          </cell>
        </row>
        <row r="109">
          <cell r="A109">
            <v>5175700</v>
          </cell>
          <cell r="B109">
            <v>5111943</v>
          </cell>
          <cell r="C109">
            <v>4410</v>
          </cell>
          <cell r="D109">
            <v>32997920</v>
          </cell>
          <cell r="E109">
            <v>381</v>
          </cell>
          <cell r="F109">
            <v>318</v>
          </cell>
          <cell r="G109">
            <v>336</v>
          </cell>
          <cell r="H109">
            <v>259</v>
          </cell>
          <cell r="I109">
            <v>266</v>
          </cell>
          <cell r="J109">
            <v>174</v>
          </cell>
          <cell r="K109">
            <v>633</v>
          </cell>
          <cell r="L109">
            <v>686</v>
          </cell>
          <cell r="M109">
            <v>742</v>
          </cell>
        </row>
        <row r="110">
          <cell r="A110">
            <v>5184552</v>
          </cell>
          <cell r="B110">
            <v>5116369</v>
          </cell>
          <cell r="C110">
            <v>4410</v>
          </cell>
          <cell r="D110">
            <v>3364050</v>
          </cell>
          <cell r="E110">
            <v>261</v>
          </cell>
          <cell r="F110">
            <v>221</v>
          </cell>
          <cell r="G110">
            <v>201</v>
          </cell>
          <cell r="H110">
            <v>206</v>
          </cell>
          <cell r="I110">
            <v>230</v>
          </cell>
          <cell r="J110">
            <v>195</v>
          </cell>
          <cell r="K110">
            <v>218</v>
          </cell>
          <cell r="L110">
            <v>194</v>
          </cell>
          <cell r="M110">
            <v>233</v>
          </cell>
        </row>
        <row r="111">
          <cell r="A111">
            <v>5175552</v>
          </cell>
          <cell r="B111">
            <v>5111869</v>
          </cell>
          <cell r="C111">
            <v>4410</v>
          </cell>
          <cell r="D111">
            <v>3650217</v>
          </cell>
          <cell r="E111">
            <v>104</v>
          </cell>
          <cell r="F111">
            <v>50</v>
          </cell>
          <cell r="G111">
            <v>40</v>
          </cell>
          <cell r="H111">
            <v>72</v>
          </cell>
          <cell r="I111">
            <v>53</v>
          </cell>
          <cell r="J111">
            <v>48</v>
          </cell>
          <cell r="K111">
            <v>47</v>
          </cell>
          <cell r="L111">
            <v>48</v>
          </cell>
          <cell r="M111">
            <v>53</v>
          </cell>
        </row>
        <row r="112">
          <cell r="A112">
            <v>5173054</v>
          </cell>
          <cell r="B112">
            <v>5110620</v>
          </cell>
          <cell r="C112">
            <v>4410</v>
          </cell>
          <cell r="D112">
            <v>10275831</v>
          </cell>
          <cell r="E112">
            <v>788</v>
          </cell>
          <cell r="F112">
            <v>683</v>
          </cell>
          <cell r="G112">
            <v>637</v>
          </cell>
          <cell r="H112">
            <v>599</v>
          </cell>
          <cell r="I112">
            <v>609</v>
          </cell>
          <cell r="J112">
            <v>539</v>
          </cell>
          <cell r="K112">
            <v>0</v>
          </cell>
          <cell r="L112">
            <v>0</v>
          </cell>
          <cell r="M112">
            <v>366</v>
          </cell>
        </row>
        <row r="113">
          <cell r="A113">
            <v>5173038</v>
          </cell>
          <cell r="B113">
            <v>5110612</v>
          </cell>
          <cell r="C113">
            <v>4410</v>
          </cell>
          <cell r="D113">
            <v>156235</v>
          </cell>
          <cell r="E113">
            <v>159</v>
          </cell>
          <cell r="F113">
            <v>139</v>
          </cell>
          <cell r="G113">
            <v>142</v>
          </cell>
          <cell r="H113">
            <v>140</v>
          </cell>
          <cell r="I113">
            <v>153</v>
          </cell>
          <cell r="J113">
            <v>132</v>
          </cell>
          <cell r="K113">
            <v>136</v>
          </cell>
          <cell r="L113">
            <v>142</v>
          </cell>
          <cell r="M113">
            <v>157</v>
          </cell>
        </row>
        <row r="114">
          <cell r="A114">
            <v>5175872</v>
          </cell>
          <cell r="B114">
            <v>5112029</v>
          </cell>
          <cell r="C114">
            <v>4410</v>
          </cell>
          <cell r="D114">
            <v>6823917</v>
          </cell>
          <cell r="E114">
            <v>224</v>
          </cell>
          <cell r="F114">
            <v>199</v>
          </cell>
          <cell r="G114">
            <v>218</v>
          </cell>
          <cell r="H114">
            <v>202</v>
          </cell>
          <cell r="I114">
            <v>213</v>
          </cell>
          <cell r="J114">
            <v>195</v>
          </cell>
          <cell r="K114">
            <v>220</v>
          </cell>
          <cell r="L114">
            <v>191</v>
          </cell>
          <cell r="M114">
            <v>252</v>
          </cell>
        </row>
        <row r="115">
          <cell r="A115">
            <v>5164490</v>
          </cell>
          <cell r="B115">
            <v>5106338</v>
          </cell>
          <cell r="C115">
            <v>4410</v>
          </cell>
          <cell r="D115">
            <v>15962073</v>
          </cell>
          <cell r="E115">
            <v>180</v>
          </cell>
          <cell r="F115">
            <v>152</v>
          </cell>
          <cell r="G115">
            <v>165</v>
          </cell>
          <cell r="H115">
            <v>150</v>
          </cell>
          <cell r="I115">
            <v>154</v>
          </cell>
          <cell r="J115">
            <v>174</v>
          </cell>
          <cell r="K115">
            <v>151</v>
          </cell>
          <cell r="L115">
            <v>172</v>
          </cell>
          <cell r="M115">
            <v>174</v>
          </cell>
        </row>
        <row r="116">
          <cell r="A116">
            <v>5081366</v>
          </cell>
          <cell r="B116">
            <v>5064776</v>
          </cell>
          <cell r="C116">
            <v>4410</v>
          </cell>
          <cell r="E116">
            <v>172</v>
          </cell>
          <cell r="F116">
            <v>152</v>
          </cell>
          <cell r="G116">
            <v>148</v>
          </cell>
          <cell r="H116">
            <v>144</v>
          </cell>
          <cell r="I116">
            <v>213</v>
          </cell>
          <cell r="J116">
            <v>183</v>
          </cell>
          <cell r="K116">
            <v>193</v>
          </cell>
          <cell r="L116">
            <v>172</v>
          </cell>
          <cell r="M116">
            <v>184</v>
          </cell>
        </row>
        <row r="117">
          <cell r="A117">
            <v>5069900</v>
          </cell>
          <cell r="B117">
            <v>5059043</v>
          </cell>
          <cell r="C117">
            <v>4410</v>
          </cell>
          <cell r="E117">
            <v>233</v>
          </cell>
          <cell r="F117">
            <v>206</v>
          </cell>
          <cell r="G117">
            <v>200</v>
          </cell>
          <cell r="H117">
            <v>189</v>
          </cell>
          <cell r="I117">
            <v>273</v>
          </cell>
          <cell r="J117">
            <v>237</v>
          </cell>
          <cell r="K117">
            <v>251</v>
          </cell>
          <cell r="L117">
            <v>224</v>
          </cell>
          <cell r="M117">
            <v>242</v>
          </cell>
        </row>
        <row r="118">
          <cell r="A118">
            <v>5176188</v>
          </cell>
          <cell r="B118">
            <v>5112187</v>
          </cell>
          <cell r="C118">
            <v>4410</v>
          </cell>
          <cell r="D118">
            <v>6824680</v>
          </cell>
          <cell r="E118">
            <v>221</v>
          </cell>
          <cell r="F118">
            <v>196</v>
          </cell>
          <cell r="G118">
            <v>189</v>
          </cell>
          <cell r="H118">
            <v>168</v>
          </cell>
          <cell r="I118">
            <v>219</v>
          </cell>
          <cell r="J118">
            <v>189</v>
          </cell>
          <cell r="K118">
            <v>201</v>
          </cell>
          <cell r="L118">
            <v>181</v>
          </cell>
          <cell r="M118">
            <v>194</v>
          </cell>
        </row>
        <row r="119">
          <cell r="A119">
            <v>5180716</v>
          </cell>
          <cell r="B119">
            <v>5114451</v>
          </cell>
          <cell r="C119">
            <v>4410</v>
          </cell>
          <cell r="D119">
            <v>3649759</v>
          </cell>
          <cell r="E119">
            <v>244</v>
          </cell>
          <cell r="F119">
            <v>263</v>
          </cell>
          <cell r="G119">
            <v>201</v>
          </cell>
          <cell r="H119">
            <v>278</v>
          </cell>
          <cell r="I119">
            <v>291</v>
          </cell>
          <cell r="J119">
            <v>292</v>
          </cell>
          <cell r="K119">
            <v>316</v>
          </cell>
          <cell r="L119">
            <v>312</v>
          </cell>
          <cell r="M119">
            <v>343</v>
          </cell>
        </row>
        <row r="120">
          <cell r="A120">
            <v>5180800</v>
          </cell>
          <cell r="B120">
            <v>5114493</v>
          </cell>
          <cell r="C120">
            <v>4410</v>
          </cell>
          <cell r="D120">
            <v>3655805</v>
          </cell>
          <cell r="E120">
            <v>278</v>
          </cell>
          <cell r="F120">
            <v>226</v>
          </cell>
          <cell r="G120">
            <v>201</v>
          </cell>
          <cell r="H120">
            <v>211</v>
          </cell>
          <cell r="I120">
            <v>188</v>
          </cell>
          <cell r="J120">
            <v>181</v>
          </cell>
          <cell r="K120">
            <v>188</v>
          </cell>
          <cell r="L120">
            <v>166</v>
          </cell>
          <cell r="M120">
            <v>174</v>
          </cell>
        </row>
        <row r="121">
          <cell r="A121">
            <v>5174166</v>
          </cell>
          <cell r="B121">
            <v>5111176</v>
          </cell>
          <cell r="C121">
            <v>4410</v>
          </cell>
          <cell r="D121">
            <v>33001179</v>
          </cell>
          <cell r="E121">
            <v>231</v>
          </cell>
          <cell r="F121">
            <v>205</v>
          </cell>
          <cell r="G121">
            <v>196</v>
          </cell>
          <cell r="H121">
            <v>172</v>
          </cell>
          <cell r="I121">
            <v>227</v>
          </cell>
          <cell r="J121">
            <v>196</v>
          </cell>
          <cell r="K121">
            <v>209</v>
          </cell>
          <cell r="L121">
            <v>188</v>
          </cell>
          <cell r="M121">
            <v>201</v>
          </cell>
        </row>
        <row r="122">
          <cell r="A122">
            <v>5180250</v>
          </cell>
          <cell r="B122">
            <v>5114218</v>
          </cell>
          <cell r="C122">
            <v>4410</v>
          </cell>
          <cell r="D122">
            <v>3639938</v>
          </cell>
          <cell r="E122">
            <v>136</v>
          </cell>
          <cell r="F122">
            <v>115</v>
          </cell>
          <cell r="G122">
            <v>59</v>
          </cell>
          <cell r="H122">
            <v>95</v>
          </cell>
          <cell r="I122">
            <v>91</v>
          </cell>
          <cell r="J122">
            <v>61</v>
          </cell>
          <cell r="K122">
            <v>95</v>
          </cell>
          <cell r="L122">
            <v>81</v>
          </cell>
          <cell r="M122">
            <v>171</v>
          </cell>
        </row>
        <row r="123">
          <cell r="A123">
            <v>5177660</v>
          </cell>
          <cell r="B123">
            <v>5112923</v>
          </cell>
          <cell r="C123">
            <v>4410</v>
          </cell>
          <cell r="D123">
            <v>3362953</v>
          </cell>
          <cell r="E123">
            <v>172</v>
          </cell>
          <cell r="F123">
            <v>152</v>
          </cell>
          <cell r="G123">
            <v>148</v>
          </cell>
          <cell r="H123">
            <v>144</v>
          </cell>
          <cell r="I123">
            <v>213</v>
          </cell>
          <cell r="J123">
            <v>183</v>
          </cell>
          <cell r="K123">
            <v>193</v>
          </cell>
          <cell r="L123">
            <v>172</v>
          </cell>
          <cell r="M123">
            <v>174</v>
          </cell>
        </row>
        <row r="124">
          <cell r="A124">
            <v>5180740</v>
          </cell>
          <cell r="B124">
            <v>5114463</v>
          </cell>
          <cell r="C124">
            <v>4410</v>
          </cell>
          <cell r="D124">
            <v>7724833</v>
          </cell>
          <cell r="E124">
            <v>172</v>
          </cell>
          <cell r="F124">
            <v>152</v>
          </cell>
          <cell r="G124">
            <v>148</v>
          </cell>
          <cell r="H124">
            <v>144</v>
          </cell>
          <cell r="I124">
            <v>213</v>
          </cell>
          <cell r="J124">
            <v>183</v>
          </cell>
          <cell r="K124">
            <v>193</v>
          </cell>
          <cell r="L124">
            <v>172</v>
          </cell>
          <cell r="M124">
            <v>245</v>
          </cell>
        </row>
        <row r="125">
          <cell r="A125">
            <v>5180082</v>
          </cell>
          <cell r="B125">
            <v>5114134</v>
          </cell>
          <cell r="C125">
            <v>4410</v>
          </cell>
          <cell r="D125">
            <v>706259</v>
          </cell>
          <cell r="E125">
            <v>233</v>
          </cell>
          <cell r="F125">
            <v>206</v>
          </cell>
          <cell r="G125">
            <v>200</v>
          </cell>
          <cell r="H125">
            <v>189</v>
          </cell>
          <cell r="I125">
            <v>273</v>
          </cell>
          <cell r="J125">
            <v>237</v>
          </cell>
          <cell r="K125">
            <v>193</v>
          </cell>
          <cell r="L125">
            <v>172</v>
          </cell>
          <cell r="M125">
            <v>313</v>
          </cell>
        </row>
        <row r="126">
          <cell r="A126">
            <v>5180760</v>
          </cell>
          <cell r="B126">
            <v>5114473</v>
          </cell>
          <cell r="C126">
            <v>4410</v>
          </cell>
          <cell r="D126">
            <v>3519548</v>
          </cell>
          <cell r="E126">
            <v>185</v>
          </cell>
          <cell r="F126">
            <v>175</v>
          </cell>
          <cell r="G126">
            <v>0</v>
          </cell>
          <cell r="H126">
            <v>143</v>
          </cell>
          <cell r="I126">
            <v>149</v>
          </cell>
          <cell r="J126">
            <v>166</v>
          </cell>
          <cell r="K126">
            <v>167</v>
          </cell>
          <cell r="L126">
            <v>186</v>
          </cell>
          <cell r="M126">
            <v>201</v>
          </cell>
        </row>
        <row r="127">
          <cell r="A127">
            <v>5176208</v>
          </cell>
          <cell r="B127">
            <v>5112197</v>
          </cell>
          <cell r="C127">
            <v>4410</v>
          </cell>
          <cell r="D127">
            <v>3518742</v>
          </cell>
          <cell r="E127">
            <v>172</v>
          </cell>
          <cell r="F127">
            <v>152</v>
          </cell>
          <cell r="G127">
            <v>148</v>
          </cell>
          <cell r="H127">
            <v>90</v>
          </cell>
          <cell r="I127">
            <v>30</v>
          </cell>
          <cell r="J127">
            <v>29</v>
          </cell>
          <cell r="K127">
            <v>21</v>
          </cell>
          <cell r="L127">
            <v>14</v>
          </cell>
          <cell r="M127">
            <v>30</v>
          </cell>
        </row>
        <row r="128">
          <cell r="A128">
            <v>5176292</v>
          </cell>
          <cell r="B128">
            <v>5112239</v>
          </cell>
          <cell r="C128">
            <v>4410</v>
          </cell>
          <cell r="D128">
            <v>10406837</v>
          </cell>
          <cell r="E128">
            <v>123</v>
          </cell>
          <cell r="F128">
            <v>240</v>
          </cell>
          <cell r="G128">
            <v>221</v>
          </cell>
          <cell r="H128">
            <v>203</v>
          </cell>
          <cell r="I128">
            <v>172</v>
          </cell>
          <cell r="J128">
            <v>160</v>
          </cell>
          <cell r="K128">
            <v>177</v>
          </cell>
          <cell r="L128">
            <v>115</v>
          </cell>
          <cell r="M128">
            <v>153</v>
          </cell>
        </row>
        <row r="129">
          <cell r="A129">
            <v>5180204</v>
          </cell>
          <cell r="B129">
            <v>5114195</v>
          </cell>
          <cell r="C129">
            <v>4410</v>
          </cell>
          <cell r="D129">
            <v>10505316</v>
          </cell>
          <cell r="E129">
            <v>177</v>
          </cell>
          <cell r="F129">
            <v>87</v>
          </cell>
          <cell r="G129">
            <v>153</v>
          </cell>
          <cell r="H129">
            <v>165</v>
          </cell>
          <cell r="I129">
            <v>179</v>
          </cell>
          <cell r="J129">
            <v>161</v>
          </cell>
          <cell r="K129">
            <v>167</v>
          </cell>
          <cell r="L129">
            <v>175</v>
          </cell>
          <cell r="M129">
            <v>157</v>
          </cell>
        </row>
        <row r="130">
          <cell r="A130">
            <v>5176704</v>
          </cell>
          <cell r="B130">
            <v>5112445</v>
          </cell>
          <cell r="C130">
            <v>4410</v>
          </cell>
          <cell r="D130">
            <v>6825517</v>
          </cell>
          <cell r="E130">
            <v>327</v>
          </cell>
          <cell r="F130">
            <v>282</v>
          </cell>
          <cell r="G130">
            <v>273</v>
          </cell>
          <cell r="H130">
            <v>268</v>
          </cell>
          <cell r="I130">
            <v>289</v>
          </cell>
          <cell r="J130">
            <v>115</v>
          </cell>
          <cell r="K130">
            <v>152</v>
          </cell>
          <cell r="L130">
            <v>293</v>
          </cell>
          <cell r="M130">
            <v>328</v>
          </cell>
        </row>
        <row r="131">
          <cell r="A131">
            <v>5180206</v>
          </cell>
          <cell r="B131">
            <v>5114196</v>
          </cell>
          <cell r="C131">
            <v>4410</v>
          </cell>
          <cell r="D131">
            <v>156293</v>
          </cell>
          <cell r="E131">
            <v>136</v>
          </cell>
          <cell r="F131">
            <v>142</v>
          </cell>
          <cell r="G131">
            <v>192</v>
          </cell>
          <cell r="H131">
            <v>190</v>
          </cell>
          <cell r="I131">
            <v>206</v>
          </cell>
          <cell r="J131">
            <v>180</v>
          </cell>
          <cell r="K131">
            <v>213</v>
          </cell>
          <cell r="L131">
            <v>219</v>
          </cell>
          <cell r="M131">
            <v>146</v>
          </cell>
        </row>
        <row r="132">
          <cell r="A132">
            <v>5176586</v>
          </cell>
          <cell r="B132">
            <v>5112386</v>
          </cell>
          <cell r="C132">
            <v>4410</v>
          </cell>
          <cell r="D132">
            <v>10274688</v>
          </cell>
          <cell r="E132">
            <v>424</v>
          </cell>
          <cell r="F132">
            <v>384</v>
          </cell>
          <cell r="G132">
            <v>371</v>
          </cell>
          <cell r="H132">
            <v>368</v>
          </cell>
          <cell r="I132">
            <v>383</v>
          </cell>
          <cell r="J132">
            <v>364</v>
          </cell>
          <cell r="K132">
            <v>399</v>
          </cell>
          <cell r="L132">
            <v>995</v>
          </cell>
          <cell r="M132">
            <v>375</v>
          </cell>
        </row>
        <row r="133">
          <cell r="A133">
            <v>5176740</v>
          </cell>
          <cell r="B133">
            <v>5112463</v>
          </cell>
          <cell r="C133">
            <v>4410</v>
          </cell>
          <cell r="D133">
            <v>10280703</v>
          </cell>
          <cell r="E133">
            <v>789</v>
          </cell>
          <cell r="F133">
            <v>691</v>
          </cell>
          <cell r="G133">
            <v>642</v>
          </cell>
          <cell r="H133">
            <v>815</v>
          </cell>
          <cell r="I133">
            <v>751</v>
          </cell>
          <cell r="J133">
            <v>680</v>
          </cell>
          <cell r="K133">
            <v>718</v>
          </cell>
          <cell r="L133">
            <v>683</v>
          </cell>
          <cell r="M133">
            <v>713</v>
          </cell>
        </row>
        <row r="134">
          <cell r="A134">
            <v>5176270</v>
          </cell>
          <cell r="B134">
            <v>5112228</v>
          </cell>
          <cell r="C134">
            <v>4410</v>
          </cell>
          <cell r="D134">
            <v>1534913</v>
          </cell>
          <cell r="E134">
            <v>132</v>
          </cell>
          <cell r="F134">
            <v>116</v>
          </cell>
          <cell r="G134">
            <v>125</v>
          </cell>
          <cell r="H134">
            <v>130</v>
          </cell>
          <cell r="I134">
            <v>137</v>
          </cell>
          <cell r="J134">
            <v>120</v>
          </cell>
          <cell r="K134">
            <v>130</v>
          </cell>
          <cell r="L134">
            <v>121</v>
          </cell>
          <cell r="M134">
            <v>132</v>
          </cell>
        </row>
        <row r="135">
          <cell r="A135">
            <v>5176646</v>
          </cell>
          <cell r="B135">
            <v>5112416</v>
          </cell>
          <cell r="C135">
            <v>4410</v>
          </cell>
          <cell r="D135">
            <v>1789739</v>
          </cell>
          <cell r="E135">
            <v>179</v>
          </cell>
          <cell r="F135">
            <v>150</v>
          </cell>
          <cell r="G135">
            <v>0</v>
          </cell>
          <cell r="H135">
            <v>208</v>
          </cell>
          <cell r="I135">
            <v>227</v>
          </cell>
          <cell r="J135">
            <v>153</v>
          </cell>
          <cell r="K135">
            <v>156</v>
          </cell>
          <cell r="L135">
            <v>141</v>
          </cell>
          <cell r="M135">
            <v>150</v>
          </cell>
        </row>
        <row r="136">
          <cell r="A136">
            <v>5176690</v>
          </cell>
          <cell r="B136">
            <v>5112438</v>
          </cell>
          <cell r="C136">
            <v>4410</v>
          </cell>
          <cell r="D136">
            <v>1676012</v>
          </cell>
          <cell r="E136">
            <v>329</v>
          </cell>
          <cell r="F136">
            <v>290</v>
          </cell>
          <cell r="G136">
            <v>294</v>
          </cell>
          <cell r="H136">
            <v>311</v>
          </cell>
          <cell r="I136">
            <v>300</v>
          </cell>
          <cell r="J136">
            <v>274</v>
          </cell>
          <cell r="K136">
            <v>318</v>
          </cell>
          <cell r="L136">
            <v>277</v>
          </cell>
          <cell r="M136">
            <v>298</v>
          </cell>
        </row>
        <row r="137">
          <cell r="A137">
            <v>5176000</v>
          </cell>
          <cell r="B137">
            <v>5112093</v>
          </cell>
          <cell r="C137">
            <v>4410</v>
          </cell>
          <cell r="D137">
            <v>1676013</v>
          </cell>
          <cell r="E137">
            <v>198</v>
          </cell>
          <cell r="F137">
            <v>174</v>
          </cell>
          <cell r="G137">
            <v>204</v>
          </cell>
          <cell r="H137">
            <v>177</v>
          </cell>
          <cell r="I137">
            <v>192</v>
          </cell>
          <cell r="J137">
            <v>174</v>
          </cell>
          <cell r="K137">
            <v>182</v>
          </cell>
          <cell r="L137">
            <v>178</v>
          </cell>
          <cell r="M137">
            <v>199</v>
          </cell>
        </row>
        <row r="138">
          <cell r="A138">
            <v>5180838</v>
          </cell>
          <cell r="B138">
            <v>5114512</v>
          </cell>
          <cell r="C138">
            <v>4410</v>
          </cell>
          <cell r="D138">
            <v>1618054</v>
          </cell>
          <cell r="E138">
            <v>398</v>
          </cell>
          <cell r="F138">
            <v>355</v>
          </cell>
          <cell r="G138">
            <v>369</v>
          </cell>
          <cell r="H138">
            <v>357</v>
          </cell>
          <cell r="I138">
            <v>293</v>
          </cell>
          <cell r="J138">
            <v>432</v>
          </cell>
          <cell r="K138">
            <v>352</v>
          </cell>
          <cell r="L138">
            <v>333</v>
          </cell>
          <cell r="M138">
            <v>356</v>
          </cell>
        </row>
        <row r="139">
          <cell r="A139">
            <v>5177594</v>
          </cell>
          <cell r="B139">
            <v>5112890</v>
          </cell>
          <cell r="C139">
            <v>4410</v>
          </cell>
          <cell r="D139">
            <v>1449652</v>
          </cell>
          <cell r="E139">
            <v>148</v>
          </cell>
          <cell r="F139">
            <v>117</v>
          </cell>
          <cell r="G139">
            <v>130</v>
          </cell>
          <cell r="H139">
            <v>125</v>
          </cell>
          <cell r="I139">
            <v>142</v>
          </cell>
          <cell r="J139">
            <v>145</v>
          </cell>
          <cell r="K139">
            <v>138</v>
          </cell>
          <cell r="L139">
            <v>139</v>
          </cell>
          <cell r="M139">
            <v>163</v>
          </cell>
        </row>
        <row r="140">
          <cell r="A140">
            <v>5180820</v>
          </cell>
          <cell r="B140">
            <v>5114503</v>
          </cell>
          <cell r="C140">
            <v>4410</v>
          </cell>
          <cell r="D140">
            <v>1530241</v>
          </cell>
          <cell r="E140">
            <v>339</v>
          </cell>
          <cell r="F140">
            <v>202</v>
          </cell>
          <cell r="G140">
            <v>257</v>
          </cell>
          <cell r="H140">
            <v>216</v>
          </cell>
          <cell r="I140">
            <v>239</v>
          </cell>
          <cell r="J140">
            <v>226</v>
          </cell>
          <cell r="K140">
            <v>247</v>
          </cell>
          <cell r="L140">
            <v>243</v>
          </cell>
          <cell r="M140">
            <v>271</v>
          </cell>
        </row>
        <row r="141">
          <cell r="A141">
            <v>5180684</v>
          </cell>
          <cell r="B141">
            <v>5114435</v>
          </cell>
          <cell r="C141">
            <v>4410</v>
          </cell>
          <cell r="D141">
            <v>1618049</v>
          </cell>
          <cell r="E141">
            <v>0</v>
          </cell>
          <cell r="F141">
            <v>0</v>
          </cell>
          <cell r="G141">
            <v>0</v>
          </cell>
          <cell r="H141">
            <v>121</v>
          </cell>
          <cell r="I141">
            <v>130</v>
          </cell>
          <cell r="J141">
            <v>134</v>
          </cell>
          <cell r="K141">
            <v>163</v>
          </cell>
          <cell r="L141">
            <v>167</v>
          </cell>
          <cell r="M141">
            <v>181</v>
          </cell>
        </row>
        <row r="142">
          <cell r="A142">
            <v>5180272</v>
          </cell>
          <cell r="B142">
            <v>5114229</v>
          </cell>
          <cell r="C142">
            <v>4410</v>
          </cell>
          <cell r="D142">
            <v>3728582</v>
          </cell>
          <cell r="E142">
            <v>322</v>
          </cell>
          <cell r="F142">
            <v>290</v>
          </cell>
          <cell r="G142">
            <v>307</v>
          </cell>
          <cell r="H142">
            <v>313</v>
          </cell>
          <cell r="I142">
            <v>307</v>
          </cell>
          <cell r="J142">
            <v>280</v>
          </cell>
          <cell r="K142">
            <v>289</v>
          </cell>
          <cell r="L142">
            <v>358</v>
          </cell>
          <cell r="M142">
            <v>296</v>
          </cell>
        </row>
        <row r="143">
          <cell r="A143">
            <v>5180180</v>
          </cell>
          <cell r="B143">
            <v>5114183</v>
          </cell>
          <cell r="C143">
            <v>4410</v>
          </cell>
          <cell r="D143">
            <v>6825282</v>
          </cell>
          <cell r="E143">
            <v>169</v>
          </cell>
          <cell r="F143">
            <v>182</v>
          </cell>
          <cell r="G143">
            <v>193</v>
          </cell>
          <cell r="H143">
            <v>184</v>
          </cell>
          <cell r="I143">
            <v>192</v>
          </cell>
          <cell r="J143">
            <v>172</v>
          </cell>
          <cell r="K143">
            <v>178</v>
          </cell>
          <cell r="L143">
            <v>188</v>
          </cell>
          <cell r="M143">
            <v>210</v>
          </cell>
        </row>
        <row r="144">
          <cell r="A144">
            <v>5180102</v>
          </cell>
          <cell r="B144">
            <v>5114144</v>
          </cell>
          <cell r="C144">
            <v>4410</v>
          </cell>
          <cell r="D144">
            <v>3726330</v>
          </cell>
          <cell r="E144">
            <v>51</v>
          </cell>
          <cell r="F144">
            <v>32</v>
          </cell>
          <cell r="G144">
            <v>50</v>
          </cell>
          <cell r="H144">
            <v>104</v>
          </cell>
          <cell r="I144">
            <v>250</v>
          </cell>
          <cell r="J144">
            <v>123</v>
          </cell>
          <cell r="K144">
            <v>109</v>
          </cell>
          <cell r="L144">
            <v>146</v>
          </cell>
          <cell r="M144">
            <v>130</v>
          </cell>
        </row>
        <row r="145">
          <cell r="A145">
            <v>5177618</v>
          </cell>
          <cell r="B145">
            <v>5112902</v>
          </cell>
          <cell r="C145">
            <v>4410</v>
          </cell>
          <cell r="D145">
            <v>1751544</v>
          </cell>
          <cell r="E145">
            <v>134</v>
          </cell>
          <cell r="F145">
            <v>115</v>
          </cell>
          <cell r="G145">
            <v>113</v>
          </cell>
          <cell r="H145">
            <v>104</v>
          </cell>
          <cell r="I145">
            <v>112</v>
          </cell>
          <cell r="J145">
            <v>99</v>
          </cell>
          <cell r="K145">
            <v>107</v>
          </cell>
          <cell r="L145">
            <v>105</v>
          </cell>
          <cell r="M145">
            <v>115</v>
          </cell>
        </row>
        <row r="146">
          <cell r="A146">
            <v>5177682</v>
          </cell>
          <cell r="B146">
            <v>5112934</v>
          </cell>
          <cell r="C146">
            <v>4410</v>
          </cell>
          <cell r="D146">
            <v>3741528</v>
          </cell>
          <cell r="E146">
            <v>39</v>
          </cell>
          <cell r="F146">
            <v>62</v>
          </cell>
          <cell r="G146">
            <v>41</v>
          </cell>
          <cell r="H146">
            <v>60</v>
          </cell>
          <cell r="I146">
            <v>77</v>
          </cell>
          <cell r="J146">
            <v>84</v>
          </cell>
          <cell r="K146">
            <v>83</v>
          </cell>
          <cell r="L146">
            <v>82</v>
          </cell>
          <cell r="M146">
            <v>87</v>
          </cell>
        </row>
        <row r="147">
          <cell r="A147">
            <v>5179492</v>
          </cell>
          <cell r="B147">
            <v>5113839</v>
          </cell>
          <cell r="C147">
            <v>4410</v>
          </cell>
          <cell r="D147">
            <v>4748384</v>
          </cell>
          <cell r="E147">
            <v>198</v>
          </cell>
          <cell r="F147">
            <v>178</v>
          </cell>
          <cell r="G147">
            <v>171</v>
          </cell>
          <cell r="H147">
            <v>176</v>
          </cell>
          <cell r="I147">
            <v>187</v>
          </cell>
          <cell r="J147">
            <v>164</v>
          </cell>
          <cell r="K147">
            <v>204</v>
          </cell>
          <cell r="L147">
            <v>184</v>
          </cell>
          <cell r="M147">
            <v>191</v>
          </cell>
        </row>
        <row r="148">
          <cell r="A148">
            <v>5179376</v>
          </cell>
          <cell r="B148">
            <v>5113781</v>
          </cell>
          <cell r="C148">
            <v>4410</v>
          </cell>
          <cell r="D148">
            <v>4747818</v>
          </cell>
          <cell r="E148">
            <v>641</v>
          </cell>
          <cell r="F148">
            <v>321</v>
          </cell>
          <cell r="G148">
            <v>319</v>
          </cell>
          <cell r="H148">
            <v>319</v>
          </cell>
          <cell r="I148">
            <v>337</v>
          </cell>
          <cell r="J148">
            <v>10</v>
          </cell>
          <cell r="K148">
            <v>0</v>
          </cell>
          <cell r="L148">
            <v>232</v>
          </cell>
          <cell r="M148">
            <v>1514</v>
          </cell>
        </row>
        <row r="149">
          <cell r="A149">
            <v>5176314</v>
          </cell>
          <cell r="B149">
            <v>5112250</v>
          </cell>
          <cell r="C149">
            <v>4410</v>
          </cell>
          <cell r="D149">
            <v>6823138</v>
          </cell>
          <cell r="E149">
            <v>61</v>
          </cell>
          <cell r="F149">
            <v>74</v>
          </cell>
          <cell r="G149">
            <v>57</v>
          </cell>
          <cell r="H149">
            <v>31</v>
          </cell>
          <cell r="I149">
            <v>35</v>
          </cell>
          <cell r="J149">
            <v>47</v>
          </cell>
          <cell r="K149">
            <v>59</v>
          </cell>
          <cell r="L149">
            <v>69</v>
          </cell>
          <cell r="M149">
            <v>55</v>
          </cell>
        </row>
        <row r="150">
          <cell r="A150">
            <v>5176250</v>
          </cell>
          <cell r="B150">
            <v>5112218</v>
          </cell>
          <cell r="C150">
            <v>4410</v>
          </cell>
          <cell r="D150">
            <v>6824774</v>
          </cell>
          <cell r="E150">
            <v>236</v>
          </cell>
          <cell r="F150">
            <v>382</v>
          </cell>
          <cell r="G150">
            <v>169</v>
          </cell>
          <cell r="H150">
            <v>163</v>
          </cell>
          <cell r="I150">
            <v>175</v>
          </cell>
          <cell r="J150">
            <v>189</v>
          </cell>
          <cell r="K150">
            <v>192</v>
          </cell>
          <cell r="L150">
            <v>198</v>
          </cell>
          <cell r="M150">
            <v>198</v>
          </cell>
        </row>
        <row r="151">
          <cell r="A151">
            <v>5176148</v>
          </cell>
          <cell r="B151">
            <v>5112167</v>
          </cell>
          <cell r="C151">
            <v>4410</v>
          </cell>
          <cell r="D151">
            <v>3725262</v>
          </cell>
          <cell r="E151">
            <v>293</v>
          </cell>
          <cell r="F151">
            <v>492</v>
          </cell>
          <cell r="G151">
            <v>260</v>
          </cell>
          <cell r="H151">
            <v>254</v>
          </cell>
          <cell r="I151">
            <v>278</v>
          </cell>
          <cell r="J151">
            <v>252</v>
          </cell>
          <cell r="K151">
            <v>262</v>
          </cell>
          <cell r="L151">
            <v>268</v>
          </cell>
          <cell r="M151">
            <v>221</v>
          </cell>
        </row>
        <row r="152">
          <cell r="A152">
            <v>5176628</v>
          </cell>
          <cell r="B152">
            <v>5112407</v>
          </cell>
          <cell r="C152">
            <v>4410</v>
          </cell>
          <cell r="D152">
            <v>6822581</v>
          </cell>
          <cell r="E152">
            <v>172</v>
          </cell>
          <cell r="F152">
            <v>151</v>
          </cell>
          <cell r="G152">
            <v>144</v>
          </cell>
          <cell r="H152">
            <v>156</v>
          </cell>
          <cell r="I152">
            <v>171</v>
          </cell>
          <cell r="J152">
            <v>135</v>
          </cell>
          <cell r="K152">
            <v>168</v>
          </cell>
          <cell r="L152">
            <v>166</v>
          </cell>
          <cell r="M152">
            <v>177</v>
          </cell>
        </row>
        <row r="153">
          <cell r="A153">
            <v>5176086</v>
          </cell>
          <cell r="B153">
            <v>5112136</v>
          </cell>
          <cell r="C153">
            <v>4410</v>
          </cell>
          <cell r="D153">
            <v>3730937</v>
          </cell>
          <cell r="E153">
            <v>44</v>
          </cell>
          <cell r="F153">
            <v>36</v>
          </cell>
          <cell r="G153">
            <v>36</v>
          </cell>
          <cell r="H153">
            <v>38</v>
          </cell>
          <cell r="I153">
            <v>40</v>
          </cell>
          <cell r="J153">
            <v>39</v>
          </cell>
          <cell r="K153">
            <v>40</v>
          </cell>
          <cell r="L153">
            <v>31</v>
          </cell>
          <cell r="M153">
            <v>37</v>
          </cell>
        </row>
        <row r="154">
          <cell r="A154">
            <v>5176022</v>
          </cell>
          <cell r="B154">
            <v>5112104</v>
          </cell>
          <cell r="C154">
            <v>4410</v>
          </cell>
          <cell r="D154">
            <v>6825074</v>
          </cell>
          <cell r="E154">
            <v>181</v>
          </cell>
          <cell r="F154">
            <v>138</v>
          </cell>
          <cell r="G154">
            <v>147</v>
          </cell>
          <cell r="H154">
            <v>150</v>
          </cell>
          <cell r="I154">
            <v>165</v>
          </cell>
          <cell r="J154">
            <v>167</v>
          </cell>
          <cell r="K154">
            <v>154</v>
          </cell>
          <cell r="L154">
            <v>139</v>
          </cell>
          <cell r="M154">
            <v>157</v>
          </cell>
        </row>
        <row r="155">
          <cell r="A155">
            <v>5175978</v>
          </cell>
          <cell r="B155">
            <v>5112082</v>
          </cell>
          <cell r="C155">
            <v>4410</v>
          </cell>
          <cell r="D155">
            <v>1753062</v>
          </cell>
          <cell r="E155">
            <v>184</v>
          </cell>
          <cell r="F155">
            <v>160</v>
          </cell>
          <cell r="G155">
            <v>199</v>
          </cell>
          <cell r="H155">
            <v>160</v>
          </cell>
          <cell r="I155">
            <v>158</v>
          </cell>
          <cell r="J155">
            <v>170</v>
          </cell>
          <cell r="K155">
            <v>189</v>
          </cell>
          <cell r="L155">
            <v>214</v>
          </cell>
          <cell r="M155">
            <v>211</v>
          </cell>
        </row>
        <row r="156">
          <cell r="A156">
            <v>5180228</v>
          </cell>
          <cell r="B156">
            <v>5114207</v>
          </cell>
          <cell r="C156">
            <v>4410</v>
          </cell>
          <cell r="D156">
            <v>6824208</v>
          </cell>
          <cell r="E156">
            <v>290</v>
          </cell>
          <cell r="F156">
            <v>103</v>
          </cell>
          <cell r="G156">
            <v>252</v>
          </cell>
          <cell r="H156">
            <v>47</v>
          </cell>
          <cell r="I156">
            <v>134</v>
          </cell>
          <cell r="J156">
            <v>150</v>
          </cell>
          <cell r="K156">
            <v>20</v>
          </cell>
          <cell r="L156">
            <v>155</v>
          </cell>
          <cell r="M156">
            <v>297</v>
          </cell>
        </row>
        <row r="157">
          <cell r="A157">
            <v>5180142</v>
          </cell>
          <cell r="B157">
            <v>5114164</v>
          </cell>
          <cell r="C157">
            <v>4410</v>
          </cell>
          <cell r="D157">
            <v>3725862</v>
          </cell>
          <cell r="E157">
            <v>138</v>
          </cell>
          <cell r="F157">
            <v>84</v>
          </cell>
          <cell r="G157">
            <v>124</v>
          </cell>
          <cell r="H157">
            <v>112</v>
          </cell>
          <cell r="I157">
            <v>147</v>
          </cell>
          <cell r="J157">
            <v>63</v>
          </cell>
          <cell r="K157">
            <v>117</v>
          </cell>
          <cell r="L157">
            <v>122</v>
          </cell>
          <cell r="M157">
            <v>130</v>
          </cell>
        </row>
        <row r="158">
          <cell r="A158">
            <v>5177576</v>
          </cell>
          <cell r="B158">
            <v>5112881</v>
          </cell>
          <cell r="C158">
            <v>4410</v>
          </cell>
          <cell r="D158">
            <v>3730999</v>
          </cell>
          <cell r="E158">
            <v>41</v>
          </cell>
          <cell r="F158">
            <v>38</v>
          </cell>
          <cell r="G158">
            <v>38</v>
          </cell>
          <cell r="H158">
            <v>38</v>
          </cell>
          <cell r="I158">
            <v>35</v>
          </cell>
          <cell r="J158">
            <v>40</v>
          </cell>
          <cell r="K158">
            <v>40</v>
          </cell>
          <cell r="L158">
            <v>40</v>
          </cell>
          <cell r="M158">
            <v>64</v>
          </cell>
        </row>
        <row r="159">
          <cell r="A159">
            <v>5176376</v>
          </cell>
          <cell r="B159">
            <v>5112281</v>
          </cell>
          <cell r="C159">
            <v>4410</v>
          </cell>
          <cell r="D159">
            <v>3729618</v>
          </cell>
          <cell r="E159">
            <v>200</v>
          </cell>
          <cell r="F159">
            <v>47</v>
          </cell>
          <cell r="G159">
            <v>18</v>
          </cell>
          <cell r="H159">
            <v>143</v>
          </cell>
          <cell r="I159">
            <v>168</v>
          </cell>
          <cell r="J159">
            <v>174</v>
          </cell>
          <cell r="K159">
            <v>195</v>
          </cell>
          <cell r="L159">
            <v>200</v>
          </cell>
          <cell r="M159">
            <v>221</v>
          </cell>
        </row>
        <row r="160">
          <cell r="A160">
            <v>5176332</v>
          </cell>
          <cell r="B160">
            <v>5112259</v>
          </cell>
          <cell r="C160">
            <v>4410</v>
          </cell>
          <cell r="D160">
            <v>6824288</v>
          </cell>
          <cell r="E160">
            <v>76</v>
          </cell>
          <cell r="F160">
            <v>57</v>
          </cell>
          <cell r="G160">
            <v>52</v>
          </cell>
          <cell r="H160">
            <v>53</v>
          </cell>
          <cell r="I160">
            <v>47</v>
          </cell>
          <cell r="J160">
            <v>42</v>
          </cell>
          <cell r="K160">
            <v>42</v>
          </cell>
          <cell r="L160">
            <v>37</v>
          </cell>
          <cell r="M160">
            <v>80</v>
          </cell>
        </row>
        <row r="161">
          <cell r="A161">
            <v>5176044</v>
          </cell>
          <cell r="B161">
            <v>5112115</v>
          </cell>
          <cell r="C161">
            <v>4410</v>
          </cell>
          <cell r="D161">
            <v>3725899</v>
          </cell>
          <cell r="E161">
            <v>139</v>
          </cell>
          <cell r="F161">
            <v>92</v>
          </cell>
          <cell r="G161">
            <v>71</v>
          </cell>
          <cell r="H161">
            <v>104</v>
          </cell>
          <cell r="I161">
            <v>88</v>
          </cell>
          <cell r="J161">
            <v>89</v>
          </cell>
          <cell r="K161">
            <v>90</v>
          </cell>
          <cell r="L161">
            <v>109</v>
          </cell>
          <cell r="M161">
            <v>184</v>
          </cell>
        </row>
        <row r="162">
          <cell r="A162">
            <v>5176230</v>
          </cell>
          <cell r="B162">
            <v>5112208</v>
          </cell>
          <cell r="C162">
            <v>4410</v>
          </cell>
          <cell r="D162">
            <v>3730484</v>
          </cell>
          <cell r="E162">
            <v>125</v>
          </cell>
          <cell r="F162">
            <v>114</v>
          </cell>
          <cell r="G162">
            <v>124</v>
          </cell>
          <cell r="H162">
            <v>57</v>
          </cell>
          <cell r="I162">
            <v>136</v>
          </cell>
          <cell r="J162">
            <v>221</v>
          </cell>
          <cell r="K162">
            <v>320</v>
          </cell>
          <cell r="L162">
            <v>270</v>
          </cell>
          <cell r="M162">
            <v>174</v>
          </cell>
        </row>
        <row r="163">
          <cell r="A163">
            <v>5176606</v>
          </cell>
          <cell r="B163">
            <v>5112396</v>
          </cell>
          <cell r="C163">
            <v>4410</v>
          </cell>
          <cell r="D163">
            <v>3725280</v>
          </cell>
          <cell r="E163">
            <v>78</v>
          </cell>
          <cell r="F163">
            <v>64</v>
          </cell>
          <cell r="G163">
            <v>66</v>
          </cell>
          <cell r="H163">
            <v>64</v>
          </cell>
          <cell r="I163">
            <v>67</v>
          </cell>
          <cell r="J163">
            <v>65</v>
          </cell>
          <cell r="K163">
            <v>69</v>
          </cell>
          <cell r="L163">
            <v>66</v>
          </cell>
          <cell r="M163">
            <v>79</v>
          </cell>
        </row>
        <row r="164">
          <cell r="A164">
            <v>5176668</v>
          </cell>
          <cell r="B164">
            <v>5112427</v>
          </cell>
          <cell r="C164">
            <v>4410</v>
          </cell>
          <cell r="D164">
            <v>3729033</v>
          </cell>
          <cell r="E164">
            <v>64</v>
          </cell>
          <cell r="F164">
            <v>54</v>
          </cell>
          <cell r="G164">
            <v>61</v>
          </cell>
          <cell r="H164">
            <v>64</v>
          </cell>
          <cell r="I164">
            <v>65</v>
          </cell>
          <cell r="J164">
            <v>54</v>
          </cell>
          <cell r="K164">
            <v>46</v>
          </cell>
          <cell r="L164">
            <v>47</v>
          </cell>
          <cell r="M164">
            <v>63</v>
          </cell>
        </row>
        <row r="165">
          <cell r="A165">
            <v>5180060</v>
          </cell>
          <cell r="B165">
            <v>5114123</v>
          </cell>
          <cell r="C165">
            <v>4410</v>
          </cell>
          <cell r="D165">
            <v>7286533</v>
          </cell>
          <cell r="E165">
            <v>212</v>
          </cell>
          <cell r="F165">
            <v>159</v>
          </cell>
          <cell r="G165">
            <v>151</v>
          </cell>
          <cell r="H165">
            <v>157</v>
          </cell>
          <cell r="I165">
            <v>173</v>
          </cell>
          <cell r="J165">
            <v>160</v>
          </cell>
          <cell r="K165">
            <v>178</v>
          </cell>
          <cell r="L165">
            <v>169</v>
          </cell>
          <cell r="M165">
            <v>156</v>
          </cell>
        </row>
        <row r="166">
          <cell r="A166">
            <v>5176398</v>
          </cell>
          <cell r="B166">
            <v>5112292</v>
          </cell>
          <cell r="C166">
            <v>4410</v>
          </cell>
          <cell r="D166">
            <v>7118122</v>
          </cell>
          <cell r="E166">
            <v>151</v>
          </cell>
          <cell r="F166">
            <v>55</v>
          </cell>
          <cell r="G166">
            <v>60</v>
          </cell>
          <cell r="H166">
            <v>85</v>
          </cell>
          <cell r="I166">
            <v>94</v>
          </cell>
          <cell r="J166">
            <v>109</v>
          </cell>
          <cell r="K166">
            <v>103</v>
          </cell>
          <cell r="L166">
            <v>86</v>
          </cell>
          <cell r="M166">
            <v>113</v>
          </cell>
        </row>
        <row r="167">
          <cell r="A167">
            <v>5176354</v>
          </cell>
          <cell r="B167">
            <v>5112270</v>
          </cell>
          <cell r="C167">
            <v>4410</v>
          </cell>
          <cell r="D167">
            <v>7105367</v>
          </cell>
          <cell r="E167">
            <v>181</v>
          </cell>
          <cell r="F167">
            <v>164</v>
          </cell>
          <cell r="G167">
            <v>0</v>
          </cell>
          <cell r="H167">
            <v>0</v>
          </cell>
          <cell r="I167">
            <v>72</v>
          </cell>
          <cell r="J167">
            <v>109</v>
          </cell>
          <cell r="K167">
            <v>109</v>
          </cell>
          <cell r="L167">
            <v>108</v>
          </cell>
          <cell r="M167">
            <v>139</v>
          </cell>
        </row>
        <row r="168">
          <cell r="A168">
            <v>5176108</v>
          </cell>
          <cell r="B168">
            <v>5112147</v>
          </cell>
          <cell r="C168">
            <v>4410</v>
          </cell>
          <cell r="D168">
            <v>7096028</v>
          </cell>
          <cell r="E168">
            <v>55</v>
          </cell>
          <cell r="F168">
            <v>63</v>
          </cell>
          <cell r="G168">
            <v>55</v>
          </cell>
          <cell r="H168">
            <v>49</v>
          </cell>
          <cell r="I168">
            <v>60</v>
          </cell>
          <cell r="J168">
            <v>80</v>
          </cell>
          <cell r="K168">
            <v>68</v>
          </cell>
          <cell r="L168">
            <v>58</v>
          </cell>
          <cell r="M168">
            <v>77</v>
          </cell>
        </row>
        <row r="169">
          <cell r="A169">
            <v>5176720</v>
          </cell>
          <cell r="B169">
            <v>5112453</v>
          </cell>
          <cell r="C169">
            <v>4410</v>
          </cell>
          <cell r="D169">
            <v>7724672</v>
          </cell>
          <cell r="E169">
            <v>253</v>
          </cell>
          <cell r="F169">
            <v>224</v>
          </cell>
          <cell r="G169">
            <v>230</v>
          </cell>
          <cell r="H169">
            <v>218</v>
          </cell>
          <cell r="I169">
            <v>210</v>
          </cell>
          <cell r="J169">
            <v>195</v>
          </cell>
          <cell r="K169">
            <v>250</v>
          </cell>
          <cell r="L169">
            <v>226</v>
          </cell>
          <cell r="M169">
            <v>210</v>
          </cell>
        </row>
        <row r="170">
          <cell r="A170">
            <v>5175956</v>
          </cell>
          <cell r="B170">
            <v>5112071</v>
          </cell>
          <cell r="C170">
            <v>4410</v>
          </cell>
          <cell r="D170">
            <v>7083034</v>
          </cell>
          <cell r="E170">
            <v>282</v>
          </cell>
          <cell r="F170">
            <v>251</v>
          </cell>
          <cell r="G170">
            <v>263</v>
          </cell>
          <cell r="H170">
            <v>307</v>
          </cell>
          <cell r="I170">
            <v>306</v>
          </cell>
          <cell r="J170">
            <v>264</v>
          </cell>
          <cell r="K170">
            <v>289</v>
          </cell>
          <cell r="L170">
            <v>823</v>
          </cell>
          <cell r="M170">
            <v>336</v>
          </cell>
        </row>
        <row r="171">
          <cell r="A171">
            <v>5179898</v>
          </cell>
          <cell r="B171">
            <v>5114042</v>
          </cell>
          <cell r="C171">
            <v>4410</v>
          </cell>
          <cell r="D171">
            <v>7095986</v>
          </cell>
          <cell r="E171">
            <v>207</v>
          </cell>
          <cell r="F171">
            <v>185</v>
          </cell>
          <cell r="G171">
            <v>198</v>
          </cell>
          <cell r="H171">
            <v>198</v>
          </cell>
          <cell r="I171">
            <v>159</v>
          </cell>
          <cell r="J171">
            <v>166</v>
          </cell>
          <cell r="K171">
            <v>174</v>
          </cell>
          <cell r="L171">
            <v>169</v>
          </cell>
          <cell r="M171">
            <v>197</v>
          </cell>
        </row>
        <row r="172">
          <cell r="A172">
            <v>5176066</v>
          </cell>
          <cell r="B172">
            <v>5112126</v>
          </cell>
          <cell r="C172">
            <v>4410</v>
          </cell>
          <cell r="D172">
            <v>7117603</v>
          </cell>
          <cell r="E172">
            <v>98</v>
          </cell>
          <cell r="F172">
            <v>73</v>
          </cell>
          <cell r="G172">
            <v>97</v>
          </cell>
          <cell r="H172">
            <v>86</v>
          </cell>
          <cell r="I172">
            <v>90</v>
          </cell>
          <cell r="J172">
            <v>75</v>
          </cell>
          <cell r="K172">
            <v>76</v>
          </cell>
          <cell r="L172">
            <v>77</v>
          </cell>
          <cell r="M172">
            <v>122</v>
          </cell>
        </row>
        <row r="173">
          <cell r="A173">
            <v>5180778</v>
          </cell>
          <cell r="B173">
            <v>5114482</v>
          </cell>
          <cell r="C173">
            <v>4410</v>
          </cell>
          <cell r="D173">
            <v>7686180</v>
          </cell>
          <cell r="E173">
            <v>250</v>
          </cell>
          <cell r="F173">
            <v>171</v>
          </cell>
          <cell r="G173">
            <v>120</v>
          </cell>
          <cell r="H173">
            <v>133</v>
          </cell>
          <cell r="I173">
            <v>184</v>
          </cell>
          <cell r="J173">
            <v>201</v>
          </cell>
          <cell r="K173">
            <v>194</v>
          </cell>
          <cell r="L173">
            <v>171</v>
          </cell>
          <cell r="M173">
            <v>217</v>
          </cell>
        </row>
        <row r="174">
          <cell r="A174">
            <v>5176170</v>
          </cell>
          <cell r="B174">
            <v>5112178</v>
          </cell>
          <cell r="C174">
            <v>4410</v>
          </cell>
          <cell r="D174">
            <v>6829880</v>
          </cell>
          <cell r="E174">
            <v>165</v>
          </cell>
          <cell r="F174">
            <v>28</v>
          </cell>
          <cell r="G174">
            <v>133</v>
          </cell>
          <cell r="H174">
            <v>148</v>
          </cell>
          <cell r="I174">
            <v>149</v>
          </cell>
          <cell r="J174">
            <v>172</v>
          </cell>
          <cell r="K174">
            <v>172</v>
          </cell>
          <cell r="L174">
            <v>146</v>
          </cell>
          <cell r="M174">
            <v>156</v>
          </cell>
        </row>
        <row r="175">
          <cell r="A175">
            <v>5180124</v>
          </cell>
          <cell r="B175">
            <v>5114155</v>
          </cell>
          <cell r="C175">
            <v>4410</v>
          </cell>
          <cell r="D175">
            <v>15960505</v>
          </cell>
          <cell r="E175">
            <v>124</v>
          </cell>
          <cell r="F175">
            <v>38</v>
          </cell>
          <cell r="G175">
            <v>92</v>
          </cell>
          <cell r="H175">
            <v>0</v>
          </cell>
          <cell r="I175">
            <v>28</v>
          </cell>
          <cell r="J175">
            <v>109</v>
          </cell>
          <cell r="K175">
            <v>127</v>
          </cell>
          <cell r="L175">
            <v>118</v>
          </cell>
          <cell r="M175">
            <v>124</v>
          </cell>
        </row>
        <row r="176">
          <cell r="A176">
            <v>5176126</v>
          </cell>
          <cell r="B176">
            <v>5112156</v>
          </cell>
          <cell r="C176">
            <v>4410</v>
          </cell>
          <cell r="D176">
            <v>15961010</v>
          </cell>
          <cell r="E176">
            <v>220</v>
          </cell>
          <cell r="F176">
            <v>225</v>
          </cell>
          <cell r="G176">
            <v>211</v>
          </cell>
          <cell r="H176">
            <v>232</v>
          </cell>
          <cell r="I176">
            <v>69</v>
          </cell>
          <cell r="J176">
            <v>115</v>
          </cell>
          <cell r="K176">
            <v>114</v>
          </cell>
          <cell r="L176">
            <v>119</v>
          </cell>
          <cell r="M176">
            <v>116</v>
          </cell>
        </row>
        <row r="177">
          <cell r="A177">
            <v>5176702</v>
          </cell>
          <cell r="B177">
            <v>5112444</v>
          </cell>
          <cell r="C177">
            <v>4410</v>
          </cell>
          <cell r="D177">
            <v>15960585</v>
          </cell>
          <cell r="E177">
            <v>175</v>
          </cell>
          <cell r="F177">
            <v>144</v>
          </cell>
          <cell r="G177">
            <v>162</v>
          </cell>
          <cell r="H177">
            <v>188</v>
          </cell>
          <cell r="I177">
            <v>196</v>
          </cell>
          <cell r="J177">
            <v>168</v>
          </cell>
          <cell r="K177">
            <v>171</v>
          </cell>
          <cell r="L177">
            <v>172</v>
          </cell>
          <cell r="M177">
            <v>178</v>
          </cell>
        </row>
        <row r="178">
          <cell r="A178">
            <v>5176484</v>
          </cell>
          <cell r="B178">
            <v>5112335</v>
          </cell>
          <cell r="C178">
            <v>4410</v>
          </cell>
          <cell r="D178">
            <v>15961070</v>
          </cell>
          <cell r="E178">
            <v>173</v>
          </cell>
          <cell r="F178">
            <v>136</v>
          </cell>
          <cell r="G178">
            <v>149</v>
          </cell>
          <cell r="H178">
            <v>150</v>
          </cell>
          <cell r="I178">
            <v>160</v>
          </cell>
          <cell r="J178">
            <v>150</v>
          </cell>
          <cell r="K178">
            <v>156</v>
          </cell>
          <cell r="L178">
            <v>167</v>
          </cell>
          <cell r="M178">
            <v>179</v>
          </cell>
        </row>
        <row r="179">
          <cell r="A179">
            <v>5177640</v>
          </cell>
          <cell r="B179">
            <v>5112913</v>
          </cell>
          <cell r="C179">
            <v>4410</v>
          </cell>
          <cell r="D179">
            <v>706227</v>
          </cell>
          <cell r="E179">
            <v>177</v>
          </cell>
          <cell r="F179">
            <v>153</v>
          </cell>
          <cell r="G179">
            <v>159</v>
          </cell>
          <cell r="H179">
            <v>131</v>
          </cell>
          <cell r="I179">
            <v>148</v>
          </cell>
          <cell r="J179">
            <v>143</v>
          </cell>
          <cell r="K179">
            <v>164</v>
          </cell>
          <cell r="L179">
            <v>153</v>
          </cell>
          <cell r="M179">
            <v>159</v>
          </cell>
        </row>
        <row r="180">
          <cell r="A180">
            <v>5176566</v>
          </cell>
          <cell r="B180">
            <v>5112376</v>
          </cell>
          <cell r="C180">
            <v>4410</v>
          </cell>
          <cell r="D180">
            <v>442299</v>
          </cell>
          <cell r="E180">
            <v>248</v>
          </cell>
          <cell r="F180">
            <v>201</v>
          </cell>
          <cell r="G180">
            <v>191</v>
          </cell>
          <cell r="H180">
            <v>186</v>
          </cell>
          <cell r="I180">
            <v>197</v>
          </cell>
          <cell r="J180">
            <v>179</v>
          </cell>
          <cell r="K180">
            <v>187</v>
          </cell>
          <cell r="L180">
            <v>200</v>
          </cell>
          <cell r="M180">
            <v>201</v>
          </cell>
        </row>
        <row r="181">
          <cell r="A181">
            <v>5177080</v>
          </cell>
          <cell r="B181">
            <v>5112633</v>
          </cell>
          <cell r="C181">
            <v>4410</v>
          </cell>
          <cell r="E181">
            <v>172</v>
          </cell>
          <cell r="F181">
            <v>152</v>
          </cell>
          <cell r="G181">
            <v>148</v>
          </cell>
          <cell r="H181">
            <v>144</v>
          </cell>
          <cell r="I181">
            <v>213</v>
          </cell>
          <cell r="J181">
            <v>183</v>
          </cell>
          <cell r="K181">
            <v>193</v>
          </cell>
          <cell r="L181">
            <v>172</v>
          </cell>
          <cell r="M181">
            <v>184</v>
          </cell>
        </row>
        <row r="182">
          <cell r="A182">
            <v>5176784</v>
          </cell>
          <cell r="B182">
            <v>5112485</v>
          </cell>
          <cell r="C182">
            <v>4410</v>
          </cell>
          <cell r="E182">
            <v>217</v>
          </cell>
          <cell r="F182">
            <v>193</v>
          </cell>
          <cell r="G182">
            <v>186</v>
          </cell>
          <cell r="H182">
            <v>165</v>
          </cell>
          <cell r="I182">
            <v>215</v>
          </cell>
          <cell r="J182">
            <v>185</v>
          </cell>
          <cell r="K182">
            <v>197</v>
          </cell>
          <cell r="L182">
            <v>178</v>
          </cell>
          <cell r="M182">
            <v>191</v>
          </cell>
        </row>
        <row r="183">
          <cell r="A183">
            <v>5180544</v>
          </cell>
          <cell r="B183">
            <v>5114365</v>
          </cell>
          <cell r="C183">
            <v>4410</v>
          </cell>
          <cell r="D183">
            <v>3653175</v>
          </cell>
          <cell r="E183">
            <v>254</v>
          </cell>
          <cell r="F183">
            <v>236</v>
          </cell>
          <cell r="G183">
            <v>201</v>
          </cell>
          <cell r="H183">
            <v>141</v>
          </cell>
          <cell r="I183">
            <v>196</v>
          </cell>
          <cell r="J183">
            <v>192</v>
          </cell>
          <cell r="K183">
            <v>197</v>
          </cell>
          <cell r="L183">
            <v>167</v>
          </cell>
          <cell r="M183">
            <v>152</v>
          </cell>
        </row>
        <row r="184">
          <cell r="A184">
            <v>5180524</v>
          </cell>
          <cell r="B184">
            <v>5114355</v>
          </cell>
          <cell r="C184">
            <v>4410</v>
          </cell>
          <cell r="D184">
            <v>3655718</v>
          </cell>
          <cell r="E184">
            <v>341</v>
          </cell>
          <cell r="F184">
            <v>262</v>
          </cell>
          <cell r="G184">
            <v>545</v>
          </cell>
          <cell r="H184">
            <v>495</v>
          </cell>
          <cell r="I184">
            <v>117</v>
          </cell>
          <cell r="J184">
            <v>148</v>
          </cell>
          <cell r="K184">
            <v>199</v>
          </cell>
          <cell r="L184">
            <v>246</v>
          </cell>
          <cell r="M184">
            <v>252</v>
          </cell>
        </row>
        <row r="185">
          <cell r="A185">
            <v>5177118</v>
          </cell>
          <cell r="B185">
            <v>5112652</v>
          </cell>
          <cell r="C185">
            <v>4410</v>
          </cell>
          <cell r="D185">
            <v>3648843</v>
          </cell>
          <cell r="E185">
            <v>233</v>
          </cell>
          <cell r="F185">
            <v>206</v>
          </cell>
          <cell r="G185">
            <v>200</v>
          </cell>
          <cell r="H185">
            <v>189</v>
          </cell>
          <cell r="I185">
            <v>273</v>
          </cell>
          <cell r="J185">
            <v>237</v>
          </cell>
          <cell r="K185">
            <v>251</v>
          </cell>
          <cell r="L185">
            <v>224</v>
          </cell>
          <cell r="M185">
            <v>242</v>
          </cell>
        </row>
        <row r="186">
          <cell r="A186">
            <v>5176896</v>
          </cell>
          <cell r="B186">
            <v>5112541</v>
          </cell>
          <cell r="C186">
            <v>4410</v>
          </cell>
          <cell r="D186">
            <v>32998173</v>
          </cell>
          <cell r="E186">
            <v>180</v>
          </cell>
          <cell r="F186">
            <v>149</v>
          </cell>
          <cell r="G186">
            <v>161</v>
          </cell>
          <cell r="H186">
            <v>141</v>
          </cell>
          <cell r="I186">
            <v>163</v>
          </cell>
          <cell r="J186">
            <v>151</v>
          </cell>
          <cell r="K186">
            <v>163</v>
          </cell>
          <cell r="L186">
            <v>155</v>
          </cell>
          <cell r="M186">
            <v>152</v>
          </cell>
        </row>
        <row r="187">
          <cell r="A187">
            <v>5180588</v>
          </cell>
          <cell r="B187">
            <v>5114387</v>
          </cell>
          <cell r="C187">
            <v>4410</v>
          </cell>
          <cell r="D187">
            <v>32997423</v>
          </cell>
          <cell r="E187">
            <v>172</v>
          </cell>
          <cell r="F187">
            <v>152</v>
          </cell>
          <cell r="G187">
            <v>148</v>
          </cell>
          <cell r="H187">
            <v>144</v>
          </cell>
          <cell r="I187">
            <v>213</v>
          </cell>
          <cell r="J187">
            <v>183</v>
          </cell>
          <cell r="K187">
            <v>193</v>
          </cell>
          <cell r="L187">
            <v>0</v>
          </cell>
          <cell r="M187">
            <v>0</v>
          </cell>
        </row>
        <row r="188">
          <cell r="A188">
            <v>5176830</v>
          </cell>
          <cell r="B188">
            <v>5112508</v>
          </cell>
          <cell r="C188">
            <v>4410</v>
          </cell>
          <cell r="D188">
            <v>70006349</v>
          </cell>
          <cell r="E188">
            <v>172</v>
          </cell>
          <cell r="F188">
            <v>152</v>
          </cell>
          <cell r="G188">
            <v>148</v>
          </cell>
          <cell r="H188">
            <v>144</v>
          </cell>
          <cell r="I188">
            <v>213</v>
          </cell>
          <cell r="J188">
            <v>183</v>
          </cell>
          <cell r="K188">
            <v>193</v>
          </cell>
          <cell r="L188">
            <v>47</v>
          </cell>
          <cell r="M188">
            <v>156</v>
          </cell>
        </row>
        <row r="189">
          <cell r="A189">
            <v>5176982</v>
          </cell>
          <cell r="B189">
            <v>5112584</v>
          </cell>
          <cell r="C189">
            <v>4410</v>
          </cell>
          <cell r="D189">
            <v>31116330</v>
          </cell>
          <cell r="E189">
            <v>218</v>
          </cell>
          <cell r="F189">
            <v>388</v>
          </cell>
          <cell r="G189">
            <v>187</v>
          </cell>
          <cell r="H189">
            <v>166</v>
          </cell>
          <cell r="I189">
            <v>217</v>
          </cell>
          <cell r="J189">
            <v>57</v>
          </cell>
          <cell r="K189">
            <v>66</v>
          </cell>
          <cell r="L189">
            <v>62</v>
          </cell>
          <cell r="M189">
            <v>50</v>
          </cell>
        </row>
        <row r="190">
          <cell r="A190">
            <v>5176526</v>
          </cell>
          <cell r="B190">
            <v>5112356</v>
          </cell>
          <cell r="C190">
            <v>4410</v>
          </cell>
          <cell r="D190">
            <v>3530489</v>
          </cell>
          <cell r="E190">
            <v>200</v>
          </cell>
          <cell r="F190">
            <v>176</v>
          </cell>
          <cell r="G190">
            <v>173</v>
          </cell>
          <cell r="H190">
            <v>193</v>
          </cell>
          <cell r="I190">
            <v>193</v>
          </cell>
          <cell r="J190">
            <v>173</v>
          </cell>
          <cell r="K190">
            <v>189</v>
          </cell>
          <cell r="L190">
            <v>172</v>
          </cell>
          <cell r="M190">
            <v>185</v>
          </cell>
        </row>
        <row r="191">
          <cell r="A191">
            <v>5176874</v>
          </cell>
          <cell r="B191">
            <v>5112530</v>
          </cell>
          <cell r="C191">
            <v>4410</v>
          </cell>
          <cell r="D191">
            <v>3509236</v>
          </cell>
          <cell r="E191">
            <v>233</v>
          </cell>
          <cell r="F191">
            <v>206</v>
          </cell>
          <cell r="G191">
            <v>560</v>
          </cell>
          <cell r="H191">
            <v>190</v>
          </cell>
          <cell r="I191">
            <v>198</v>
          </cell>
          <cell r="J191">
            <v>188</v>
          </cell>
          <cell r="K191">
            <v>218</v>
          </cell>
          <cell r="L191">
            <v>223</v>
          </cell>
          <cell r="M191">
            <v>302</v>
          </cell>
        </row>
        <row r="192">
          <cell r="A192">
            <v>5176440</v>
          </cell>
          <cell r="B192">
            <v>5112313</v>
          </cell>
          <cell r="C192">
            <v>4410</v>
          </cell>
          <cell r="D192">
            <v>10243936</v>
          </cell>
          <cell r="E192">
            <v>269</v>
          </cell>
          <cell r="F192">
            <v>789</v>
          </cell>
          <cell r="G192">
            <v>407</v>
          </cell>
          <cell r="H192">
            <v>487</v>
          </cell>
          <cell r="I192">
            <v>285</v>
          </cell>
          <cell r="J192">
            <v>119</v>
          </cell>
          <cell r="K192">
            <v>126</v>
          </cell>
          <cell r="L192">
            <v>141</v>
          </cell>
          <cell r="M192">
            <v>215</v>
          </cell>
        </row>
        <row r="193">
          <cell r="A193">
            <v>5177184</v>
          </cell>
          <cell r="B193">
            <v>5112685</v>
          </cell>
          <cell r="C193">
            <v>4410</v>
          </cell>
          <cell r="D193">
            <v>70006430</v>
          </cell>
          <cell r="E193">
            <v>243</v>
          </cell>
          <cell r="F193">
            <v>8</v>
          </cell>
          <cell r="G193">
            <v>409</v>
          </cell>
          <cell r="H193">
            <v>594</v>
          </cell>
          <cell r="I193">
            <v>82</v>
          </cell>
          <cell r="J193">
            <v>105</v>
          </cell>
          <cell r="K193">
            <v>188</v>
          </cell>
          <cell r="L193">
            <v>184</v>
          </cell>
          <cell r="M193">
            <v>224</v>
          </cell>
        </row>
        <row r="194">
          <cell r="A194">
            <v>5177022</v>
          </cell>
          <cell r="B194">
            <v>5112604</v>
          </cell>
          <cell r="C194">
            <v>4410</v>
          </cell>
          <cell r="D194">
            <v>70002696</v>
          </cell>
          <cell r="E194">
            <v>232</v>
          </cell>
          <cell r="F194">
            <v>198</v>
          </cell>
          <cell r="G194">
            <v>190</v>
          </cell>
          <cell r="H194">
            <v>188</v>
          </cell>
          <cell r="I194">
            <v>188</v>
          </cell>
          <cell r="J194">
            <v>172</v>
          </cell>
          <cell r="K194">
            <v>177</v>
          </cell>
          <cell r="L194">
            <v>164</v>
          </cell>
          <cell r="M194">
            <v>159</v>
          </cell>
        </row>
        <row r="195">
          <cell r="A195">
            <v>5180566</v>
          </cell>
          <cell r="B195">
            <v>5114376</v>
          </cell>
          <cell r="C195">
            <v>4410</v>
          </cell>
          <cell r="D195">
            <v>5315834</v>
          </cell>
          <cell r="E195">
            <v>405</v>
          </cell>
          <cell r="F195">
            <v>327</v>
          </cell>
          <cell r="G195">
            <v>239</v>
          </cell>
          <cell r="H195">
            <v>179</v>
          </cell>
          <cell r="I195">
            <v>341</v>
          </cell>
          <cell r="J195">
            <v>239</v>
          </cell>
          <cell r="K195">
            <v>340</v>
          </cell>
          <cell r="L195">
            <v>375</v>
          </cell>
          <cell r="M195">
            <v>357</v>
          </cell>
        </row>
        <row r="196">
          <cell r="A196">
            <v>5176548</v>
          </cell>
          <cell r="B196">
            <v>5112367</v>
          </cell>
          <cell r="C196">
            <v>4410</v>
          </cell>
          <cell r="D196">
            <v>156220</v>
          </cell>
          <cell r="E196">
            <v>210</v>
          </cell>
          <cell r="F196">
            <v>158</v>
          </cell>
          <cell r="G196">
            <v>147</v>
          </cell>
          <cell r="H196">
            <v>131</v>
          </cell>
          <cell r="I196">
            <v>147</v>
          </cell>
          <cell r="J196">
            <v>142</v>
          </cell>
          <cell r="K196">
            <v>130</v>
          </cell>
          <cell r="L196">
            <v>118</v>
          </cell>
          <cell r="M196">
            <v>165</v>
          </cell>
        </row>
        <row r="197">
          <cell r="A197">
            <v>5176852</v>
          </cell>
          <cell r="B197">
            <v>5112519</v>
          </cell>
          <cell r="C197">
            <v>4410</v>
          </cell>
          <cell r="D197">
            <v>1617998</v>
          </cell>
          <cell r="E197">
            <v>68</v>
          </cell>
          <cell r="F197">
            <v>74</v>
          </cell>
          <cell r="G197">
            <v>123</v>
          </cell>
          <cell r="H197">
            <v>150</v>
          </cell>
          <cell r="I197">
            <v>149</v>
          </cell>
          <cell r="J197">
            <v>154</v>
          </cell>
          <cell r="K197">
            <v>115</v>
          </cell>
          <cell r="L197">
            <v>113</v>
          </cell>
          <cell r="M197">
            <v>99</v>
          </cell>
        </row>
        <row r="198">
          <cell r="A198">
            <v>5177040</v>
          </cell>
          <cell r="B198">
            <v>5112613</v>
          </cell>
          <cell r="C198">
            <v>4410</v>
          </cell>
          <cell r="D198">
            <v>1502244</v>
          </cell>
          <cell r="E198">
            <v>118</v>
          </cell>
          <cell r="F198">
            <v>77</v>
          </cell>
          <cell r="G198">
            <v>83</v>
          </cell>
          <cell r="H198">
            <v>83</v>
          </cell>
          <cell r="I198">
            <v>81</v>
          </cell>
          <cell r="J198">
            <v>72</v>
          </cell>
          <cell r="K198">
            <v>68</v>
          </cell>
          <cell r="L198">
            <v>61</v>
          </cell>
          <cell r="M198">
            <v>102</v>
          </cell>
        </row>
        <row r="199">
          <cell r="A199">
            <v>5180508</v>
          </cell>
          <cell r="B199">
            <v>5114347</v>
          </cell>
          <cell r="C199">
            <v>4410</v>
          </cell>
          <cell r="D199">
            <v>1609087</v>
          </cell>
          <cell r="E199">
            <v>206</v>
          </cell>
          <cell r="F199">
            <v>162</v>
          </cell>
          <cell r="G199">
            <v>183</v>
          </cell>
          <cell r="H199">
            <v>177</v>
          </cell>
          <cell r="I199">
            <v>157</v>
          </cell>
          <cell r="J199">
            <v>146</v>
          </cell>
          <cell r="K199">
            <v>144</v>
          </cell>
          <cell r="L199">
            <v>126</v>
          </cell>
          <cell r="M199">
            <v>120</v>
          </cell>
        </row>
        <row r="200">
          <cell r="A200">
            <v>5180486</v>
          </cell>
          <cell r="B200">
            <v>5114336</v>
          </cell>
          <cell r="C200">
            <v>4410</v>
          </cell>
          <cell r="D200">
            <v>3305024</v>
          </cell>
          <cell r="E200">
            <v>106</v>
          </cell>
          <cell r="F200">
            <v>97</v>
          </cell>
          <cell r="G200">
            <v>115</v>
          </cell>
          <cell r="H200">
            <v>86</v>
          </cell>
          <cell r="I200">
            <v>99</v>
          </cell>
          <cell r="J200">
            <v>91</v>
          </cell>
          <cell r="K200">
            <v>95</v>
          </cell>
          <cell r="L200">
            <v>96</v>
          </cell>
          <cell r="M200">
            <v>108</v>
          </cell>
        </row>
        <row r="201">
          <cell r="A201">
            <v>5176462</v>
          </cell>
          <cell r="B201">
            <v>5112324</v>
          </cell>
          <cell r="C201">
            <v>4410</v>
          </cell>
          <cell r="D201">
            <v>3725788</v>
          </cell>
          <cell r="E201">
            <v>116</v>
          </cell>
          <cell r="F201">
            <v>113</v>
          </cell>
          <cell r="G201">
            <v>98</v>
          </cell>
          <cell r="H201">
            <v>94</v>
          </cell>
          <cell r="I201">
            <v>104</v>
          </cell>
          <cell r="J201">
            <v>105</v>
          </cell>
          <cell r="K201">
            <v>116</v>
          </cell>
          <cell r="L201">
            <v>121</v>
          </cell>
          <cell r="M201">
            <v>164</v>
          </cell>
        </row>
        <row r="202">
          <cell r="A202">
            <v>5176918</v>
          </cell>
          <cell r="B202">
            <v>5112552</v>
          </cell>
          <cell r="C202">
            <v>4410</v>
          </cell>
          <cell r="D202">
            <v>3725470</v>
          </cell>
          <cell r="E202">
            <v>95</v>
          </cell>
          <cell r="F202">
            <v>8</v>
          </cell>
          <cell r="G202">
            <v>172</v>
          </cell>
          <cell r="H202">
            <v>133</v>
          </cell>
          <cell r="I202">
            <v>134</v>
          </cell>
          <cell r="J202">
            <v>104</v>
          </cell>
          <cell r="K202">
            <v>106</v>
          </cell>
          <cell r="L202">
            <v>85</v>
          </cell>
          <cell r="M202">
            <v>100</v>
          </cell>
        </row>
        <row r="203">
          <cell r="A203">
            <v>5176962</v>
          </cell>
          <cell r="B203">
            <v>5112574</v>
          </cell>
          <cell r="C203">
            <v>4410</v>
          </cell>
          <cell r="D203">
            <v>3741444</v>
          </cell>
          <cell r="F203">
            <v>992</v>
          </cell>
          <cell r="H203">
            <v>489</v>
          </cell>
          <cell r="I203">
            <v>437</v>
          </cell>
          <cell r="J203">
            <v>434</v>
          </cell>
          <cell r="K203">
            <v>506</v>
          </cell>
          <cell r="L203">
            <v>391</v>
          </cell>
          <cell r="M203">
            <v>261</v>
          </cell>
        </row>
        <row r="204">
          <cell r="A204">
            <v>5176940</v>
          </cell>
          <cell r="B204">
            <v>5112563</v>
          </cell>
          <cell r="C204">
            <v>4410</v>
          </cell>
          <cell r="D204">
            <v>6825221</v>
          </cell>
          <cell r="E204">
            <v>325</v>
          </cell>
          <cell r="F204">
            <v>266</v>
          </cell>
          <cell r="G204">
            <v>157</v>
          </cell>
          <cell r="H204">
            <v>248</v>
          </cell>
          <cell r="I204">
            <v>0</v>
          </cell>
          <cell r="J204">
            <v>0</v>
          </cell>
          <cell r="K204">
            <v>170</v>
          </cell>
          <cell r="L204">
            <v>30</v>
          </cell>
          <cell r="M204">
            <v>224</v>
          </cell>
        </row>
        <row r="205">
          <cell r="A205">
            <v>5176808</v>
          </cell>
          <cell r="B205">
            <v>5112497</v>
          </cell>
          <cell r="C205">
            <v>4410</v>
          </cell>
          <cell r="D205">
            <v>3726095</v>
          </cell>
          <cell r="E205">
            <v>98</v>
          </cell>
          <cell r="F205">
            <v>63</v>
          </cell>
          <cell r="G205">
            <v>65</v>
          </cell>
          <cell r="H205">
            <v>75</v>
          </cell>
          <cell r="I205">
            <v>87</v>
          </cell>
          <cell r="J205">
            <v>0</v>
          </cell>
          <cell r="K205">
            <v>250</v>
          </cell>
          <cell r="L205">
            <v>217</v>
          </cell>
          <cell r="M205">
            <v>164</v>
          </cell>
        </row>
        <row r="206">
          <cell r="A206">
            <v>5177162</v>
          </cell>
          <cell r="B206">
            <v>5112674</v>
          </cell>
          <cell r="C206">
            <v>4410</v>
          </cell>
          <cell r="D206">
            <v>6824541</v>
          </cell>
          <cell r="E206">
            <v>210</v>
          </cell>
          <cell r="F206">
            <v>154</v>
          </cell>
          <cell r="G206">
            <v>155</v>
          </cell>
          <cell r="H206">
            <v>150</v>
          </cell>
          <cell r="I206">
            <v>183</v>
          </cell>
          <cell r="J206">
            <v>169</v>
          </cell>
          <cell r="K206">
            <v>208</v>
          </cell>
          <cell r="L206">
            <v>176</v>
          </cell>
          <cell r="M206">
            <v>184</v>
          </cell>
        </row>
        <row r="207">
          <cell r="A207">
            <v>5177000</v>
          </cell>
          <cell r="B207">
            <v>5112593</v>
          </cell>
          <cell r="C207">
            <v>4410</v>
          </cell>
          <cell r="D207">
            <v>7081993</v>
          </cell>
          <cell r="E207">
            <v>219</v>
          </cell>
          <cell r="F207">
            <v>358</v>
          </cell>
          <cell r="G207">
            <v>207</v>
          </cell>
          <cell r="H207">
            <v>212</v>
          </cell>
          <cell r="I207">
            <v>178</v>
          </cell>
          <cell r="J207">
            <v>157</v>
          </cell>
          <cell r="K207">
            <v>167</v>
          </cell>
          <cell r="L207">
            <v>170</v>
          </cell>
          <cell r="M207">
            <v>149</v>
          </cell>
        </row>
        <row r="208">
          <cell r="A208">
            <v>5177060</v>
          </cell>
          <cell r="B208">
            <v>5112623</v>
          </cell>
          <cell r="C208">
            <v>4410</v>
          </cell>
          <cell r="D208">
            <v>3307757</v>
          </cell>
          <cell r="E208">
            <v>153</v>
          </cell>
          <cell r="F208">
            <v>123</v>
          </cell>
          <cell r="G208">
            <v>125</v>
          </cell>
          <cell r="H208">
            <v>120</v>
          </cell>
          <cell r="I208">
            <v>135</v>
          </cell>
          <cell r="J208">
            <v>124</v>
          </cell>
          <cell r="K208">
            <v>123</v>
          </cell>
          <cell r="L208">
            <v>123</v>
          </cell>
          <cell r="M208">
            <v>134</v>
          </cell>
        </row>
        <row r="209">
          <cell r="A209">
            <v>5177140</v>
          </cell>
          <cell r="B209">
            <v>5112663</v>
          </cell>
          <cell r="C209">
            <v>4410</v>
          </cell>
          <cell r="D209">
            <v>7728052</v>
          </cell>
          <cell r="E209">
            <v>348</v>
          </cell>
          <cell r="F209">
            <v>311</v>
          </cell>
          <cell r="G209">
            <v>240</v>
          </cell>
          <cell r="H209">
            <v>188</v>
          </cell>
          <cell r="I209">
            <v>195</v>
          </cell>
          <cell r="J209">
            <v>181</v>
          </cell>
          <cell r="K209">
            <v>194</v>
          </cell>
          <cell r="L209">
            <v>191</v>
          </cell>
          <cell r="M209">
            <v>203</v>
          </cell>
        </row>
        <row r="210">
          <cell r="A210">
            <v>5176506</v>
          </cell>
          <cell r="B210">
            <v>5112346</v>
          </cell>
          <cell r="C210">
            <v>4410</v>
          </cell>
          <cell r="D210">
            <v>7104515</v>
          </cell>
          <cell r="E210">
            <v>112</v>
          </cell>
          <cell r="F210">
            <v>118</v>
          </cell>
          <cell r="G210">
            <v>115</v>
          </cell>
          <cell r="H210">
            <v>116</v>
          </cell>
          <cell r="I210">
            <v>123</v>
          </cell>
          <cell r="J210">
            <v>92</v>
          </cell>
          <cell r="K210">
            <v>100</v>
          </cell>
          <cell r="L210">
            <v>79</v>
          </cell>
          <cell r="M210">
            <v>110</v>
          </cell>
        </row>
        <row r="211">
          <cell r="A211">
            <v>5177102</v>
          </cell>
          <cell r="B211">
            <v>5112644</v>
          </cell>
          <cell r="C211">
            <v>4410</v>
          </cell>
          <cell r="D211">
            <v>7103621</v>
          </cell>
          <cell r="E211">
            <v>379</v>
          </cell>
          <cell r="F211">
            <v>345</v>
          </cell>
          <cell r="G211">
            <v>356</v>
          </cell>
          <cell r="H211">
            <v>338</v>
          </cell>
          <cell r="I211">
            <v>350</v>
          </cell>
          <cell r="J211">
            <v>331</v>
          </cell>
          <cell r="K211">
            <v>350</v>
          </cell>
          <cell r="L211">
            <v>429</v>
          </cell>
          <cell r="M211">
            <v>443</v>
          </cell>
        </row>
        <row r="212">
          <cell r="A212">
            <v>5180412</v>
          </cell>
          <cell r="B212">
            <v>5114299</v>
          </cell>
          <cell r="C212">
            <v>4410</v>
          </cell>
          <cell r="E212">
            <v>1138</v>
          </cell>
          <cell r="F212">
            <v>152</v>
          </cell>
          <cell r="G212">
            <v>148</v>
          </cell>
          <cell r="H212">
            <v>144</v>
          </cell>
          <cell r="I212">
            <v>213</v>
          </cell>
          <cell r="J212">
            <v>183</v>
          </cell>
          <cell r="K212">
            <v>193</v>
          </cell>
          <cell r="L212">
            <v>172</v>
          </cell>
          <cell r="M212">
            <v>368</v>
          </cell>
        </row>
        <row r="213">
          <cell r="A213">
            <v>5177558</v>
          </cell>
          <cell r="B213">
            <v>5112872</v>
          </cell>
          <cell r="C213">
            <v>4410</v>
          </cell>
          <cell r="E213">
            <v>172</v>
          </cell>
          <cell r="F213">
            <v>152</v>
          </cell>
          <cell r="G213">
            <v>148</v>
          </cell>
          <cell r="H213">
            <v>144</v>
          </cell>
          <cell r="I213">
            <v>213</v>
          </cell>
          <cell r="J213">
            <v>183</v>
          </cell>
          <cell r="K213">
            <v>193</v>
          </cell>
          <cell r="L213">
            <v>172</v>
          </cell>
          <cell r="M213">
            <v>184</v>
          </cell>
        </row>
        <row r="214">
          <cell r="A214">
            <v>5177310</v>
          </cell>
          <cell r="B214">
            <v>5112748</v>
          </cell>
          <cell r="C214">
            <v>4410</v>
          </cell>
          <cell r="D214">
            <v>3648694</v>
          </cell>
          <cell r="E214">
            <v>261</v>
          </cell>
          <cell r="F214">
            <v>493</v>
          </cell>
          <cell r="G214">
            <v>224</v>
          </cell>
          <cell r="H214">
            <v>198</v>
          </cell>
          <cell r="I214">
            <v>260</v>
          </cell>
          <cell r="J214">
            <v>223</v>
          </cell>
          <cell r="K214">
            <v>237</v>
          </cell>
          <cell r="L214">
            <v>215</v>
          </cell>
          <cell r="M214">
            <v>229</v>
          </cell>
        </row>
        <row r="215">
          <cell r="A215">
            <v>5177252</v>
          </cell>
          <cell r="B215">
            <v>5112719</v>
          </cell>
          <cell r="C215">
            <v>4410</v>
          </cell>
          <cell r="D215">
            <v>3655807</v>
          </cell>
          <cell r="E215">
            <v>268</v>
          </cell>
          <cell r="F215">
            <v>238</v>
          </cell>
          <cell r="G215">
            <v>230</v>
          </cell>
          <cell r="H215">
            <v>204</v>
          </cell>
          <cell r="I215">
            <v>267</v>
          </cell>
          <cell r="J215">
            <v>229</v>
          </cell>
          <cell r="K215">
            <v>244</v>
          </cell>
          <cell r="L215">
            <v>221</v>
          </cell>
          <cell r="M215">
            <v>236</v>
          </cell>
        </row>
        <row r="216">
          <cell r="A216">
            <v>5177480</v>
          </cell>
          <cell r="B216">
            <v>5112833</v>
          </cell>
          <cell r="C216">
            <v>4410</v>
          </cell>
          <cell r="D216">
            <v>1897293</v>
          </cell>
          <cell r="E216">
            <v>230</v>
          </cell>
          <cell r="F216">
            <v>142</v>
          </cell>
          <cell r="G216">
            <v>0</v>
          </cell>
          <cell r="H216">
            <v>0</v>
          </cell>
          <cell r="I216">
            <v>24</v>
          </cell>
          <cell r="J216">
            <v>121</v>
          </cell>
          <cell r="K216">
            <v>125</v>
          </cell>
          <cell r="L216">
            <v>151</v>
          </cell>
          <cell r="M216">
            <v>71</v>
          </cell>
        </row>
        <row r="217">
          <cell r="A217">
            <v>5180418</v>
          </cell>
          <cell r="B217">
            <v>5114302</v>
          </cell>
          <cell r="C217">
            <v>4410</v>
          </cell>
          <cell r="D217">
            <v>3530612</v>
          </cell>
          <cell r="E217">
            <v>107</v>
          </cell>
          <cell r="F217">
            <v>0</v>
          </cell>
          <cell r="G217">
            <v>385</v>
          </cell>
          <cell r="H217">
            <v>412</v>
          </cell>
          <cell r="I217">
            <v>404</v>
          </cell>
          <cell r="J217">
            <v>374</v>
          </cell>
          <cell r="K217">
            <v>373</v>
          </cell>
          <cell r="L217">
            <v>372</v>
          </cell>
          <cell r="M217">
            <v>420</v>
          </cell>
        </row>
        <row r="218">
          <cell r="A218">
            <v>5177514</v>
          </cell>
          <cell r="B218">
            <v>5112850</v>
          </cell>
          <cell r="C218">
            <v>4410</v>
          </cell>
          <cell r="D218">
            <v>10503146</v>
          </cell>
          <cell r="E218">
            <v>172</v>
          </cell>
          <cell r="F218">
            <v>229</v>
          </cell>
          <cell r="G218">
            <v>169</v>
          </cell>
          <cell r="H218">
            <v>163</v>
          </cell>
          <cell r="I218">
            <v>24</v>
          </cell>
          <cell r="J218">
            <v>144</v>
          </cell>
          <cell r="K218">
            <v>153</v>
          </cell>
          <cell r="L218">
            <v>138</v>
          </cell>
          <cell r="M218">
            <v>134</v>
          </cell>
        </row>
        <row r="219">
          <cell r="A219">
            <v>5177328</v>
          </cell>
          <cell r="B219">
            <v>5112757</v>
          </cell>
          <cell r="C219">
            <v>4410</v>
          </cell>
          <cell r="D219">
            <v>1676018</v>
          </cell>
          <cell r="E219">
            <v>172</v>
          </cell>
          <cell r="F219">
            <v>358</v>
          </cell>
          <cell r="G219">
            <v>217</v>
          </cell>
          <cell r="H219">
            <v>71</v>
          </cell>
          <cell r="I219">
            <v>193</v>
          </cell>
          <cell r="J219">
            <v>185</v>
          </cell>
          <cell r="K219">
            <v>204</v>
          </cell>
          <cell r="L219">
            <v>192</v>
          </cell>
          <cell r="M219">
            <v>180</v>
          </cell>
        </row>
        <row r="220">
          <cell r="A220">
            <v>5177536</v>
          </cell>
          <cell r="B220">
            <v>5112861</v>
          </cell>
          <cell r="C220">
            <v>4410</v>
          </cell>
          <cell r="D220">
            <v>10505256</v>
          </cell>
          <cell r="E220">
            <v>233</v>
          </cell>
          <cell r="F220">
            <v>214</v>
          </cell>
          <cell r="G220">
            <v>203</v>
          </cell>
          <cell r="H220">
            <v>0</v>
          </cell>
          <cell r="I220">
            <v>180</v>
          </cell>
          <cell r="J220">
            <v>164</v>
          </cell>
          <cell r="K220">
            <v>169</v>
          </cell>
          <cell r="L220">
            <v>153</v>
          </cell>
          <cell r="M220">
            <v>0</v>
          </cell>
        </row>
        <row r="221">
          <cell r="A221">
            <v>5177408</v>
          </cell>
          <cell r="B221">
            <v>5112797</v>
          </cell>
          <cell r="C221">
            <v>4410</v>
          </cell>
          <cell r="D221">
            <v>10407447</v>
          </cell>
          <cell r="E221">
            <v>172</v>
          </cell>
          <cell r="F221">
            <v>230</v>
          </cell>
          <cell r="G221">
            <v>94</v>
          </cell>
          <cell r="H221">
            <v>27</v>
          </cell>
          <cell r="I221">
            <v>130</v>
          </cell>
          <cell r="J221">
            <v>49</v>
          </cell>
          <cell r="K221">
            <v>79</v>
          </cell>
          <cell r="L221">
            <v>59</v>
          </cell>
          <cell r="M221">
            <v>54</v>
          </cell>
        </row>
        <row r="222">
          <cell r="A222">
            <v>5177366</v>
          </cell>
          <cell r="B222">
            <v>5112776</v>
          </cell>
          <cell r="C222">
            <v>4410</v>
          </cell>
          <cell r="D222">
            <v>963645</v>
          </cell>
          <cell r="E222">
            <v>70</v>
          </cell>
          <cell r="F222">
            <v>49</v>
          </cell>
          <cell r="G222">
            <v>86</v>
          </cell>
          <cell r="H222">
            <v>76</v>
          </cell>
          <cell r="I222">
            <v>65</v>
          </cell>
          <cell r="J222">
            <v>52</v>
          </cell>
          <cell r="K222">
            <v>48</v>
          </cell>
          <cell r="L222">
            <v>44</v>
          </cell>
          <cell r="M222">
            <v>44</v>
          </cell>
        </row>
        <row r="223">
          <cell r="A223">
            <v>5177444</v>
          </cell>
          <cell r="B223">
            <v>5112815</v>
          </cell>
          <cell r="C223">
            <v>4410</v>
          </cell>
          <cell r="D223">
            <v>1691956</v>
          </cell>
          <cell r="E223">
            <v>230</v>
          </cell>
          <cell r="F223">
            <v>0</v>
          </cell>
          <cell r="G223">
            <v>83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A224">
            <v>5177290</v>
          </cell>
          <cell r="B224">
            <v>5112738</v>
          </cell>
          <cell r="C224">
            <v>4410</v>
          </cell>
          <cell r="D224">
            <v>1617991</v>
          </cell>
          <cell r="E224">
            <v>231</v>
          </cell>
          <cell r="F224">
            <v>200</v>
          </cell>
          <cell r="G224">
            <v>209</v>
          </cell>
          <cell r="H224">
            <v>220</v>
          </cell>
          <cell r="I224">
            <v>233</v>
          </cell>
          <cell r="J224">
            <v>221</v>
          </cell>
          <cell r="K224">
            <v>249</v>
          </cell>
          <cell r="L224">
            <v>212</v>
          </cell>
          <cell r="M224">
            <v>244</v>
          </cell>
        </row>
        <row r="225">
          <cell r="A225">
            <v>5177268</v>
          </cell>
          <cell r="B225">
            <v>5112727</v>
          </cell>
          <cell r="C225">
            <v>4410</v>
          </cell>
          <cell r="D225">
            <v>1676016</v>
          </cell>
          <cell r="E225">
            <v>7</v>
          </cell>
          <cell r="F225">
            <v>37</v>
          </cell>
          <cell r="G225">
            <v>45</v>
          </cell>
          <cell r="H225">
            <v>48</v>
          </cell>
          <cell r="I225">
            <v>46</v>
          </cell>
          <cell r="J225">
            <v>90</v>
          </cell>
          <cell r="K225">
            <v>43</v>
          </cell>
          <cell r="L225">
            <v>35</v>
          </cell>
          <cell r="M225">
            <v>39</v>
          </cell>
        </row>
        <row r="226">
          <cell r="A226">
            <v>5177458</v>
          </cell>
          <cell r="B226">
            <v>5112822</v>
          </cell>
          <cell r="C226">
            <v>4410</v>
          </cell>
          <cell r="D226">
            <v>3730133</v>
          </cell>
          <cell r="E226">
            <v>131</v>
          </cell>
          <cell r="F226">
            <v>127</v>
          </cell>
          <cell r="G226">
            <v>147</v>
          </cell>
          <cell r="H226">
            <v>133</v>
          </cell>
          <cell r="I226">
            <v>117</v>
          </cell>
          <cell r="J226">
            <v>115</v>
          </cell>
          <cell r="K226">
            <v>134</v>
          </cell>
          <cell r="L226">
            <v>104</v>
          </cell>
          <cell r="M226">
            <v>125</v>
          </cell>
        </row>
        <row r="227">
          <cell r="A227">
            <v>5177388</v>
          </cell>
          <cell r="B227">
            <v>5112787</v>
          </cell>
          <cell r="C227">
            <v>4410</v>
          </cell>
          <cell r="D227">
            <v>3730590</v>
          </cell>
          <cell r="E227">
            <v>166</v>
          </cell>
          <cell r="F227">
            <v>122</v>
          </cell>
          <cell r="G227">
            <v>84</v>
          </cell>
          <cell r="H227">
            <v>94</v>
          </cell>
          <cell r="I227">
            <v>157</v>
          </cell>
          <cell r="J227">
            <v>104</v>
          </cell>
          <cell r="K227">
            <v>134</v>
          </cell>
          <cell r="L227">
            <v>117</v>
          </cell>
          <cell r="M227">
            <v>134</v>
          </cell>
        </row>
        <row r="228">
          <cell r="A228">
            <v>5177346</v>
          </cell>
          <cell r="B228">
            <v>5112766</v>
          </cell>
          <cell r="C228">
            <v>4410</v>
          </cell>
          <cell r="D228">
            <v>6824699</v>
          </cell>
          <cell r="E228">
            <v>186</v>
          </cell>
          <cell r="F228">
            <v>159</v>
          </cell>
          <cell r="G228">
            <v>172</v>
          </cell>
          <cell r="H228">
            <v>160</v>
          </cell>
          <cell r="I228">
            <v>168</v>
          </cell>
          <cell r="J228">
            <v>161</v>
          </cell>
          <cell r="K228">
            <v>163</v>
          </cell>
          <cell r="L228">
            <v>158</v>
          </cell>
          <cell r="M228">
            <v>170</v>
          </cell>
        </row>
        <row r="229">
          <cell r="A229">
            <v>5180420</v>
          </cell>
          <cell r="B229">
            <v>5114303</v>
          </cell>
          <cell r="C229">
            <v>4410</v>
          </cell>
          <cell r="D229">
            <v>3313746</v>
          </cell>
          <cell r="E229">
            <v>209</v>
          </cell>
          <cell r="F229">
            <v>149</v>
          </cell>
          <cell r="G229">
            <v>147</v>
          </cell>
          <cell r="H229">
            <v>147</v>
          </cell>
          <cell r="I229">
            <v>164</v>
          </cell>
          <cell r="J229">
            <v>145</v>
          </cell>
          <cell r="K229">
            <v>150</v>
          </cell>
          <cell r="L229">
            <v>139</v>
          </cell>
          <cell r="M229">
            <v>159</v>
          </cell>
        </row>
        <row r="230">
          <cell r="A230">
            <v>5177498</v>
          </cell>
          <cell r="B230">
            <v>5112842</v>
          </cell>
          <cell r="C230">
            <v>4410</v>
          </cell>
          <cell r="D230">
            <v>3725186</v>
          </cell>
          <cell r="E230">
            <v>173</v>
          </cell>
          <cell r="F230">
            <v>140</v>
          </cell>
          <cell r="G230">
            <v>169</v>
          </cell>
          <cell r="H230">
            <v>179</v>
          </cell>
          <cell r="I230">
            <v>173</v>
          </cell>
          <cell r="J230">
            <v>162</v>
          </cell>
          <cell r="K230">
            <v>182</v>
          </cell>
          <cell r="L230">
            <v>159</v>
          </cell>
          <cell r="M230">
            <v>111</v>
          </cell>
        </row>
        <row r="231">
          <cell r="A231">
            <v>5180404</v>
          </cell>
          <cell r="B231">
            <v>5114295</v>
          </cell>
          <cell r="C231">
            <v>4410</v>
          </cell>
          <cell r="D231">
            <v>3307308</v>
          </cell>
          <cell r="E231">
            <v>234</v>
          </cell>
          <cell r="F231">
            <v>219</v>
          </cell>
          <cell r="G231">
            <v>173</v>
          </cell>
          <cell r="H231">
            <v>184</v>
          </cell>
          <cell r="I231">
            <v>227</v>
          </cell>
          <cell r="J231">
            <v>217</v>
          </cell>
          <cell r="K231">
            <v>249</v>
          </cell>
          <cell r="L231">
            <v>214</v>
          </cell>
          <cell r="M231">
            <v>233</v>
          </cell>
        </row>
        <row r="232">
          <cell r="A232">
            <v>5180414</v>
          </cell>
          <cell r="B232">
            <v>5114300</v>
          </cell>
          <cell r="C232">
            <v>4410</v>
          </cell>
          <cell r="D232">
            <v>7116301</v>
          </cell>
          <cell r="E232">
            <v>279</v>
          </cell>
          <cell r="F232">
            <v>238</v>
          </cell>
          <cell r="G232">
            <v>227</v>
          </cell>
          <cell r="H232">
            <v>208</v>
          </cell>
          <cell r="I232">
            <v>231</v>
          </cell>
          <cell r="J232">
            <v>233</v>
          </cell>
          <cell r="K232">
            <v>243</v>
          </cell>
          <cell r="L232">
            <v>237</v>
          </cell>
          <cell r="M232">
            <v>268</v>
          </cell>
        </row>
        <row r="233">
          <cell r="A233">
            <v>5180328</v>
          </cell>
          <cell r="B233">
            <v>5114257</v>
          </cell>
          <cell r="C233">
            <v>4410</v>
          </cell>
          <cell r="D233">
            <v>2106164</v>
          </cell>
          <cell r="E233">
            <v>492</v>
          </cell>
          <cell r="F233">
            <v>174</v>
          </cell>
          <cell r="G233">
            <v>198</v>
          </cell>
          <cell r="H233">
            <v>187</v>
          </cell>
          <cell r="I233">
            <v>220</v>
          </cell>
          <cell r="J233">
            <v>141</v>
          </cell>
          <cell r="K233">
            <v>197</v>
          </cell>
          <cell r="L233">
            <v>201</v>
          </cell>
          <cell r="M233">
            <v>221</v>
          </cell>
        </row>
        <row r="234">
          <cell r="A234">
            <v>5180350</v>
          </cell>
          <cell r="B234">
            <v>5114268</v>
          </cell>
          <cell r="C234">
            <v>4410</v>
          </cell>
          <cell r="D234">
            <v>4866909</v>
          </cell>
          <cell r="E234">
            <v>502</v>
          </cell>
          <cell r="F234">
            <v>456</v>
          </cell>
          <cell r="G234">
            <v>456</v>
          </cell>
          <cell r="H234">
            <v>394</v>
          </cell>
          <cell r="I234">
            <v>396</v>
          </cell>
          <cell r="J234">
            <v>361</v>
          </cell>
          <cell r="K234">
            <v>383</v>
          </cell>
          <cell r="L234">
            <v>310</v>
          </cell>
          <cell r="M234">
            <v>361</v>
          </cell>
        </row>
        <row r="235">
          <cell r="A235">
            <v>5180312</v>
          </cell>
          <cell r="B235">
            <v>5114249</v>
          </cell>
          <cell r="C235">
            <v>4410</v>
          </cell>
          <cell r="D235">
            <v>7287965</v>
          </cell>
          <cell r="E235">
            <v>563</v>
          </cell>
          <cell r="F235">
            <v>423</v>
          </cell>
          <cell r="G235">
            <v>505</v>
          </cell>
          <cell r="H235">
            <v>442</v>
          </cell>
          <cell r="I235">
            <v>553</v>
          </cell>
          <cell r="J235">
            <v>538</v>
          </cell>
          <cell r="K235">
            <v>486</v>
          </cell>
          <cell r="L235">
            <v>396</v>
          </cell>
          <cell r="M235">
            <v>458</v>
          </cell>
        </row>
        <row r="236">
          <cell r="A236">
            <v>5069890</v>
          </cell>
          <cell r="B236">
            <v>5059038</v>
          </cell>
          <cell r="C236">
            <v>4410</v>
          </cell>
          <cell r="E236">
            <v>144</v>
          </cell>
          <cell r="F236">
            <v>128</v>
          </cell>
          <cell r="G236">
            <v>124</v>
          </cell>
          <cell r="H236">
            <v>119</v>
          </cell>
          <cell r="I236">
            <v>175</v>
          </cell>
          <cell r="J236">
            <v>149</v>
          </cell>
          <cell r="K236">
            <v>157</v>
          </cell>
          <cell r="L236">
            <v>141</v>
          </cell>
          <cell r="M236">
            <v>151</v>
          </cell>
        </row>
        <row r="237">
          <cell r="A237">
            <v>5053990</v>
          </cell>
          <cell r="B237">
            <v>5051088</v>
          </cell>
          <cell r="C237">
            <v>4410</v>
          </cell>
          <cell r="E237">
            <v>172</v>
          </cell>
          <cell r="F237">
            <v>143</v>
          </cell>
          <cell r="G237">
            <v>157</v>
          </cell>
          <cell r="H237">
            <v>149</v>
          </cell>
          <cell r="I237">
            <v>207</v>
          </cell>
          <cell r="J237">
            <v>189</v>
          </cell>
          <cell r="K237">
            <v>181</v>
          </cell>
          <cell r="L237">
            <v>183</v>
          </cell>
          <cell r="M237">
            <v>179</v>
          </cell>
        </row>
        <row r="238">
          <cell r="A238">
            <v>5171614</v>
          </cell>
          <cell r="B238">
            <v>5109900</v>
          </cell>
          <cell r="C238">
            <v>4410</v>
          </cell>
          <cell r="D238">
            <v>1535523</v>
          </cell>
          <cell r="E238">
            <v>132</v>
          </cell>
          <cell r="F238">
            <v>349</v>
          </cell>
          <cell r="G238">
            <v>381</v>
          </cell>
          <cell r="H238">
            <v>324</v>
          </cell>
          <cell r="I238">
            <v>310</v>
          </cell>
          <cell r="J238">
            <v>310</v>
          </cell>
          <cell r="K238">
            <v>287</v>
          </cell>
          <cell r="L238">
            <v>271</v>
          </cell>
          <cell r="M238">
            <v>275</v>
          </cell>
        </row>
        <row r="239">
          <cell r="A239">
            <v>5053992</v>
          </cell>
          <cell r="B239">
            <v>5051089</v>
          </cell>
          <cell r="C239">
            <v>4410</v>
          </cell>
          <cell r="D239">
            <v>3362812</v>
          </cell>
          <cell r="E239">
            <v>172</v>
          </cell>
          <cell r="F239">
            <v>143</v>
          </cell>
          <cell r="G239">
            <v>157</v>
          </cell>
          <cell r="H239">
            <v>149</v>
          </cell>
          <cell r="I239">
            <v>207</v>
          </cell>
          <cell r="J239">
            <v>189</v>
          </cell>
          <cell r="K239">
            <v>181</v>
          </cell>
          <cell r="L239">
            <v>183</v>
          </cell>
          <cell r="M239">
            <v>212</v>
          </cell>
        </row>
        <row r="240">
          <cell r="A240">
            <v>5171680</v>
          </cell>
          <cell r="B240">
            <v>5109933</v>
          </cell>
          <cell r="C240">
            <v>4410</v>
          </cell>
          <cell r="D240">
            <v>3642263</v>
          </cell>
          <cell r="E240">
            <v>325</v>
          </cell>
          <cell r="F240">
            <v>284</v>
          </cell>
          <cell r="G240">
            <v>291</v>
          </cell>
          <cell r="H240">
            <v>294</v>
          </cell>
          <cell r="I240">
            <v>311</v>
          </cell>
          <cell r="J240">
            <v>265</v>
          </cell>
          <cell r="K240">
            <v>394</v>
          </cell>
          <cell r="L240">
            <v>278</v>
          </cell>
          <cell r="M240">
            <v>287</v>
          </cell>
        </row>
        <row r="241">
          <cell r="A241">
            <v>5095452</v>
          </cell>
          <cell r="B241">
            <v>5071819</v>
          </cell>
          <cell r="C241">
            <v>4410</v>
          </cell>
          <cell r="D241">
            <v>31988423</v>
          </cell>
          <cell r="E241">
            <v>172</v>
          </cell>
          <cell r="F241">
            <v>143</v>
          </cell>
          <cell r="G241">
            <v>157</v>
          </cell>
          <cell r="H241">
            <v>149</v>
          </cell>
          <cell r="I241">
            <v>207</v>
          </cell>
          <cell r="J241">
            <v>179</v>
          </cell>
          <cell r="K241">
            <v>131</v>
          </cell>
          <cell r="L241">
            <v>146</v>
          </cell>
          <cell r="M241">
            <v>130</v>
          </cell>
        </row>
        <row r="242">
          <cell r="A242">
            <v>5095512</v>
          </cell>
          <cell r="B242">
            <v>5071849</v>
          </cell>
          <cell r="C242">
            <v>4410</v>
          </cell>
          <cell r="D242">
            <v>31981292</v>
          </cell>
          <cell r="E242">
            <v>235</v>
          </cell>
          <cell r="F242">
            <v>195</v>
          </cell>
          <cell r="G242">
            <v>217</v>
          </cell>
          <cell r="H242">
            <v>189</v>
          </cell>
          <cell r="I242">
            <v>228</v>
          </cell>
          <cell r="J242">
            <v>295</v>
          </cell>
          <cell r="K242">
            <v>205</v>
          </cell>
          <cell r="L242">
            <v>210</v>
          </cell>
          <cell r="M242">
            <v>232</v>
          </cell>
        </row>
        <row r="243">
          <cell r="A243">
            <v>5171786</v>
          </cell>
          <cell r="B243">
            <v>5109986</v>
          </cell>
          <cell r="C243">
            <v>4410</v>
          </cell>
          <cell r="D243">
            <v>3360956</v>
          </cell>
          <cell r="E243">
            <v>274</v>
          </cell>
          <cell r="F243">
            <v>244</v>
          </cell>
          <cell r="G243">
            <v>238</v>
          </cell>
          <cell r="H243">
            <v>210</v>
          </cell>
          <cell r="I243">
            <v>274</v>
          </cell>
          <cell r="J243">
            <v>310</v>
          </cell>
          <cell r="K243">
            <v>276</v>
          </cell>
          <cell r="L243">
            <v>457</v>
          </cell>
          <cell r="M243">
            <v>836</v>
          </cell>
        </row>
        <row r="244">
          <cell r="A244">
            <v>5171832</v>
          </cell>
          <cell r="B244">
            <v>5110009</v>
          </cell>
          <cell r="C244">
            <v>4410</v>
          </cell>
          <cell r="D244">
            <v>3506085</v>
          </cell>
          <cell r="E244">
            <v>251</v>
          </cell>
          <cell r="F244">
            <v>643</v>
          </cell>
          <cell r="G244">
            <v>126</v>
          </cell>
          <cell r="H244">
            <v>170</v>
          </cell>
          <cell r="I244">
            <v>193</v>
          </cell>
          <cell r="J244">
            <v>204</v>
          </cell>
          <cell r="K244">
            <v>204</v>
          </cell>
          <cell r="L244">
            <v>168</v>
          </cell>
          <cell r="M244">
            <v>203</v>
          </cell>
        </row>
        <row r="245">
          <cell r="A245">
            <v>5095448</v>
          </cell>
          <cell r="B245">
            <v>5071817</v>
          </cell>
          <cell r="C245">
            <v>4410</v>
          </cell>
          <cell r="D245" t="str">
            <v>70006220A</v>
          </cell>
          <cell r="E245">
            <v>33</v>
          </cell>
          <cell r="F245">
            <v>34</v>
          </cell>
          <cell r="G245">
            <v>44</v>
          </cell>
          <cell r="H245">
            <v>31</v>
          </cell>
          <cell r="I245">
            <v>40</v>
          </cell>
          <cell r="J245">
            <v>31</v>
          </cell>
          <cell r="K245">
            <v>38</v>
          </cell>
          <cell r="L245">
            <v>46</v>
          </cell>
          <cell r="M245">
            <v>24</v>
          </cell>
        </row>
        <row r="246">
          <cell r="A246">
            <v>5095462</v>
          </cell>
          <cell r="B246">
            <v>5071824</v>
          </cell>
          <cell r="C246">
            <v>4410</v>
          </cell>
          <cell r="D246">
            <v>5309091</v>
          </cell>
          <cell r="E246">
            <v>96</v>
          </cell>
          <cell r="F246">
            <v>69</v>
          </cell>
          <cell r="G246">
            <v>60</v>
          </cell>
          <cell r="H246">
            <v>66</v>
          </cell>
          <cell r="I246">
            <v>0</v>
          </cell>
          <cell r="J246">
            <v>59</v>
          </cell>
          <cell r="K246">
            <v>56</v>
          </cell>
          <cell r="L246">
            <v>52</v>
          </cell>
          <cell r="M246">
            <v>47</v>
          </cell>
        </row>
        <row r="247">
          <cell r="A247">
            <v>5180040</v>
          </cell>
          <cell r="B247">
            <v>5114113</v>
          </cell>
          <cell r="C247">
            <v>4410</v>
          </cell>
          <cell r="D247">
            <v>5316454</v>
          </cell>
          <cell r="E247">
            <v>340</v>
          </cell>
          <cell r="F247">
            <v>328</v>
          </cell>
          <cell r="G247">
            <v>341</v>
          </cell>
          <cell r="H247">
            <v>323</v>
          </cell>
          <cell r="I247">
            <v>366</v>
          </cell>
          <cell r="J247">
            <v>328</v>
          </cell>
          <cell r="K247">
            <v>317</v>
          </cell>
          <cell r="L247">
            <v>312</v>
          </cell>
          <cell r="M247">
            <v>332</v>
          </cell>
        </row>
        <row r="248">
          <cell r="A248">
            <v>5095598</v>
          </cell>
          <cell r="B248">
            <v>5071892</v>
          </cell>
          <cell r="C248">
            <v>4410</v>
          </cell>
          <cell r="D248">
            <v>16007652</v>
          </cell>
          <cell r="E248">
            <v>238</v>
          </cell>
          <cell r="F248">
            <v>208</v>
          </cell>
          <cell r="G248">
            <v>245</v>
          </cell>
          <cell r="H248">
            <v>207</v>
          </cell>
          <cell r="I248">
            <v>240</v>
          </cell>
          <cell r="J248">
            <v>247</v>
          </cell>
          <cell r="K248">
            <v>248</v>
          </cell>
          <cell r="L248">
            <v>283</v>
          </cell>
          <cell r="M248">
            <v>263</v>
          </cell>
        </row>
        <row r="249">
          <cell r="A249">
            <v>5095466</v>
          </cell>
          <cell r="B249">
            <v>5071826</v>
          </cell>
          <cell r="C249">
            <v>4410</v>
          </cell>
          <cell r="D249">
            <v>16007173</v>
          </cell>
          <cell r="E249">
            <v>379</v>
          </cell>
          <cell r="F249">
            <v>522</v>
          </cell>
          <cell r="G249">
            <v>381</v>
          </cell>
          <cell r="H249">
            <v>95</v>
          </cell>
          <cell r="I249">
            <v>274</v>
          </cell>
          <cell r="J249">
            <v>243</v>
          </cell>
          <cell r="K249">
            <v>227</v>
          </cell>
          <cell r="L249">
            <v>254</v>
          </cell>
          <cell r="M249">
            <v>251</v>
          </cell>
        </row>
        <row r="250">
          <cell r="A250">
            <v>5095540</v>
          </cell>
          <cell r="B250">
            <v>5071863</v>
          </cell>
          <cell r="C250">
            <v>4410</v>
          </cell>
          <cell r="D250">
            <v>10505241</v>
          </cell>
          <cell r="E250">
            <v>221</v>
          </cell>
          <cell r="F250">
            <v>243</v>
          </cell>
          <cell r="G250">
            <v>230</v>
          </cell>
          <cell r="H250">
            <v>205</v>
          </cell>
          <cell r="I250">
            <v>242</v>
          </cell>
          <cell r="J250">
            <v>260</v>
          </cell>
          <cell r="K250">
            <v>260</v>
          </cell>
          <cell r="L250">
            <v>259</v>
          </cell>
          <cell r="M250">
            <v>243</v>
          </cell>
        </row>
        <row r="251">
          <cell r="A251">
            <v>5095498</v>
          </cell>
          <cell r="B251">
            <v>5071842</v>
          </cell>
          <cell r="C251">
            <v>4410</v>
          </cell>
          <cell r="D251">
            <v>1881027</v>
          </cell>
          <cell r="E251">
            <v>300</v>
          </cell>
          <cell r="F251">
            <v>586</v>
          </cell>
          <cell r="G251">
            <v>156</v>
          </cell>
          <cell r="H251">
            <v>120</v>
          </cell>
          <cell r="I251">
            <v>390</v>
          </cell>
          <cell r="J251">
            <v>189</v>
          </cell>
          <cell r="K251">
            <v>197</v>
          </cell>
          <cell r="L251">
            <v>188</v>
          </cell>
          <cell r="M251">
            <v>200</v>
          </cell>
        </row>
        <row r="252">
          <cell r="A252">
            <v>5095602</v>
          </cell>
          <cell r="B252">
            <v>5071894</v>
          </cell>
          <cell r="C252">
            <v>4410</v>
          </cell>
          <cell r="D252">
            <v>734401</v>
          </cell>
          <cell r="E252">
            <v>175</v>
          </cell>
          <cell r="F252">
            <v>138</v>
          </cell>
          <cell r="G252">
            <v>163</v>
          </cell>
          <cell r="H252">
            <v>167</v>
          </cell>
          <cell r="I252">
            <v>193</v>
          </cell>
          <cell r="J252">
            <v>196</v>
          </cell>
          <cell r="K252">
            <v>211</v>
          </cell>
          <cell r="L252">
            <v>257</v>
          </cell>
          <cell r="M252">
            <v>203</v>
          </cell>
        </row>
        <row r="253">
          <cell r="A253">
            <v>5178306</v>
          </cell>
          <cell r="B253">
            <v>5113246</v>
          </cell>
          <cell r="C253">
            <v>4410</v>
          </cell>
          <cell r="D253">
            <v>1471915</v>
          </cell>
          <cell r="E253">
            <v>170</v>
          </cell>
          <cell r="F253">
            <v>118</v>
          </cell>
          <cell r="G253">
            <v>145</v>
          </cell>
          <cell r="H253">
            <v>128</v>
          </cell>
          <cell r="I253">
            <v>137</v>
          </cell>
          <cell r="J253">
            <v>138</v>
          </cell>
          <cell r="K253">
            <v>146</v>
          </cell>
          <cell r="L253">
            <v>143</v>
          </cell>
          <cell r="M253">
            <v>161</v>
          </cell>
        </row>
        <row r="254">
          <cell r="A254">
            <v>5067976</v>
          </cell>
          <cell r="B254">
            <v>5058081</v>
          </cell>
          <cell r="C254">
            <v>4410</v>
          </cell>
          <cell r="D254">
            <v>1876068</v>
          </cell>
          <cell r="E254">
            <v>217</v>
          </cell>
          <cell r="F254">
            <v>138</v>
          </cell>
          <cell r="G254">
            <v>111</v>
          </cell>
          <cell r="H254">
            <v>112</v>
          </cell>
          <cell r="I254">
            <v>116</v>
          </cell>
          <cell r="J254">
            <v>102</v>
          </cell>
          <cell r="K254">
            <v>119</v>
          </cell>
          <cell r="L254">
            <v>186</v>
          </cell>
          <cell r="M254">
            <v>178</v>
          </cell>
        </row>
        <row r="255">
          <cell r="A255">
            <v>5171722</v>
          </cell>
          <cell r="B255">
            <v>5109954</v>
          </cell>
          <cell r="C255">
            <v>4410</v>
          </cell>
          <cell r="D255">
            <v>1618666</v>
          </cell>
          <cell r="E255">
            <v>134</v>
          </cell>
          <cell r="F255">
            <v>113</v>
          </cell>
          <cell r="G255">
            <v>133</v>
          </cell>
          <cell r="H255">
            <v>215</v>
          </cell>
          <cell r="I255">
            <v>202</v>
          </cell>
          <cell r="J255">
            <v>190</v>
          </cell>
          <cell r="K255">
            <v>218</v>
          </cell>
          <cell r="L255">
            <v>227</v>
          </cell>
          <cell r="M255">
            <v>240</v>
          </cell>
        </row>
        <row r="256">
          <cell r="A256">
            <v>5171874</v>
          </cell>
          <cell r="B256">
            <v>5110030</v>
          </cell>
          <cell r="C256">
            <v>4410</v>
          </cell>
          <cell r="D256">
            <v>3741532</v>
          </cell>
          <cell r="E256">
            <v>310</v>
          </cell>
          <cell r="F256">
            <v>243</v>
          </cell>
          <cell r="G256">
            <v>258</v>
          </cell>
          <cell r="H256">
            <v>252</v>
          </cell>
          <cell r="I256">
            <v>264</v>
          </cell>
          <cell r="J256">
            <v>228</v>
          </cell>
          <cell r="K256">
            <v>258</v>
          </cell>
          <cell r="L256">
            <v>234</v>
          </cell>
          <cell r="M256">
            <v>248</v>
          </cell>
        </row>
        <row r="257">
          <cell r="A257">
            <v>5171854</v>
          </cell>
          <cell r="B257">
            <v>5110020</v>
          </cell>
          <cell r="C257">
            <v>4410</v>
          </cell>
          <cell r="D257">
            <v>6820464</v>
          </cell>
          <cell r="E257">
            <v>118</v>
          </cell>
          <cell r="F257">
            <v>103</v>
          </cell>
          <cell r="G257">
            <v>95</v>
          </cell>
          <cell r="H257">
            <v>95</v>
          </cell>
          <cell r="I257">
            <v>68</v>
          </cell>
          <cell r="J257">
            <v>74</v>
          </cell>
          <cell r="K257">
            <v>95</v>
          </cell>
          <cell r="L257">
            <v>102</v>
          </cell>
          <cell r="M257">
            <v>109</v>
          </cell>
        </row>
        <row r="258">
          <cell r="A258">
            <v>5171808</v>
          </cell>
          <cell r="B258">
            <v>5109997</v>
          </cell>
          <cell r="C258">
            <v>4410</v>
          </cell>
          <cell r="D258">
            <v>1751563</v>
          </cell>
          <cell r="E258">
            <v>88</v>
          </cell>
          <cell r="F258">
            <v>102</v>
          </cell>
          <cell r="G258">
            <v>129</v>
          </cell>
          <cell r="H258">
            <v>92</v>
          </cell>
          <cell r="I258">
            <v>8</v>
          </cell>
          <cell r="J258">
            <v>44</v>
          </cell>
          <cell r="K258">
            <v>152</v>
          </cell>
          <cell r="L258">
            <v>146</v>
          </cell>
          <cell r="M258">
            <v>155</v>
          </cell>
        </row>
        <row r="259">
          <cell r="A259">
            <v>5171702</v>
          </cell>
          <cell r="B259">
            <v>5109944</v>
          </cell>
          <cell r="C259">
            <v>4410</v>
          </cell>
          <cell r="D259">
            <v>1751603</v>
          </cell>
          <cell r="E259">
            <v>225</v>
          </cell>
          <cell r="F259">
            <v>192</v>
          </cell>
          <cell r="G259">
            <v>195</v>
          </cell>
          <cell r="H259">
            <v>174</v>
          </cell>
          <cell r="I259">
            <v>180</v>
          </cell>
          <cell r="J259">
            <v>136</v>
          </cell>
          <cell r="K259">
            <v>234</v>
          </cell>
          <cell r="L259">
            <v>240</v>
          </cell>
          <cell r="M259">
            <v>257</v>
          </cell>
        </row>
        <row r="260">
          <cell r="A260">
            <v>5180022</v>
          </cell>
          <cell r="B260">
            <v>5114104</v>
          </cell>
          <cell r="C260">
            <v>4410</v>
          </cell>
          <cell r="D260">
            <v>3730546</v>
          </cell>
          <cell r="E260">
            <v>152</v>
          </cell>
          <cell r="F260">
            <v>126</v>
          </cell>
          <cell r="G260">
            <v>119</v>
          </cell>
          <cell r="H260">
            <v>120</v>
          </cell>
          <cell r="I260">
            <v>133</v>
          </cell>
          <cell r="J260">
            <v>133</v>
          </cell>
          <cell r="K260">
            <v>143</v>
          </cell>
          <cell r="L260">
            <v>145</v>
          </cell>
          <cell r="M260">
            <v>149</v>
          </cell>
        </row>
        <row r="261">
          <cell r="A261">
            <v>5179920</v>
          </cell>
          <cell r="B261">
            <v>5114053</v>
          </cell>
          <cell r="C261">
            <v>4410</v>
          </cell>
          <cell r="D261">
            <v>1752678</v>
          </cell>
          <cell r="E261">
            <v>86</v>
          </cell>
          <cell r="F261">
            <v>4</v>
          </cell>
          <cell r="G261">
            <v>86</v>
          </cell>
          <cell r="H261">
            <v>180</v>
          </cell>
          <cell r="I261">
            <v>207</v>
          </cell>
          <cell r="J261">
            <v>70</v>
          </cell>
          <cell r="K261">
            <v>118</v>
          </cell>
          <cell r="L261">
            <v>138</v>
          </cell>
          <cell r="M261">
            <v>125</v>
          </cell>
        </row>
        <row r="262">
          <cell r="A262">
            <v>5095500</v>
          </cell>
          <cell r="B262">
            <v>5071843</v>
          </cell>
          <cell r="C262">
            <v>4410</v>
          </cell>
          <cell r="D262">
            <v>5077076</v>
          </cell>
          <cell r="E262">
            <v>15</v>
          </cell>
          <cell r="F262">
            <v>28</v>
          </cell>
          <cell r="G262">
            <v>16</v>
          </cell>
          <cell r="H262">
            <v>14</v>
          </cell>
          <cell r="I262">
            <v>18</v>
          </cell>
          <cell r="J262">
            <v>18</v>
          </cell>
          <cell r="K262">
            <v>17</v>
          </cell>
          <cell r="L262">
            <v>22</v>
          </cell>
          <cell r="M262">
            <v>20</v>
          </cell>
        </row>
        <row r="263">
          <cell r="A263">
            <v>5095542</v>
          </cell>
          <cell r="B263">
            <v>5071864</v>
          </cell>
          <cell r="C263">
            <v>4410</v>
          </cell>
          <cell r="D263">
            <v>1265689</v>
          </cell>
          <cell r="E263">
            <v>166</v>
          </cell>
          <cell r="F263">
            <v>141</v>
          </cell>
          <cell r="G263">
            <v>147</v>
          </cell>
          <cell r="H263">
            <v>196</v>
          </cell>
          <cell r="I263">
            <v>181</v>
          </cell>
          <cell r="J263">
            <v>167</v>
          </cell>
          <cell r="K263">
            <v>161</v>
          </cell>
          <cell r="L263">
            <v>214</v>
          </cell>
          <cell r="M263">
            <v>211</v>
          </cell>
        </row>
        <row r="264">
          <cell r="A264">
            <v>5171764</v>
          </cell>
          <cell r="B264">
            <v>5109975</v>
          </cell>
          <cell r="C264">
            <v>4410</v>
          </cell>
          <cell r="D264">
            <v>3730067</v>
          </cell>
          <cell r="E264">
            <v>148</v>
          </cell>
          <cell r="F264">
            <v>126</v>
          </cell>
          <cell r="G264">
            <v>130</v>
          </cell>
          <cell r="H264">
            <v>114</v>
          </cell>
          <cell r="I264">
            <v>111</v>
          </cell>
          <cell r="J264">
            <v>111</v>
          </cell>
          <cell r="K264">
            <v>115</v>
          </cell>
          <cell r="L264">
            <v>186</v>
          </cell>
          <cell r="M264">
            <v>227</v>
          </cell>
        </row>
        <row r="265">
          <cell r="A265">
            <v>5171592</v>
          </cell>
          <cell r="B265">
            <v>5109889</v>
          </cell>
          <cell r="C265">
            <v>4410</v>
          </cell>
          <cell r="D265">
            <v>3727076</v>
          </cell>
          <cell r="E265">
            <v>210</v>
          </cell>
          <cell r="F265">
            <v>172</v>
          </cell>
          <cell r="G265">
            <v>154</v>
          </cell>
          <cell r="H265">
            <v>160</v>
          </cell>
          <cell r="I265">
            <v>133</v>
          </cell>
          <cell r="J265">
            <v>185</v>
          </cell>
          <cell r="K265">
            <v>158</v>
          </cell>
          <cell r="L265">
            <v>157</v>
          </cell>
          <cell r="M265">
            <v>198</v>
          </cell>
        </row>
        <row r="266">
          <cell r="A266">
            <v>5095642</v>
          </cell>
          <cell r="B266">
            <v>5071914</v>
          </cell>
          <cell r="C266">
            <v>4410</v>
          </cell>
          <cell r="D266">
            <v>3041029</v>
          </cell>
          <cell r="E266">
            <v>65</v>
          </cell>
          <cell r="F266">
            <v>7</v>
          </cell>
          <cell r="G266">
            <v>28</v>
          </cell>
          <cell r="H266">
            <v>16</v>
          </cell>
          <cell r="I266">
            <v>9</v>
          </cell>
          <cell r="J266">
            <v>9</v>
          </cell>
          <cell r="K266">
            <v>6</v>
          </cell>
          <cell r="L266">
            <v>125</v>
          </cell>
          <cell r="M266">
            <v>86</v>
          </cell>
        </row>
        <row r="267">
          <cell r="A267">
            <v>5095456</v>
          </cell>
          <cell r="B267">
            <v>5071821</v>
          </cell>
          <cell r="C267">
            <v>4410</v>
          </cell>
          <cell r="D267">
            <v>7688441</v>
          </cell>
          <cell r="E267">
            <v>184</v>
          </cell>
          <cell r="F267">
            <v>132</v>
          </cell>
          <cell r="G267">
            <v>146</v>
          </cell>
          <cell r="H267">
            <v>135</v>
          </cell>
          <cell r="I267">
            <v>147</v>
          </cell>
          <cell r="J267">
            <v>131</v>
          </cell>
          <cell r="K267">
            <v>121</v>
          </cell>
          <cell r="L267">
            <v>132</v>
          </cell>
          <cell r="M267">
            <v>81</v>
          </cell>
        </row>
        <row r="268">
          <cell r="A268">
            <v>5171918</v>
          </cell>
          <cell r="B268">
            <v>5110052</v>
          </cell>
          <cell r="C268">
            <v>4410</v>
          </cell>
          <cell r="D268">
            <v>7103078</v>
          </cell>
          <cell r="E268">
            <v>177</v>
          </cell>
          <cell r="F268">
            <v>155</v>
          </cell>
          <cell r="G268">
            <v>163</v>
          </cell>
          <cell r="H268">
            <v>155</v>
          </cell>
          <cell r="I268">
            <v>158</v>
          </cell>
          <cell r="J268">
            <v>146</v>
          </cell>
          <cell r="K268">
            <v>167</v>
          </cell>
          <cell r="L268">
            <v>175</v>
          </cell>
          <cell r="M268">
            <v>180</v>
          </cell>
        </row>
        <row r="269">
          <cell r="A269">
            <v>5171896</v>
          </cell>
          <cell r="B269">
            <v>5110041</v>
          </cell>
          <cell r="C269">
            <v>4410</v>
          </cell>
          <cell r="D269">
            <v>7314013</v>
          </cell>
          <cell r="E269">
            <v>145</v>
          </cell>
          <cell r="F269">
            <v>126</v>
          </cell>
          <cell r="G269">
            <v>124</v>
          </cell>
          <cell r="H269">
            <v>125</v>
          </cell>
          <cell r="I269">
            <v>127</v>
          </cell>
          <cell r="J269">
            <v>109</v>
          </cell>
          <cell r="K269">
            <v>102</v>
          </cell>
          <cell r="L269">
            <v>109</v>
          </cell>
          <cell r="M269">
            <v>137</v>
          </cell>
        </row>
        <row r="270">
          <cell r="A270">
            <v>5171658</v>
          </cell>
          <cell r="B270">
            <v>5109922</v>
          </cell>
          <cell r="C270">
            <v>4410</v>
          </cell>
          <cell r="D270">
            <v>7117315</v>
          </cell>
          <cell r="E270">
            <v>135</v>
          </cell>
          <cell r="F270">
            <v>218</v>
          </cell>
          <cell r="G270">
            <v>148</v>
          </cell>
          <cell r="H270">
            <v>168</v>
          </cell>
          <cell r="I270">
            <v>175</v>
          </cell>
          <cell r="J270">
            <v>159</v>
          </cell>
          <cell r="K270">
            <v>192</v>
          </cell>
          <cell r="L270">
            <v>240</v>
          </cell>
          <cell r="M270">
            <v>512</v>
          </cell>
        </row>
        <row r="271">
          <cell r="A271">
            <v>5179940</v>
          </cell>
          <cell r="B271">
            <v>5114063</v>
          </cell>
          <cell r="C271">
            <v>4410</v>
          </cell>
          <cell r="D271">
            <v>7287842</v>
          </cell>
          <cell r="E271">
            <v>125</v>
          </cell>
          <cell r="F271">
            <v>94</v>
          </cell>
          <cell r="G271">
            <v>117</v>
          </cell>
          <cell r="H271">
            <v>126</v>
          </cell>
          <cell r="I271">
            <v>96</v>
          </cell>
          <cell r="J271">
            <v>103</v>
          </cell>
          <cell r="K271">
            <v>96</v>
          </cell>
          <cell r="L271">
            <v>90</v>
          </cell>
          <cell r="M271">
            <v>102</v>
          </cell>
        </row>
        <row r="272">
          <cell r="A272">
            <v>5058190</v>
          </cell>
          <cell r="B272">
            <v>5053188</v>
          </cell>
          <cell r="C272">
            <v>4410</v>
          </cell>
          <cell r="D272">
            <v>7687145</v>
          </cell>
          <cell r="E272">
            <v>77</v>
          </cell>
          <cell r="F272">
            <v>78</v>
          </cell>
          <cell r="G272">
            <v>86</v>
          </cell>
          <cell r="H272">
            <v>90</v>
          </cell>
          <cell r="I272">
            <v>82</v>
          </cell>
          <cell r="J272">
            <v>31</v>
          </cell>
          <cell r="K272">
            <v>112</v>
          </cell>
          <cell r="L272">
            <v>102</v>
          </cell>
          <cell r="M272">
            <v>117</v>
          </cell>
        </row>
        <row r="273">
          <cell r="A273">
            <v>5171636</v>
          </cell>
          <cell r="B273">
            <v>5109911</v>
          </cell>
          <cell r="C273">
            <v>4410</v>
          </cell>
          <cell r="D273">
            <v>7116337</v>
          </cell>
          <cell r="E273">
            <v>177</v>
          </cell>
          <cell r="F273">
            <v>184</v>
          </cell>
          <cell r="G273">
            <v>193</v>
          </cell>
          <cell r="H273">
            <v>193</v>
          </cell>
          <cell r="I273">
            <v>228</v>
          </cell>
          <cell r="J273">
            <v>182</v>
          </cell>
          <cell r="K273">
            <v>185</v>
          </cell>
          <cell r="L273">
            <v>168</v>
          </cell>
          <cell r="M273">
            <v>0</v>
          </cell>
        </row>
        <row r="274">
          <cell r="A274">
            <v>5179982</v>
          </cell>
          <cell r="B274">
            <v>5114084</v>
          </cell>
          <cell r="C274">
            <v>4410</v>
          </cell>
          <cell r="D274">
            <v>15960559</v>
          </cell>
          <cell r="E274">
            <v>254</v>
          </cell>
          <cell r="F274">
            <v>211</v>
          </cell>
          <cell r="G274">
            <v>217</v>
          </cell>
          <cell r="H274">
            <v>218</v>
          </cell>
          <cell r="I274">
            <v>220</v>
          </cell>
          <cell r="J274">
            <v>216</v>
          </cell>
          <cell r="K274">
            <v>223</v>
          </cell>
          <cell r="L274">
            <v>213</v>
          </cell>
          <cell r="M274">
            <v>224</v>
          </cell>
        </row>
        <row r="275">
          <cell r="A275">
            <v>5171744</v>
          </cell>
          <cell r="B275">
            <v>5109965</v>
          </cell>
          <cell r="C275">
            <v>4410</v>
          </cell>
          <cell r="D275">
            <v>18492333</v>
          </cell>
          <cell r="E275">
            <v>219</v>
          </cell>
          <cell r="F275">
            <v>158</v>
          </cell>
          <cell r="G275">
            <v>22</v>
          </cell>
          <cell r="H275">
            <v>29</v>
          </cell>
          <cell r="I275">
            <v>46</v>
          </cell>
          <cell r="J275">
            <v>17</v>
          </cell>
          <cell r="K275">
            <v>36</v>
          </cell>
          <cell r="L275">
            <v>174</v>
          </cell>
          <cell r="M275">
            <v>117</v>
          </cell>
        </row>
        <row r="276">
          <cell r="A276">
            <v>5179962</v>
          </cell>
          <cell r="B276">
            <v>5114074</v>
          </cell>
          <cell r="C276">
            <v>4410</v>
          </cell>
          <cell r="D276">
            <v>15960510</v>
          </cell>
          <cell r="E276">
            <v>214</v>
          </cell>
          <cell r="F276">
            <v>174</v>
          </cell>
          <cell r="G276">
            <v>177</v>
          </cell>
          <cell r="H276">
            <v>176</v>
          </cell>
          <cell r="I276">
            <v>209</v>
          </cell>
          <cell r="J276">
            <v>195</v>
          </cell>
          <cell r="K276">
            <v>218</v>
          </cell>
          <cell r="L276">
            <v>212</v>
          </cell>
          <cell r="M276">
            <v>233</v>
          </cell>
        </row>
        <row r="277">
          <cell r="A277">
            <v>5095454</v>
          </cell>
          <cell r="B277">
            <v>5071820</v>
          </cell>
          <cell r="C277">
            <v>4410</v>
          </cell>
          <cell r="D277">
            <v>444601</v>
          </cell>
          <cell r="E277">
            <v>224</v>
          </cell>
          <cell r="F277">
            <v>191</v>
          </cell>
          <cell r="G277">
            <v>240</v>
          </cell>
          <cell r="H277">
            <v>197</v>
          </cell>
          <cell r="I277">
            <v>156</v>
          </cell>
          <cell r="J277">
            <v>154</v>
          </cell>
          <cell r="K277">
            <v>107</v>
          </cell>
          <cell r="L277">
            <v>135</v>
          </cell>
          <cell r="M277">
            <v>124</v>
          </cell>
        </row>
        <row r="278">
          <cell r="A278">
            <v>5095478</v>
          </cell>
          <cell r="B278">
            <v>5071832</v>
          </cell>
          <cell r="C278">
            <v>4410</v>
          </cell>
          <cell r="D278">
            <v>3091663</v>
          </cell>
          <cell r="E278">
            <v>537</v>
          </cell>
          <cell r="F278">
            <v>402</v>
          </cell>
          <cell r="G278">
            <v>450</v>
          </cell>
          <cell r="H278">
            <v>477</v>
          </cell>
          <cell r="I278">
            <v>476</v>
          </cell>
          <cell r="J278">
            <v>1441</v>
          </cell>
          <cell r="K278">
            <v>642</v>
          </cell>
          <cell r="L278">
            <v>686</v>
          </cell>
          <cell r="M278">
            <v>845</v>
          </cell>
        </row>
        <row r="279">
          <cell r="A279">
            <v>5062618</v>
          </cell>
          <cell r="B279">
            <v>5055402</v>
          </cell>
          <cell r="C279">
            <v>4410</v>
          </cell>
          <cell r="D279">
            <v>3355427</v>
          </cell>
          <cell r="E279">
            <v>172</v>
          </cell>
          <cell r="F279">
            <v>972</v>
          </cell>
          <cell r="G279">
            <v>282</v>
          </cell>
          <cell r="H279">
            <v>160</v>
          </cell>
          <cell r="I279">
            <v>464</v>
          </cell>
          <cell r="J279">
            <v>182</v>
          </cell>
          <cell r="K279">
            <v>173</v>
          </cell>
          <cell r="L279">
            <v>153</v>
          </cell>
          <cell r="M279">
            <v>300</v>
          </cell>
        </row>
        <row r="280">
          <cell r="A280">
            <v>5070050</v>
          </cell>
          <cell r="B280">
            <v>5059118</v>
          </cell>
          <cell r="C280">
            <v>4410</v>
          </cell>
          <cell r="E280">
            <v>172</v>
          </cell>
          <cell r="F280">
            <v>143</v>
          </cell>
          <cell r="G280">
            <v>157</v>
          </cell>
          <cell r="H280">
            <v>149</v>
          </cell>
          <cell r="I280">
            <v>207</v>
          </cell>
          <cell r="J280">
            <v>189</v>
          </cell>
          <cell r="K280">
            <v>181</v>
          </cell>
          <cell r="L280">
            <v>183</v>
          </cell>
          <cell r="M280">
            <v>179</v>
          </cell>
        </row>
        <row r="281">
          <cell r="A281">
            <v>5095624</v>
          </cell>
          <cell r="B281">
            <v>5071905</v>
          </cell>
          <cell r="C281">
            <v>4410</v>
          </cell>
          <cell r="E281">
            <v>331</v>
          </cell>
          <cell r="F281">
            <v>275</v>
          </cell>
          <cell r="G281">
            <v>305</v>
          </cell>
          <cell r="H281">
            <v>266</v>
          </cell>
          <cell r="I281">
            <v>323</v>
          </cell>
          <cell r="J281">
            <v>294</v>
          </cell>
          <cell r="K281">
            <v>285</v>
          </cell>
          <cell r="L281">
            <v>294</v>
          </cell>
          <cell r="M281">
            <v>285</v>
          </cell>
        </row>
        <row r="282">
          <cell r="A282">
            <v>5054002</v>
          </cell>
          <cell r="B282">
            <v>5051094</v>
          </cell>
          <cell r="C282">
            <v>4410</v>
          </cell>
          <cell r="E282">
            <v>172</v>
          </cell>
          <cell r="F282">
            <v>143</v>
          </cell>
          <cell r="G282">
            <v>157</v>
          </cell>
          <cell r="H282">
            <v>149</v>
          </cell>
          <cell r="I282">
            <v>207</v>
          </cell>
          <cell r="J282">
            <v>189</v>
          </cell>
          <cell r="K282">
            <v>181</v>
          </cell>
          <cell r="L282">
            <v>183</v>
          </cell>
          <cell r="M282">
            <v>179</v>
          </cell>
        </row>
        <row r="283">
          <cell r="A283">
            <v>5095494</v>
          </cell>
          <cell r="B283">
            <v>5071840</v>
          </cell>
          <cell r="C283">
            <v>4410</v>
          </cell>
          <cell r="D283">
            <v>3642570</v>
          </cell>
          <cell r="E283">
            <v>67</v>
          </cell>
          <cell r="F283">
            <v>136</v>
          </cell>
          <cell r="G283">
            <v>124</v>
          </cell>
          <cell r="H283">
            <v>177</v>
          </cell>
          <cell r="I283">
            <v>234</v>
          </cell>
          <cell r="J283">
            <v>41</v>
          </cell>
          <cell r="K283">
            <v>124</v>
          </cell>
          <cell r="L283">
            <v>35</v>
          </cell>
          <cell r="M283">
            <v>144</v>
          </cell>
        </row>
        <row r="284">
          <cell r="A284">
            <v>5095490</v>
          </cell>
          <cell r="B284">
            <v>5071838</v>
          </cell>
          <cell r="C284">
            <v>4410</v>
          </cell>
          <cell r="D284">
            <v>3219396</v>
          </cell>
          <cell r="E284">
            <v>262</v>
          </cell>
          <cell r="F284">
            <v>195</v>
          </cell>
          <cell r="G284">
            <v>171</v>
          </cell>
          <cell r="H284">
            <v>241</v>
          </cell>
          <cell r="I284">
            <v>263</v>
          </cell>
          <cell r="J284">
            <v>235</v>
          </cell>
          <cell r="K284">
            <v>217</v>
          </cell>
          <cell r="L284">
            <v>173</v>
          </cell>
          <cell r="M284">
            <v>432</v>
          </cell>
        </row>
        <row r="285">
          <cell r="A285">
            <v>5095564</v>
          </cell>
          <cell r="B285">
            <v>5071875</v>
          </cell>
          <cell r="C285">
            <v>4410</v>
          </cell>
          <cell r="D285">
            <v>3362099</v>
          </cell>
          <cell r="E285">
            <v>28</v>
          </cell>
          <cell r="F285">
            <v>19</v>
          </cell>
          <cell r="G285">
            <v>22</v>
          </cell>
          <cell r="H285">
            <v>28</v>
          </cell>
          <cell r="I285">
            <v>18</v>
          </cell>
          <cell r="J285">
            <v>14</v>
          </cell>
          <cell r="K285">
            <v>70</v>
          </cell>
          <cell r="L285">
            <v>62</v>
          </cell>
          <cell r="M285">
            <v>60</v>
          </cell>
        </row>
        <row r="286">
          <cell r="A286">
            <v>5095502</v>
          </cell>
          <cell r="B286">
            <v>5071844</v>
          </cell>
          <cell r="C286">
            <v>4410</v>
          </cell>
          <cell r="D286">
            <v>3642500</v>
          </cell>
          <cell r="E286">
            <v>327</v>
          </cell>
          <cell r="F286">
            <v>256</v>
          </cell>
          <cell r="G286">
            <v>320</v>
          </cell>
          <cell r="H286">
            <v>263</v>
          </cell>
          <cell r="I286">
            <v>273</v>
          </cell>
          <cell r="J286">
            <v>239</v>
          </cell>
          <cell r="K286">
            <v>266</v>
          </cell>
          <cell r="L286">
            <v>272</v>
          </cell>
          <cell r="M286">
            <v>263</v>
          </cell>
        </row>
        <row r="287">
          <cell r="A287">
            <v>5095628</v>
          </cell>
          <cell r="B287">
            <v>5071907</v>
          </cell>
          <cell r="C287">
            <v>4410</v>
          </cell>
          <cell r="D287">
            <v>3642624</v>
          </cell>
          <cell r="E287">
            <v>269</v>
          </cell>
          <cell r="F287">
            <v>165</v>
          </cell>
          <cell r="G287">
            <v>190</v>
          </cell>
          <cell r="H287">
            <v>152</v>
          </cell>
          <cell r="I287">
            <v>256</v>
          </cell>
          <cell r="J287">
            <v>219</v>
          </cell>
          <cell r="K287">
            <v>685</v>
          </cell>
          <cell r="L287">
            <v>350</v>
          </cell>
          <cell r="M287">
            <v>310</v>
          </cell>
        </row>
        <row r="288">
          <cell r="A288">
            <v>5095626</v>
          </cell>
          <cell r="B288">
            <v>5071906</v>
          </cell>
          <cell r="C288">
            <v>4410</v>
          </cell>
          <cell r="D288">
            <v>3362908</v>
          </cell>
          <cell r="E288">
            <v>238</v>
          </cell>
          <cell r="F288">
            <v>157</v>
          </cell>
          <cell r="G288">
            <v>201</v>
          </cell>
          <cell r="H288">
            <v>189</v>
          </cell>
          <cell r="I288">
            <v>186</v>
          </cell>
          <cell r="J288">
            <v>328</v>
          </cell>
          <cell r="K288">
            <v>300</v>
          </cell>
          <cell r="L288">
            <v>331</v>
          </cell>
          <cell r="M288">
            <v>286</v>
          </cell>
        </row>
        <row r="289">
          <cell r="A289">
            <v>5095560</v>
          </cell>
          <cell r="B289">
            <v>5071873</v>
          </cell>
          <cell r="C289">
            <v>4410</v>
          </cell>
          <cell r="D289">
            <v>70005300</v>
          </cell>
          <cell r="E289">
            <v>62</v>
          </cell>
          <cell r="F289">
            <v>34</v>
          </cell>
          <cell r="G289">
            <v>17</v>
          </cell>
          <cell r="H289">
            <v>49</v>
          </cell>
          <cell r="I289">
            <v>60</v>
          </cell>
          <cell r="J289">
            <v>61</v>
          </cell>
          <cell r="K289">
            <v>45</v>
          </cell>
          <cell r="L289">
            <v>17</v>
          </cell>
          <cell r="M289">
            <v>40</v>
          </cell>
        </row>
        <row r="290">
          <cell r="A290">
            <v>5095612</v>
          </cell>
          <cell r="B290">
            <v>5071899</v>
          </cell>
          <cell r="C290">
            <v>4410</v>
          </cell>
          <cell r="D290">
            <v>70000034</v>
          </cell>
          <cell r="E290">
            <v>263</v>
          </cell>
          <cell r="F290">
            <v>164</v>
          </cell>
          <cell r="G290">
            <v>217</v>
          </cell>
          <cell r="H290">
            <v>190</v>
          </cell>
          <cell r="I290">
            <v>194</v>
          </cell>
          <cell r="J290">
            <v>186</v>
          </cell>
          <cell r="K290">
            <v>192</v>
          </cell>
          <cell r="L290">
            <v>277</v>
          </cell>
          <cell r="M290">
            <v>280</v>
          </cell>
        </row>
        <row r="291">
          <cell r="A291">
            <v>5095558</v>
          </cell>
          <cell r="B291">
            <v>5071872</v>
          </cell>
          <cell r="C291">
            <v>4410</v>
          </cell>
          <cell r="D291">
            <v>5344497</v>
          </cell>
          <cell r="E291">
            <v>289</v>
          </cell>
          <cell r="F291">
            <v>251</v>
          </cell>
          <cell r="G291">
            <v>287</v>
          </cell>
          <cell r="H291">
            <v>262</v>
          </cell>
          <cell r="I291">
            <v>279</v>
          </cell>
          <cell r="J291">
            <v>223</v>
          </cell>
          <cell r="K291">
            <v>166</v>
          </cell>
          <cell r="L291">
            <v>173</v>
          </cell>
          <cell r="M291">
            <v>168</v>
          </cell>
        </row>
        <row r="292">
          <cell r="A292">
            <v>5095592</v>
          </cell>
          <cell r="B292">
            <v>5071889</v>
          </cell>
          <cell r="C292">
            <v>4410</v>
          </cell>
          <cell r="D292">
            <v>1691912</v>
          </cell>
          <cell r="E292">
            <v>233</v>
          </cell>
          <cell r="F292">
            <v>190</v>
          </cell>
          <cell r="G292">
            <v>228</v>
          </cell>
          <cell r="H292">
            <v>200</v>
          </cell>
          <cell r="I292">
            <v>205</v>
          </cell>
          <cell r="J292">
            <v>213</v>
          </cell>
          <cell r="K292">
            <v>207</v>
          </cell>
          <cell r="L292">
            <v>235</v>
          </cell>
          <cell r="M292">
            <v>198</v>
          </cell>
        </row>
        <row r="293">
          <cell r="A293">
            <v>5095610</v>
          </cell>
          <cell r="B293">
            <v>5071898</v>
          </cell>
          <cell r="C293">
            <v>4410</v>
          </cell>
          <cell r="D293">
            <v>1472025</v>
          </cell>
          <cell r="E293">
            <v>194</v>
          </cell>
          <cell r="F293">
            <v>206</v>
          </cell>
          <cell r="G293">
            <v>203</v>
          </cell>
          <cell r="H293">
            <v>219</v>
          </cell>
          <cell r="I293">
            <v>234</v>
          </cell>
          <cell r="J293">
            <v>164</v>
          </cell>
          <cell r="K293">
            <v>87</v>
          </cell>
          <cell r="L293">
            <v>127</v>
          </cell>
          <cell r="M293">
            <v>81</v>
          </cell>
        </row>
        <row r="294">
          <cell r="A294">
            <v>5095552</v>
          </cell>
          <cell r="B294">
            <v>5071869</v>
          </cell>
          <cell r="C294">
            <v>4410</v>
          </cell>
          <cell r="D294">
            <v>709537</v>
          </cell>
          <cell r="E294">
            <v>216</v>
          </cell>
          <cell r="F294">
            <v>126</v>
          </cell>
          <cell r="G294">
            <v>196</v>
          </cell>
          <cell r="H294">
            <v>212</v>
          </cell>
          <cell r="I294">
            <v>197</v>
          </cell>
          <cell r="J294">
            <v>168</v>
          </cell>
          <cell r="K294">
            <v>169</v>
          </cell>
          <cell r="L294">
            <v>238</v>
          </cell>
          <cell r="M294">
            <v>281</v>
          </cell>
        </row>
        <row r="295">
          <cell r="A295">
            <v>5095488</v>
          </cell>
          <cell r="B295">
            <v>5071837</v>
          </cell>
          <cell r="C295">
            <v>4410</v>
          </cell>
          <cell r="D295">
            <v>706378</v>
          </cell>
          <cell r="E295">
            <v>397</v>
          </cell>
          <cell r="F295">
            <v>367</v>
          </cell>
          <cell r="G295">
            <v>639</v>
          </cell>
          <cell r="H295">
            <v>499</v>
          </cell>
          <cell r="I295">
            <v>387</v>
          </cell>
          <cell r="J295">
            <v>356</v>
          </cell>
          <cell r="K295">
            <v>327</v>
          </cell>
          <cell r="L295">
            <v>590</v>
          </cell>
          <cell r="M295">
            <v>1066</v>
          </cell>
        </row>
        <row r="296">
          <cell r="A296">
            <v>5095562</v>
          </cell>
          <cell r="B296">
            <v>5071874</v>
          </cell>
          <cell r="C296">
            <v>4410</v>
          </cell>
          <cell r="D296">
            <v>451902</v>
          </cell>
          <cell r="E296">
            <v>170</v>
          </cell>
          <cell r="F296">
            <v>380</v>
          </cell>
          <cell r="G296">
            <v>134</v>
          </cell>
          <cell r="H296">
            <v>167</v>
          </cell>
          <cell r="I296">
            <v>143</v>
          </cell>
          <cell r="J296">
            <v>227</v>
          </cell>
          <cell r="K296">
            <v>158</v>
          </cell>
          <cell r="L296">
            <v>291</v>
          </cell>
          <cell r="M296">
            <v>361</v>
          </cell>
        </row>
        <row r="297">
          <cell r="A297">
            <v>5095506</v>
          </cell>
          <cell r="B297">
            <v>5071846</v>
          </cell>
          <cell r="C297">
            <v>4410</v>
          </cell>
          <cell r="D297">
            <v>2955974</v>
          </cell>
          <cell r="E297">
            <v>187</v>
          </cell>
          <cell r="F297">
            <v>170</v>
          </cell>
          <cell r="G297">
            <v>183</v>
          </cell>
          <cell r="H297">
            <v>146</v>
          </cell>
          <cell r="I297">
            <v>157</v>
          </cell>
          <cell r="J297">
            <v>159</v>
          </cell>
          <cell r="K297">
            <v>157</v>
          </cell>
          <cell r="L297">
            <v>170</v>
          </cell>
          <cell r="M297">
            <v>157</v>
          </cell>
        </row>
        <row r="298">
          <cell r="A298">
            <v>5095460</v>
          </cell>
          <cell r="B298">
            <v>5071823</v>
          </cell>
          <cell r="C298">
            <v>4410</v>
          </cell>
          <cell r="D298">
            <v>3361122</v>
          </cell>
          <cell r="E298">
            <v>200</v>
          </cell>
          <cell r="F298">
            <v>140</v>
          </cell>
          <cell r="G298">
            <v>179</v>
          </cell>
          <cell r="H298">
            <v>165</v>
          </cell>
          <cell r="I298">
            <v>197</v>
          </cell>
          <cell r="J298">
            <v>173</v>
          </cell>
          <cell r="K298">
            <v>179</v>
          </cell>
          <cell r="L298">
            <v>168</v>
          </cell>
          <cell r="M298">
            <v>165</v>
          </cell>
        </row>
        <row r="299">
          <cell r="A299">
            <v>5095508</v>
          </cell>
          <cell r="B299">
            <v>5071847</v>
          </cell>
          <cell r="C299">
            <v>4410</v>
          </cell>
          <cell r="D299">
            <v>7273405</v>
          </cell>
          <cell r="E299">
            <v>507</v>
          </cell>
          <cell r="F299">
            <v>400</v>
          </cell>
          <cell r="G299">
            <v>481</v>
          </cell>
          <cell r="H299">
            <v>435</v>
          </cell>
          <cell r="I299">
            <v>471</v>
          </cell>
          <cell r="J299">
            <v>461</v>
          </cell>
          <cell r="K299">
            <v>417</v>
          </cell>
          <cell r="L299">
            <v>508</v>
          </cell>
          <cell r="M299">
            <v>442</v>
          </cell>
        </row>
        <row r="300">
          <cell r="A300">
            <v>5095504</v>
          </cell>
          <cell r="B300">
            <v>5071845</v>
          </cell>
          <cell r="C300">
            <v>4410</v>
          </cell>
          <cell r="D300">
            <v>7294384</v>
          </cell>
          <cell r="E300">
            <v>213</v>
          </cell>
          <cell r="F300">
            <v>137</v>
          </cell>
          <cell r="G300">
            <v>162</v>
          </cell>
          <cell r="H300">
            <v>150</v>
          </cell>
          <cell r="I300">
            <v>229</v>
          </cell>
          <cell r="J300">
            <v>239</v>
          </cell>
          <cell r="K300">
            <v>221</v>
          </cell>
          <cell r="L300">
            <v>260</v>
          </cell>
          <cell r="M300">
            <v>247</v>
          </cell>
        </row>
        <row r="301">
          <cell r="A301">
            <v>5052896</v>
          </cell>
          <cell r="B301">
            <v>5050541</v>
          </cell>
          <cell r="C301">
            <v>4410</v>
          </cell>
          <cell r="D301">
            <v>7729108</v>
          </cell>
          <cell r="E301">
            <v>214</v>
          </cell>
          <cell r="F301">
            <v>177</v>
          </cell>
          <cell r="G301">
            <v>216</v>
          </cell>
          <cell r="H301">
            <v>198</v>
          </cell>
          <cell r="I301">
            <v>201</v>
          </cell>
          <cell r="J301">
            <v>198</v>
          </cell>
          <cell r="K301">
            <v>175</v>
          </cell>
          <cell r="L301">
            <v>208</v>
          </cell>
          <cell r="M301">
            <v>204</v>
          </cell>
        </row>
        <row r="302">
          <cell r="A302">
            <v>5095566</v>
          </cell>
          <cell r="B302">
            <v>5071876</v>
          </cell>
          <cell r="C302">
            <v>4410</v>
          </cell>
          <cell r="D302">
            <v>7147079</v>
          </cell>
          <cell r="E302">
            <v>307</v>
          </cell>
          <cell r="F302">
            <v>190</v>
          </cell>
          <cell r="G302">
            <v>258</v>
          </cell>
          <cell r="H302">
            <v>234</v>
          </cell>
          <cell r="I302">
            <v>256</v>
          </cell>
          <cell r="J302">
            <v>270</v>
          </cell>
          <cell r="K302">
            <v>285</v>
          </cell>
          <cell r="L302">
            <v>333</v>
          </cell>
          <cell r="M302">
            <v>126</v>
          </cell>
        </row>
        <row r="303">
          <cell r="A303">
            <v>5095594</v>
          </cell>
          <cell r="B303">
            <v>5071890</v>
          </cell>
          <cell r="C303">
            <v>4410</v>
          </cell>
          <cell r="D303">
            <v>6892934</v>
          </cell>
          <cell r="E303">
            <v>64</v>
          </cell>
          <cell r="F303">
            <v>57</v>
          </cell>
          <cell r="G303">
            <v>56</v>
          </cell>
          <cell r="H303">
            <v>57</v>
          </cell>
          <cell r="I303">
            <v>70</v>
          </cell>
          <cell r="J303">
            <v>66</v>
          </cell>
          <cell r="K303">
            <v>62</v>
          </cell>
          <cell r="L303">
            <v>92</v>
          </cell>
          <cell r="M303">
            <v>23</v>
          </cell>
        </row>
        <row r="304">
          <cell r="A304">
            <v>5179394</v>
          </cell>
          <cell r="B304">
            <v>5113790</v>
          </cell>
          <cell r="C304">
            <v>4410</v>
          </cell>
          <cell r="D304">
            <v>6824105</v>
          </cell>
          <cell r="E304">
            <v>202</v>
          </cell>
          <cell r="F304">
            <v>191</v>
          </cell>
          <cell r="G304">
            <v>189</v>
          </cell>
          <cell r="H304">
            <v>180</v>
          </cell>
          <cell r="I304">
            <v>216</v>
          </cell>
          <cell r="J304">
            <v>197</v>
          </cell>
          <cell r="K304">
            <v>200</v>
          </cell>
          <cell r="L304">
            <v>221</v>
          </cell>
          <cell r="M304">
            <v>231</v>
          </cell>
        </row>
        <row r="305">
          <cell r="A305">
            <v>5094966</v>
          </cell>
          <cell r="B305">
            <v>5071576</v>
          </cell>
          <cell r="C305">
            <v>4410</v>
          </cell>
          <cell r="E305">
            <v>240</v>
          </cell>
          <cell r="F305">
            <v>193</v>
          </cell>
          <cell r="G305">
            <v>213</v>
          </cell>
          <cell r="H305">
            <v>149</v>
          </cell>
          <cell r="I305">
            <v>207</v>
          </cell>
          <cell r="J305">
            <v>189</v>
          </cell>
          <cell r="K305">
            <v>181</v>
          </cell>
          <cell r="L305">
            <v>183</v>
          </cell>
          <cell r="M305">
            <v>179</v>
          </cell>
        </row>
        <row r="306">
          <cell r="A306">
            <v>5094982</v>
          </cell>
          <cell r="B306">
            <v>5071584</v>
          </cell>
          <cell r="C306">
            <v>4410</v>
          </cell>
          <cell r="D306">
            <v>5370405</v>
          </cell>
          <cell r="E306">
            <v>166</v>
          </cell>
          <cell r="F306">
            <v>95</v>
          </cell>
          <cell r="G306">
            <v>758</v>
          </cell>
          <cell r="H306">
            <v>112</v>
          </cell>
          <cell r="I306">
            <v>242</v>
          </cell>
          <cell r="J306">
            <v>233</v>
          </cell>
          <cell r="K306">
            <v>166</v>
          </cell>
          <cell r="L306">
            <v>492</v>
          </cell>
          <cell r="M306">
            <v>562</v>
          </cell>
        </row>
        <row r="307">
          <cell r="A307">
            <v>5069760</v>
          </cell>
          <cell r="B307">
            <v>5058973</v>
          </cell>
          <cell r="C307">
            <v>4410</v>
          </cell>
          <cell r="D307">
            <v>9018200</v>
          </cell>
          <cell r="E307">
            <v>273</v>
          </cell>
          <cell r="F307">
            <v>145</v>
          </cell>
          <cell r="G307">
            <v>257</v>
          </cell>
          <cell r="H307">
            <v>97</v>
          </cell>
          <cell r="I307">
            <v>223</v>
          </cell>
          <cell r="J307">
            <v>146</v>
          </cell>
          <cell r="K307">
            <v>192</v>
          </cell>
          <cell r="L307">
            <v>151</v>
          </cell>
          <cell r="M307">
            <v>157</v>
          </cell>
        </row>
        <row r="308">
          <cell r="A308">
            <v>5094976</v>
          </cell>
          <cell r="B308">
            <v>5071581</v>
          </cell>
          <cell r="C308">
            <v>4410</v>
          </cell>
          <cell r="D308">
            <v>3927041</v>
          </cell>
          <cell r="E308">
            <v>347</v>
          </cell>
          <cell r="F308">
            <v>291</v>
          </cell>
          <cell r="G308">
            <v>263</v>
          </cell>
          <cell r="H308">
            <v>241</v>
          </cell>
          <cell r="I308">
            <v>259</v>
          </cell>
          <cell r="J308">
            <v>201</v>
          </cell>
          <cell r="K308">
            <v>276</v>
          </cell>
          <cell r="L308">
            <v>286</v>
          </cell>
          <cell r="M308">
            <v>270</v>
          </cell>
        </row>
        <row r="309">
          <cell r="A309">
            <v>5094978</v>
          </cell>
          <cell r="B309">
            <v>5071582</v>
          </cell>
          <cell r="C309">
            <v>4410</v>
          </cell>
          <cell r="D309">
            <v>21989071</v>
          </cell>
          <cell r="E309">
            <v>89</v>
          </cell>
          <cell r="F309">
            <v>73</v>
          </cell>
          <cell r="G309">
            <v>67</v>
          </cell>
          <cell r="H309">
            <v>74</v>
          </cell>
          <cell r="I309">
            <v>81</v>
          </cell>
          <cell r="J309">
            <v>79</v>
          </cell>
          <cell r="K309">
            <v>62</v>
          </cell>
          <cell r="L309">
            <v>226</v>
          </cell>
          <cell r="M309">
            <v>101</v>
          </cell>
        </row>
        <row r="310">
          <cell r="A310">
            <v>5094964</v>
          </cell>
          <cell r="B310">
            <v>5071575</v>
          </cell>
          <cell r="C310">
            <v>4410</v>
          </cell>
          <cell r="D310">
            <v>3917</v>
          </cell>
          <cell r="E310">
            <v>64</v>
          </cell>
          <cell r="F310">
            <v>75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A311">
            <v>5094972</v>
          </cell>
          <cell r="B311">
            <v>5071579</v>
          </cell>
          <cell r="C311">
            <v>4410</v>
          </cell>
          <cell r="D311">
            <v>2064257</v>
          </cell>
          <cell r="E311">
            <v>170</v>
          </cell>
          <cell r="F311">
            <v>124</v>
          </cell>
          <cell r="G311">
            <v>207</v>
          </cell>
          <cell r="H311">
            <v>154</v>
          </cell>
          <cell r="I311">
            <v>131</v>
          </cell>
          <cell r="J311">
            <v>129</v>
          </cell>
          <cell r="K311">
            <v>128</v>
          </cell>
          <cell r="L311">
            <v>161</v>
          </cell>
          <cell r="M311">
            <v>157</v>
          </cell>
        </row>
        <row r="312">
          <cell r="A312">
            <v>5094974</v>
          </cell>
          <cell r="B312">
            <v>5071580</v>
          </cell>
          <cell r="C312">
            <v>4410</v>
          </cell>
          <cell r="D312">
            <v>1692114</v>
          </cell>
          <cell r="E312">
            <v>183</v>
          </cell>
          <cell r="F312">
            <v>120</v>
          </cell>
          <cell r="G312">
            <v>129</v>
          </cell>
          <cell r="H312">
            <v>47</v>
          </cell>
          <cell r="I312">
            <v>203</v>
          </cell>
          <cell r="J312">
            <v>98</v>
          </cell>
          <cell r="K312">
            <v>120</v>
          </cell>
          <cell r="L312">
            <v>24</v>
          </cell>
          <cell r="M312">
            <v>192</v>
          </cell>
        </row>
        <row r="313">
          <cell r="A313">
            <v>5094980</v>
          </cell>
          <cell r="B313">
            <v>5071583</v>
          </cell>
          <cell r="C313">
            <v>4410</v>
          </cell>
          <cell r="D313">
            <v>1616725</v>
          </cell>
          <cell r="E313">
            <v>148</v>
          </cell>
          <cell r="F313">
            <v>80</v>
          </cell>
          <cell r="G313">
            <v>115</v>
          </cell>
          <cell r="H313">
            <v>87</v>
          </cell>
          <cell r="I313">
            <v>96</v>
          </cell>
          <cell r="J313">
            <v>90</v>
          </cell>
          <cell r="K313">
            <v>77</v>
          </cell>
          <cell r="L313">
            <v>91</v>
          </cell>
          <cell r="M313">
            <v>81</v>
          </cell>
        </row>
        <row r="314">
          <cell r="A314">
            <v>5094962</v>
          </cell>
          <cell r="B314">
            <v>5071574</v>
          </cell>
          <cell r="C314">
            <v>4410</v>
          </cell>
          <cell r="D314">
            <v>7097166</v>
          </cell>
          <cell r="E314">
            <v>164</v>
          </cell>
          <cell r="F314">
            <v>68</v>
          </cell>
          <cell r="G314">
            <v>87</v>
          </cell>
          <cell r="H314">
            <v>60</v>
          </cell>
          <cell r="I314">
            <v>109</v>
          </cell>
          <cell r="J314">
            <v>95</v>
          </cell>
          <cell r="K314">
            <v>150</v>
          </cell>
          <cell r="L314">
            <v>173</v>
          </cell>
          <cell r="M314">
            <v>134</v>
          </cell>
        </row>
        <row r="315">
          <cell r="A315">
            <v>5094968</v>
          </cell>
          <cell r="B315">
            <v>5071577</v>
          </cell>
          <cell r="C315">
            <v>4410</v>
          </cell>
          <cell r="D315">
            <v>16008266</v>
          </cell>
          <cell r="E315">
            <v>101</v>
          </cell>
          <cell r="F315">
            <v>62</v>
          </cell>
          <cell r="G315">
            <v>53</v>
          </cell>
          <cell r="H315">
            <v>58</v>
          </cell>
          <cell r="I315">
            <v>85</v>
          </cell>
          <cell r="J315">
            <v>87</v>
          </cell>
          <cell r="K315">
            <v>79</v>
          </cell>
          <cell r="L315">
            <v>96</v>
          </cell>
          <cell r="M315">
            <v>76</v>
          </cell>
        </row>
        <row r="316">
          <cell r="A316">
            <v>5177230</v>
          </cell>
          <cell r="B316">
            <v>5112708</v>
          </cell>
          <cell r="C316">
            <v>4410</v>
          </cell>
          <cell r="D316">
            <v>3649761</v>
          </cell>
          <cell r="E316">
            <v>268</v>
          </cell>
          <cell r="F316">
            <v>238</v>
          </cell>
          <cell r="G316">
            <v>230</v>
          </cell>
          <cell r="H316">
            <v>204</v>
          </cell>
          <cell r="I316">
            <v>267</v>
          </cell>
          <cell r="J316">
            <v>229</v>
          </cell>
          <cell r="K316">
            <v>244</v>
          </cell>
          <cell r="L316">
            <v>221</v>
          </cell>
          <cell r="M316">
            <v>236</v>
          </cell>
        </row>
        <row r="317">
          <cell r="A317">
            <v>5081360</v>
          </cell>
          <cell r="B317">
            <v>5064773</v>
          </cell>
          <cell r="C317">
            <v>4410</v>
          </cell>
          <cell r="D317">
            <v>32997887</v>
          </cell>
          <cell r="E317">
            <v>172</v>
          </cell>
          <cell r="F317">
            <v>152</v>
          </cell>
          <cell r="G317">
            <v>148</v>
          </cell>
          <cell r="H317">
            <v>144</v>
          </cell>
          <cell r="I317">
            <v>213</v>
          </cell>
          <cell r="J317">
            <v>183</v>
          </cell>
          <cell r="K317">
            <v>193</v>
          </cell>
          <cell r="L317">
            <v>172</v>
          </cell>
          <cell r="M317">
            <v>93</v>
          </cell>
        </row>
        <row r="318">
          <cell r="A318">
            <v>5176762</v>
          </cell>
          <cell r="B318">
            <v>5112474</v>
          </cell>
          <cell r="C318">
            <v>4410</v>
          </cell>
          <cell r="D318">
            <v>3508977</v>
          </cell>
          <cell r="E318">
            <v>246</v>
          </cell>
          <cell r="F318">
            <v>220</v>
          </cell>
          <cell r="G318">
            <v>211</v>
          </cell>
          <cell r="H318">
            <v>188</v>
          </cell>
          <cell r="I318">
            <v>245</v>
          </cell>
          <cell r="J318">
            <v>211</v>
          </cell>
          <cell r="K318">
            <v>309</v>
          </cell>
          <cell r="L318">
            <v>360</v>
          </cell>
          <cell r="M318">
            <v>418</v>
          </cell>
        </row>
        <row r="319">
          <cell r="A319">
            <v>5181106</v>
          </cell>
          <cell r="B319">
            <v>5114646</v>
          </cell>
          <cell r="C319">
            <v>4410</v>
          </cell>
          <cell r="D319">
            <v>31988253</v>
          </cell>
          <cell r="E319">
            <v>164</v>
          </cell>
          <cell r="F319">
            <v>398</v>
          </cell>
          <cell r="G319">
            <v>479</v>
          </cell>
          <cell r="H319">
            <v>287</v>
          </cell>
          <cell r="I319">
            <v>254</v>
          </cell>
          <cell r="J319">
            <v>724</v>
          </cell>
          <cell r="K319">
            <v>440</v>
          </cell>
          <cell r="L319">
            <v>642</v>
          </cell>
          <cell r="M319">
            <v>138</v>
          </cell>
        </row>
        <row r="320">
          <cell r="A320">
            <v>5180626</v>
          </cell>
          <cell r="B320">
            <v>5114406</v>
          </cell>
          <cell r="C320">
            <v>4410</v>
          </cell>
          <cell r="D320">
            <v>31116284</v>
          </cell>
          <cell r="E320">
            <v>330</v>
          </cell>
          <cell r="F320">
            <v>295</v>
          </cell>
          <cell r="G320">
            <v>284</v>
          </cell>
          <cell r="H320">
            <v>252</v>
          </cell>
          <cell r="I320">
            <v>658</v>
          </cell>
          <cell r="J320">
            <v>192</v>
          </cell>
          <cell r="K320">
            <v>150</v>
          </cell>
          <cell r="L320">
            <v>160</v>
          </cell>
          <cell r="M320">
            <v>193</v>
          </cell>
        </row>
        <row r="321">
          <cell r="A321">
            <v>5180470</v>
          </cell>
          <cell r="B321">
            <v>5114328</v>
          </cell>
          <cell r="C321">
            <v>4410</v>
          </cell>
          <cell r="D321">
            <v>1618051</v>
          </cell>
          <cell r="E321">
            <v>233</v>
          </cell>
          <cell r="F321">
            <v>404</v>
          </cell>
          <cell r="G321">
            <v>200</v>
          </cell>
          <cell r="H321">
            <v>254</v>
          </cell>
          <cell r="I321">
            <v>79</v>
          </cell>
          <cell r="J321">
            <v>72</v>
          </cell>
          <cell r="K321">
            <v>74</v>
          </cell>
          <cell r="L321">
            <v>79</v>
          </cell>
          <cell r="M321">
            <v>99</v>
          </cell>
        </row>
        <row r="322">
          <cell r="A322">
            <v>5180450</v>
          </cell>
          <cell r="B322">
            <v>5114318</v>
          </cell>
          <cell r="C322">
            <v>4410</v>
          </cell>
          <cell r="D322">
            <v>3506176</v>
          </cell>
          <cell r="E322">
            <v>233</v>
          </cell>
          <cell r="F322">
            <v>206</v>
          </cell>
          <cell r="G322">
            <v>572</v>
          </cell>
          <cell r="H322">
            <v>265</v>
          </cell>
          <cell r="I322">
            <v>287</v>
          </cell>
          <cell r="J322">
            <v>229</v>
          </cell>
          <cell r="K322">
            <v>240</v>
          </cell>
          <cell r="L322">
            <v>270</v>
          </cell>
          <cell r="M322">
            <v>313</v>
          </cell>
        </row>
        <row r="323">
          <cell r="A323">
            <v>5180396</v>
          </cell>
          <cell r="B323">
            <v>5114291</v>
          </cell>
          <cell r="C323">
            <v>4410</v>
          </cell>
          <cell r="D323">
            <v>1502200</v>
          </cell>
          <cell r="E323">
            <v>563</v>
          </cell>
          <cell r="F323">
            <v>225</v>
          </cell>
          <cell r="G323">
            <v>200</v>
          </cell>
          <cell r="H323">
            <v>190</v>
          </cell>
          <cell r="I323">
            <v>191</v>
          </cell>
          <cell r="J323">
            <v>193</v>
          </cell>
          <cell r="K323">
            <v>223</v>
          </cell>
          <cell r="L323">
            <v>218</v>
          </cell>
          <cell r="M323">
            <v>233</v>
          </cell>
        </row>
        <row r="324">
          <cell r="A324">
            <v>5180370</v>
          </cell>
          <cell r="B324">
            <v>5114278</v>
          </cell>
          <cell r="C324">
            <v>4410</v>
          </cell>
          <cell r="D324">
            <v>2961927</v>
          </cell>
          <cell r="E324">
            <v>272</v>
          </cell>
          <cell r="F324">
            <v>126</v>
          </cell>
          <cell r="G324">
            <v>140</v>
          </cell>
          <cell r="H324">
            <v>128</v>
          </cell>
          <cell r="I324">
            <v>130</v>
          </cell>
          <cell r="J324">
            <v>103</v>
          </cell>
          <cell r="K324">
            <v>150</v>
          </cell>
          <cell r="L324">
            <v>134</v>
          </cell>
          <cell r="M324">
            <v>161</v>
          </cell>
        </row>
        <row r="325">
          <cell r="A325">
            <v>5180608</v>
          </cell>
          <cell r="B325">
            <v>5114397</v>
          </cell>
          <cell r="C325">
            <v>4410</v>
          </cell>
          <cell r="D325">
            <v>1502201</v>
          </cell>
          <cell r="E325">
            <v>140</v>
          </cell>
          <cell r="F325">
            <v>112</v>
          </cell>
          <cell r="G325">
            <v>124</v>
          </cell>
          <cell r="H325">
            <v>80</v>
          </cell>
          <cell r="I325">
            <v>78</v>
          </cell>
          <cell r="J325">
            <v>68</v>
          </cell>
          <cell r="K325">
            <v>71</v>
          </cell>
          <cell r="L325">
            <v>77</v>
          </cell>
          <cell r="M325">
            <v>89</v>
          </cell>
        </row>
        <row r="326">
          <cell r="A326">
            <v>5180858</v>
          </cell>
          <cell r="B326">
            <v>5114522</v>
          </cell>
          <cell r="C326">
            <v>4410</v>
          </cell>
          <cell r="D326">
            <v>3361903</v>
          </cell>
          <cell r="E326">
            <v>150</v>
          </cell>
          <cell r="F326">
            <v>186</v>
          </cell>
          <cell r="G326">
            <v>189</v>
          </cell>
          <cell r="H326">
            <v>169</v>
          </cell>
          <cell r="I326">
            <v>181</v>
          </cell>
          <cell r="J326">
            <v>161</v>
          </cell>
          <cell r="K326">
            <v>400</v>
          </cell>
          <cell r="L326">
            <v>283</v>
          </cell>
          <cell r="M326">
            <v>356</v>
          </cell>
        </row>
        <row r="327">
          <cell r="A327">
            <v>5180666</v>
          </cell>
          <cell r="B327">
            <v>5114426</v>
          </cell>
          <cell r="C327">
            <v>4410</v>
          </cell>
          <cell r="D327">
            <v>6802311</v>
          </cell>
          <cell r="E327">
            <v>336</v>
          </cell>
          <cell r="F327">
            <v>305</v>
          </cell>
          <cell r="G327">
            <v>300</v>
          </cell>
          <cell r="H327">
            <v>314</v>
          </cell>
          <cell r="I327">
            <v>296</v>
          </cell>
          <cell r="J327">
            <v>303</v>
          </cell>
          <cell r="K327">
            <v>317</v>
          </cell>
          <cell r="L327">
            <v>314</v>
          </cell>
          <cell r="M327">
            <v>333</v>
          </cell>
        </row>
        <row r="328">
          <cell r="A328">
            <v>5180878</v>
          </cell>
          <cell r="B328">
            <v>5114532</v>
          </cell>
          <cell r="C328">
            <v>4410</v>
          </cell>
          <cell r="D328">
            <v>3365025</v>
          </cell>
          <cell r="E328">
            <v>213</v>
          </cell>
          <cell r="F328">
            <v>189</v>
          </cell>
          <cell r="G328">
            <v>213</v>
          </cell>
          <cell r="H328">
            <v>201</v>
          </cell>
          <cell r="I328">
            <v>209</v>
          </cell>
          <cell r="J328">
            <v>189</v>
          </cell>
          <cell r="K328">
            <v>196</v>
          </cell>
          <cell r="L328">
            <v>189</v>
          </cell>
          <cell r="M328">
            <v>188</v>
          </cell>
        </row>
        <row r="329">
          <cell r="A329">
            <v>5177206</v>
          </cell>
          <cell r="B329">
            <v>5112696</v>
          </cell>
          <cell r="C329">
            <v>4410</v>
          </cell>
          <cell r="D329">
            <v>7085157</v>
          </cell>
          <cell r="E329">
            <v>380</v>
          </cell>
          <cell r="F329">
            <v>286</v>
          </cell>
          <cell r="G329">
            <v>232</v>
          </cell>
          <cell r="H329">
            <v>213</v>
          </cell>
          <cell r="I329">
            <v>205</v>
          </cell>
          <cell r="J329">
            <v>187</v>
          </cell>
          <cell r="K329">
            <v>215</v>
          </cell>
          <cell r="L329">
            <v>206</v>
          </cell>
          <cell r="M329">
            <v>203</v>
          </cell>
        </row>
        <row r="330">
          <cell r="A330">
            <v>5180644</v>
          </cell>
          <cell r="B330">
            <v>5114415</v>
          </cell>
          <cell r="C330">
            <v>4410</v>
          </cell>
          <cell r="D330">
            <v>7116921</v>
          </cell>
          <cell r="E330">
            <v>236</v>
          </cell>
          <cell r="F330">
            <v>181</v>
          </cell>
          <cell r="G330">
            <v>177</v>
          </cell>
          <cell r="H330">
            <v>177</v>
          </cell>
          <cell r="I330">
            <v>208</v>
          </cell>
          <cell r="J330">
            <v>207</v>
          </cell>
          <cell r="K330">
            <v>121</v>
          </cell>
          <cell r="L330">
            <v>70</v>
          </cell>
          <cell r="M330">
            <v>88</v>
          </cell>
        </row>
        <row r="331">
          <cell r="A331">
            <v>5180896</v>
          </cell>
          <cell r="B331">
            <v>5114541</v>
          </cell>
          <cell r="C331">
            <v>4410</v>
          </cell>
          <cell r="D331">
            <v>7130475</v>
          </cell>
          <cell r="E331">
            <v>171</v>
          </cell>
          <cell r="F331">
            <v>127</v>
          </cell>
          <cell r="G331">
            <v>139</v>
          </cell>
          <cell r="H331">
            <v>131</v>
          </cell>
          <cell r="I331">
            <v>145</v>
          </cell>
          <cell r="J331">
            <v>137</v>
          </cell>
          <cell r="K331">
            <v>144</v>
          </cell>
          <cell r="L331">
            <v>179</v>
          </cell>
          <cell r="M331">
            <v>203</v>
          </cell>
        </row>
        <row r="332">
          <cell r="A332">
            <v>5180912</v>
          </cell>
          <cell r="B332">
            <v>5114549</v>
          </cell>
          <cell r="C332">
            <v>4410</v>
          </cell>
          <cell r="D332">
            <v>7726425</v>
          </cell>
          <cell r="E332">
            <v>186</v>
          </cell>
          <cell r="F332">
            <v>158</v>
          </cell>
          <cell r="G332">
            <v>159</v>
          </cell>
          <cell r="H332">
            <v>151</v>
          </cell>
          <cell r="I332">
            <v>172</v>
          </cell>
          <cell r="J332">
            <v>177</v>
          </cell>
          <cell r="K332">
            <v>170</v>
          </cell>
          <cell r="L332">
            <v>192</v>
          </cell>
          <cell r="M332">
            <v>224</v>
          </cell>
        </row>
        <row r="333">
          <cell r="A333">
            <v>5068022</v>
          </cell>
          <cell r="B333">
            <v>5058104</v>
          </cell>
          <cell r="C333">
            <v>4410</v>
          </cell>
          <cell r="D333">
            <v>7210433</v>
          </cell>
          <cell r="E333">
            <v>7</v>
          </cell>
          <cell r="F333">
            <v>5</v>
          </cell>
          <cell r="G333">
            <v>5</v>
          </cell>
          <cell r="H333">
            <v>4</v>
          </cell>
          <cell r="I333">
            <v>7</v>
          </cell>
          <cell r="J333">
            <v>0</v>
          </cell>
          <cell r="K333">
            <v>0</v>
          </cell>
          <cell r="L333">
            <v>6</v>
          </cell>
          <cell r="M333">
            <v>5</v>
          </cell>
        </row>
        <row r="334">
          <cell r="A334">
            <v>5180384</v>
          </cell>
          <cell r="B334">
            <v>5114285</v>
          </cell>
          <cell r="C334">
            <v>4410</v>
          </cell>
          <cell r="D334">
            <v>24556677</v>
          </cell>
          <cell r="E334">
            <v>141</v>
          </cell>
          <cell r="F334">
            <v>124</v>
          </cell>
          <cell r="G334">
            <v>128</v>
          </cell>
          <cell r="H334">
            <v>112</v>
          </cell>
          <cell r="I334">
            <v>105</v>
          </cell>
          <cell r="J334">
            <v>90</v>
          </cell>
          <cell r="K334">
            <v>94</v>
          </cell>
          <cell r="L334">
            <v>102</v>
          </cell>
          <cell r="M334">
            <v>132</v>
          </cell>
        </row>
        <row r="335">
          <cell r="A335">
            <v>5180430</v>
          </cell>
          <cell r="B335">
            <v>5114308</v>
          </cell>
          <cell r="C335">
            <v>4410</v>
          </cell>
          <cell r="D335">
            <v>24906166</v>
          </cell>
          <cell r="E335">
            <v>79</v>
          </cell>
          <cell r="F335">
            <v>77</v>
          </cell>
          <cell r="G335">
            <v>92</v>
          </cell>
          <cell r="H335">
            <v>63</v>
          </cell>
          <cell r="I335">
            <v>28</v>
          </cell>
          <cell r="J335">
            <v>55</v>
          </cell>
          <cell r="K335">
            <v>75</v>
          </cell>
          <cell r="L335">
            <v>110</v>
          </cell>
          <cell r="M335">
            <v>124</v>
          </cell>
        </row>
        <row r="336">
          <cell r="A336">
            <v>5181104</v>
          </cell>
          <cell r="B336">
            <v>5114645</v>
          </cell>
          <cell r="C336">
            <v>4410</v>
          </cell>
          <cell r="D336">
            <v>3333108</v>
          </cell>
          <cell r="E336">
            <v>269</v>
          </cell>
          <cell r="F336">
            <v>228</v>
          </cell>
          <cell r="G336">
            <v>238</v>
          </cell>
          <cell r="H336">
            <v>231</v>
          </cell>
          <cell r="I336">
            <v>221</v>
          </cell>
          <cell r="J336">
            <v>205</v>
          </cell>
          <cell r="K336">
            <v>214</v>
          </cell>
          <cell r="L336">
            <v>223</v>
          </cell>
          <cell r="M336">
            <v>224</v>
          </cell>
        </row>
        <row r="337">
          <cell r="A337">
            <v>5177768</v>
          </cell>
          <cell r="B337">
            <v>5112977</v>
          </cell>
          <cell r="C337">
            <v>4410</v>
          </cell>
          <cell r="D337">
            <v>18490467</v>
          </cell>
          <cell r="E337">
            <v>233</v>
          </cell>
          <cell r="F337">
            <v>206</v>
          </cell>
          <cell r="G337">
            <v>200</v>
          </cell>
          <cell r="H337">
            <v>189</v>
          </cell>
          <cell r="I337">
            <v>273</v>
          </cell>
          <cell r="J337">
            <v>237</v>
          </cell>
          <cell r="K337">
            <v>251</v>
          </cell>
          <cell r="L337">
            <v>224</v>
          </cell>
          <cell r="M337">
            <v>155</v>
          </cell>
        </row>
        <row r="338">
          <cell r="A338">
            <v>5177784</v>
          </cell>
          <cell r="B338">
            <v>5112985</v>
          </cell>
          <cell r="C338">
            <v>4410</v>
          </cell>
          <cell r="D338">
            <v>442290</v>
          </cell>
          <cell r="E338">
            <v>233</v>
          </cell>
          <cell r="F338">
            <v>206</v>
          </cell>
          <cell r="G338">
            <v>200</v>
          </cell>
          <cell r="H338">
            <v>189</v>
          </cell>
          <cell r="I338">
            <v>273</v>
          </cell>
          <cell r="J338">
            <v>237</v>
          </cell>
          <cell r="K338">
            <v>91</v>
          </cell>
          <cell r="L338">
            <v>56</v>
          </cell>
          <cell r="M338">
            <v>154</v>
          </cell>
        </row>
        <row r="339">
          <cell r="A339">
            <v>5177748</v>
          </cell>
          <cell r="B339">
            <v>5112967</v>
          </cell>
          <cell r="C339">
            <v>4410</v>
          </cell>
          <cell r="D339">
            <v>5386161</v>
          </cell>
          <cell r="E339">
            <v>205</v>
          </cell>
          <cell r="F339">
            <v>176</v>
          </cell>
          <cell r="G339">
            <v>193</v>
          </cell>
          <cell r="H339">
            <v>195</v>
          </cell>
          <cell r="I339">
            <v>180</v>
          </cell>
          <cell r="J339">
            <v>174</v>
          </cell>
          <cell r="K339">
            <v>206</v>
          </cell>
          <cell r="L339">
            <v>191</v>
          </cell>
          <cell r="M339">
            <v>206</v>
          </cell>
        </row>
        <row r="340">
          <cell r="A340">
            <v>5177704</v>
          </cell>
          <cell r="B340">
            <v>5112945</v>
          </cell>
          <cell r="C340">
            <v>4410</v>
          </cell>
          <cell r="D340">
            <v>3725827</v>
          </cell>
          <cell r="E340">
            <v>211</v>
          </cell>
          <cell r="F340">
            <v>193</v>
          </cell>
          <cell r="G340">
            <v>197</v>
          </cell>
          <cell r="H340">
            <v>153</v>
          </cell>
          <cell r="I340">
            <v>214</v>
          </cell>
          <cell r="J340">
            <v>204</v>
          </cell>
          <cell r="K340">
            <v>181</v>
          </cell>
          <cell r="L340">
            <v>169</v>
          </cell>
          <cell r="M340">
            <v>90</v>
          </cell>
        </row>
        <row r="341">
          <cell r="A341">
            <v>5177726</v>
          </cell>
          <cell r="B341">
            <v>5112956</v>
          </cell>
          <cell r="C341">
            <v>4410</v>
          </cell>
          <cell r="D341">
            <v>5316436</v>
          </cell>
          <cell r="E341">
            <v>12</v>
          </cell>
          <cell r="F341">
            <v>16</v>
          </cell>
          <cell r="G341">
            <v>9</v>
          </cell>
          <cell r="H341">
            <v>21</v>
          </cell>
          <cell r="I341">
            <v>11</v>
          </cell>
          <cell r="J341">
            <v>16</v>
          </cell>
          <cell r="K341">
            <v>20</v>
          </cell>
          <cell r="L341">
            <v>13</v>
          </cell>
          <cell r="M341">
            <v>11</v>
          </cell>
        </row>
        <row r="342">
          <cell r="A342">
            <v>5177848</v>
          </cell>
          <cell r="B342">
            <v>5113017</v>
          </cell>
          <cell r="C342">
            <v>4410</v>
          </cell>
          <cell r="E342">
            <v>172</v>
          </cell>
          <cell r="F342">
            <v>152</v>
          </cell>
          <cell r="G342">
            <v>148</v>
          </cell>
          <cell r="H342">
            <v>144</v>
          </cell>
          <cell r="I342">
            <v>213</v>
          </cell>
          <cell r="J342">
            <v>183</v>
          </cell>
          <cell r="K342">
            <v>193</v>
          </cell>
          <cell r="L342">
            <v>172</v>
          </cell>
          <cell r="M342">
            <v>184</v>
          </cell>
        </row>
        <row r="343">
          <cell r="A343">
            <v>5177986</v>
          </cell>
          <cell r="B343">
            <v>5113086</v>
          </cell>
          <cell r="C343">
            <v>4410</v>
          </cell>
          <cell r="D343">
            <v>32997408</v>
          </cell>
          <cell r="E343">
            <v>233</v>
          </cell>
          <cell r="F343">
            <v>206</v>
          </cell>
          <cell r="G343">
            <v>200</v>
          </cell>
          <cell r="H343">
            <v>189</v>
          </cell>
          <cell r="I343">
            <v>273</v>
          </cell>
          <cell r="J343">
            <v>237</v>
          </cell>
          <cell r="K343">
            <v>502</v>
          </cell>
          <cell r="L343">
            <v>55</v>
          </cell>
          <cell r="M343">
            <v>30</v>
          </cell>
        </row>
        <row r="344">
          <cell r="A344">
            <v>5178040</v>
          </cell>
          <cell r="B344">
            <v>5113113</v>
          </cell>
          <cell r="C344">
            <v>4410</v>
          </cell>
          <cell r="D344">
            <v>31116282</v>
          </cell>
          <cell r="E344">
            <v>22</v>
          </cell>
          <cell r="F344">
            <v>659</v>
          </cell>
          <cell r="G344">
            <v>599</v>
          </cell>
          <cell r="H344">
            <v>622</v>
          </cell>
          <cell r="I344">
            <v>496</v>
          </cell>
          <cell r="J344">
            <v>0</v>
          </cell>
          <cell r="K344">
            <v>399</v>
          </cell>
          <cell r="L344">
            <v>466</v>
          </cell>
          <cell r="M344">
            <v>545</v>
          </cell>
        </row>
        <row r="345">
          <cell r="A345">
            <v>5177948</v>
          </cell>
          <cell r="B345">
            <v>5113067</v>
          </cell>
          <cell r="C345">
            <v>4410</v>
          </cell>
          <cell r="D345">
            <v>31988623</v>
          </cell>
          <cell r="E345">
            <v>172</v>
          </cell>
          <cell r="F345">
            <v>152</v>
          </cell>
          <cell r="G345">
            <v>148</v>
          </cell>
          <cell r="H345">
            <v>144</v>
          </cell>
          <cell r="I345">
            <v>213</v>
          </cell>
          <cell r="J345">
            <v>15</v>
          </cell>
          <cell r="K345">
            <v>25</v>
          </cell>
          <cell r="L345">
            <v>53</v>
          </cell>
          <cell r="M345">
            <v>76</v>
          </cell>
        </row>
        <row r="346">
          <cell r="A346">
            <v>5177968</v>
          </cell>
          <cell r="B346">
            <v>5113077</v>
          </cell>
          <cell r="C346">
            <v>4410</v>
          </cell>
          <cell r="D346">
            <v>3726021</v>
          </cell>
          <cell r="E346">
            <v>143</v>
          </cell>
          <cell r="F346">
            <v>120</v>
          </cell>
          <cell r="G346">
            <v>126</v>
          </cell>
          <cell r="H346">
            <v>75</v>
          </cell>
          <cell r="I346">
            <v>83</v>
          </cell>
          <cell r="J346">
            <v>84</v>
          </cell>
          <cell r="K346">
            <v>101</v>
          </cell>
          <cell r="L346">
            <v>90</v>
          </cell>
          <cell r="M346">
            <v>83</v>
          </cell>
        </row>
        <row r="347">
          <cell r="A347">
            <v>5178036</v>
          </cell>
          <cell r="B347">
            <v>5113111</v>
          </cell>
          <cell r="C347">
            <v>4410</v>
          </cell>
          <cell r="D347">
            <v>1884965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6</v>
          </cell>
          <cell r="J347">
            <v>307</v>
          </cell>
          <cell r="K347">
            <v>322</v>
          </cell>
          <cell r="L347">
            <v>359</v>
          </cell>
          <cell r="M347">
            <v>424</v>
          </cell>
        </row>
        <row r="348">
          <cell r="A348">
            <v>5178030</v>
          </cell>
          <cell r="B348">
            <v>5113108</v>
          </cell>
          <cell r="C348">
            <v>4410</v>
          </cell>
          <cell r="D348">
            <v>1691957</v>
          </cell>
          <cell r="E348">
            <v>159</v>
          </cell>
          <cell r="F348">
            <v>144</v>
          </cell>
          <cell r="G348">
            <v>140</v>
          </cell>
          <cell r="H348">
            <v>158</v>
          </cell>
          <cell r="I348">
            <v>150</v>
          </cell>
          <cell r="J348">
            <v>128</v>
          </cell>
          <cell r="K348">
            <v>262</v>
          </cell>
          <cell r="L348">
            <v>123</v>
          </cell>
          <cell r="M348">
            <v>149</v>
          </cell>
        </row>
        <row r="349">
          <cell r="A349">
            <v>5177928</v>
          </cell>
          <cell r="B349">
            <v>5113057</v>
          </cell>
          <cell r="C349">
            <v>4410</v>
          </cell>
          <cell r="D349">
            <v>1691955</v>
          </cell>
          <cell r="E349">
            <v>193</v>
          </cell>
          <cell r="F349">
            <v>126</v>
          </cell>
          <cell r="G349">
            <v>115</v>
          </cell>
          <cell r="H349">
            <v>107</v>
          </cell>
          <cell r="I349">
            <v>106</v>
          </cell>
          <cell r="J349">
            <v>102</v>
          </cell>
          <cell r="K349">
            <v>109</v>
          </cell>
          <cell r="L349">
            <v>96</v>
          </cell>
          <cell r="M349">
            <v>107</v>
          </cell>
        </row>
        <row r="350">
          <cell r="A350">
            <v>5178038</v>
          </cell>
          <cell r="B350">
            <v>5113112</v>
          </cell>
          <cell r="C350">
            <v>4410</v>
          </cell>
          <cell r="D350">
            <v>3730935</v>
          </cell>
          <cell r="E350">
            <v>164</v>
          </cell>
          <cell r="F350">
            <v>114</v>
          </cell>
          <cell r="G350">
            <v>125</v>
          </cell>
          <cell r="H350">
            <v>127</v>
          </cell>
          <cell r="I350">
            <v>112</v>
          </cell>
          <cell r="J350">
            <v>93</v>
          </cell>
          <cell r="K350">
            <v>106</v>
          </cell>
          <cell r="L350">
            <v>116</v>
          </cell>
          <cell r="M350">
            <v>121</v>
          </cell>
        </row>
        <row r="351">
          <cell r="A351">
            <v>5178034</v>
          </cell>
          <cell r="B351">
            <v>5113110</v>
          </cell>
          <cell r="C351">
            <v>4410</v>
          </cell>
          <cell r="D351">
            <v>6821997</v>
          </cell>
          <cell r="E351">
            <v>45</v>
          </cell>
          <cell r="F351">
            <v>42</v>
          </cell>
          <cell r="G351">
            <v>37</v>
          </cell>
          <cell r="H351">
            <v>34</v>
          </cell>
          <cell r="I351">
            <v>40</v>
          </cell>
          <cell r="J351">
            <v>39</v>
          </cell>
          <cell r="K351">
            <v>40</v>
          </cell>
          <cell r="L351">
            <v>39</v>
          </cell>
          <cell r="M351">
            <v>35</v>
          </cell>
        </row>
        <row r="352">
          <cell r="A352">
            <v>5177908</v>
          </cell>
          <cell r="B352">
            <v>5113047</v>
          </cell>
          <cell r="C352">
            <v>4410</v>
          </cell>
          <cell r="D352">
            <v>1751077</v>
          </cell>
          <cell r="E352">
            <v>176</v>
          </cell>
          <cell r="F352">
            <v>79</v>
          </cell>
          <cell r="G352">
            <v>74</v>
          </cell>
          <cell r="H352">
            <v>64</v>
          </cell>
          <cell r="I352">
            <v>181</v>
          </cell>
          <cell r="J352">
            <v>105</v>
          </cell>
          <cell r="K352">
            <v>131</v>
          </cell>
          <cell r="L352">
            <v>129</v>
          </cell>
          <cell r="M352">
            <v>126</v>
          </cell>
        </row>
        <row r="353">
          <cell r="A353">
            <v>5177870</v>
          </cell>
          <cell r="B353">
            <v>5113028</v>
          </cell>
          <cell r="C353">
            <v>4410</v>
          </cell>
          <cell r="D353">
            <v>6823621</v>
          </cell>
          <cell r="E353">
            <v>201</v>
          </cell>
          <cell r="F353">
            <v>176</v>
          </cell>
          <cell r="G353">
            <v>182</v>
          </cell>
          <cell r="H353">
            <v>174</v>
          </cell>
          <cell r="I353">
            <v>189</v>
          </cell>
          <cell r="J353">
            <v>170</v>
          </cell>
          <cell r="K353">
            <v>189</v>
          </cell>
          <cell r="L353">
            <v>175</v>
          </cell>
          <cell r="M353">
            <v>193</v>
          </cell>
        </row>
        <row r="354">
          <cell r="A354">
            <v>5069762</v>
          </cell>
          <cell r="B354">
            <v>5058974</v>
          </cell>
          <cell r="C354">
            <v>4410</v>
          </cell>
          <cell r="D354">
            <v>7210412</v>
          </cell>
          <cell r="E354">
            <v>0</v>
          </cell>
          <cell r="F354">
            <v>98</v>
          </cell>
          <cell r="G354">
            <v>59</v>
          </cell>
          <cell r="H354">
            <v>107</v>
          </cell>
          <cell r="I354">
            <v>122</v>
          </cell>
          <cell r="J354">
            <v>121</v>
          </cell>
          <cell r="K354">
            <v>132</v>
          </cell>
          <cell r="L354">
            <v>143</v>
          </cell>
          <cell r="M354">
            <v>141</v>
          </cell>
        </row>
        <row r="355">
          <cell r="A355">
            <v>5177826</v>
          </cell>
          <cell r="B355">
            <v>5113006</v>
          </cell>
          <cell r="C355">
            <v>4410</v>
          </cell>
          <cell r="D355">
            <v>7109083</v>
          </cell>
          <cell r="E355">
            <v>137</v>
          </cell>
          <cell r="F355">
            <v>106</v>
          </cell>
          <cell r="G355">
            <v>141</v>
          </cell>
          <cell r="H355">
            <v>163</v>
          </cell>
          <cell r="I355">
            <v>153</v>
          </cell>
          <cell r="J355">
            <v>127</v>
          </cell>
          <cell r="K355">
            <v>134</v>
          </cell>
          <cell r="L355">
            <v>131</v>
          </cell>
          <cell r="M355">
            <v>173</v>
          </cell>
        </row>
        <row r="356">
          <cell r="A356">
            <v>5178008</v>
          </cell>
          <cell r="B356">
            <v>5113097</v>
          </cell>
          <cell r="C356">
            <v>4410</v>
          </cell>
          <cell r="D356">
            <v>7117841</v>
          </cell>
          <cell r="E356">
            <v>211</v>
          </cell>
          <cell r="F356">
            <v>169</v>
          </cell>
          <cell r="G356">
            <v>166</v>
          </cell>
          <cell r="H356">
            <v>164</v>
          </cell>
          <cell r="I356">
            <v>170</v>
          </cell>
          <cell r="J356">
            <v>170</v>
          </cell>
          <cell r="K356">
            <v>192</v>
          </cell>
          <cell r="L356">
            <v>165</v>
          </cell>
          <cell r="M356">
            <v>173</v>
          </cell>
        </row>
        <row r="357">
          <cell r="A357">
            <v>5177888</v>
          </cell>
          <cell r="B357">
            <v>5113037</v>
          </cell>
          <cell r="C357">
            <v>4410</v>
          </cell>
          <cell r="D357">
            <v>15961098</v>
          </cell>
          <cell r="E357">
            <v>65</v>
          </cell>
          <cell r="F357">
            <v>132</v>
          </cell>
          <cell r="G357">
            <v>99</v>
          </cell>
          <cell r="H357">
            <v>83</v>
          </cell>
          <cell r="I357">
            <v>93</v>
          </cell>
          <cell r="J357">
            <v>79</v>
          </cell>
          <cell r="K357">
            <v>83</v>
          </cell>
          <cell r="L357">
            <v>85</v>
          </cell>
          <cell r="M357">
            <v>86</v>
          </cell>
        </row>
        <row r="358">
          <cell r="A358">
            <v>5177802</v>
          </cell>
          <cell r="B358">
            <v>5112994</v>
          </cell>
          <cell r="C358">
            <v>4410</v>
          </cell>
          <cell r="D358">
            <v>721946</v>
          </cell>
          <cell r="E358">
            <v>134</v>
          </cell>
          <cell r="F358">
            <v>120</v>
          </cell>
          <cell r="G358">
            <v>240</v>
          </cell>
          <cell r="H358">
            <v>137</v>
          </cell>
          <cell r="I358">
            <v>147</v>
          </cell>
          <cell r="J358">
            <v>129</v>
          </cell>
          <cell r="K358">
            <v>139</v>
          </cell>
          <cell r="L358">
            <v>137</v>
          </cell>
          <cell r="M358">
            <v>148</v>
          </cell>
        </row>
        <row r="359">
          <cell r="A359">
            <v>5178042</v>
          </cell>
          <cell r="B359">
            <v>5113114</v>
          </cell>
          <cell r="C359">
            <v>4410</v>
          </cell>
          <cell r="D359">
            <v>3515738</v>
          </cell>
          <cell r="E359">
            <v>170</v>
          </cell>
          <cell r="F359">
            <v>144</v>
          </cell>
          <cell r="G359">
            <v>152</v>
          </cell>
          <cell r="H359">
            <v>151</v>
          </cell>
          <cell r="I359">
            <v>196</v>
          </cell>
          <cell r="J359">
            <v>164</v>
          </cell>
          <cell r="K359">
            <v>184</v>
          </cell>
          <cell r="L359">
            <v>184</v>
          </cell>
          <cell r="M359">
            <v>218</v>
          </cell>
        </row>
        <row r="360">
          <cell r="A360">
            <v>5178282</v>
          </cell>
          <cell r="B360">
            <v>5113234</v>
          </cell>
          <cell r="C360">
            <v>4410</v>
          </cell>
          <cell r="D360">
            <v>70006480</v>
          </cell>
          <cell r="E360">
            <v>251</v>
          </cell>
          <cell r="F360">
            <v>225</v>
          </cell>
          <cell r="G360">
            <v>206</v>
          </cell>
          <cell r="H360">
            <v>212</v>
          </cell>
          <cell r="I360">
            <v>229</v>
          </cell>
          <cell r="J360">
            <v>218</v>
          </cell>
          <cell r="K360">
            <v>215</v>
          </cell>
          <cell r="L360">
            <v>241</v>
          </cell>
          <cell r="M360">
            <v>204</v>
          </cell>
        </row>
        <row r="361">
          <cell r="A361">
            <v>5178348</v>
          </cell>
          <cell r="B361">
            <v>5113267</v>
          </cell>
          <cell r="C361">
            <v>4410</v>
          </cell>
          <cell r="D361">
            <v>5308643</v>
          </cell>
          <cell r="E361">
            <v>101</v>
          </cell>
          <cell r="F361">
            <v>86</v>
          </cell>
          <cell r="G361">
            <v>80</v>
          </cell>
          <cell r="H361">
            <v>92</v>
          </cell>
          <cell r="I361">
            <v>99</v>
          </cell>
          <cell r="J361">
            <v>74</v>
          </cell>
          <cell r="K361">
            <v>90</v>
          </cell>
          <cell r="L361">
            <v>73</v>
          </cell>
          <cell r="M361">
            <v>81</v>
          </cell>
        </row>
        <row r="362">
          <cell r="A362">
            <v>5178370</v>
          </cell>
          <cell r="B362">
            <v>5113278</v>
          </cell>
          <cell r="C362">
            <v>4410</v>
          </cell>
          <cell r="D362">
            <v>15960556</v>
          </cell>
          <cell r="E362">
            <v>179</v>
          </cell>
          <cell r="F362">
            <v>141</v>
          </cell>
          <cell r="G362">
            <v>136</v>
          </cell>
          <cell r="H362">
            <v>160</v>
          </cell>
          <cell r="I362">
            <v>178</v>
          </cell>
          <cell r="J362">
            <v>150</v>
          </cell>
          <cell r="K362">
            <v>143</v>
          </cell>
          <cell r="L362">
            <v>130</v>
          </cell>
          <cell r="M362">
            <v>134</v>
          </cell>
        </row>
        <row r="363">
          <cell r="A363">
            <v>5178044</v>
          </cell>
          <cell r="B363">
            <v>5113115</v>
          </cell>
          <cell r="C363">
            <v>4410</v>
          </cell>
          <cell r="D363">
            <v>10274686</v>
          </cell>
          <cell r="E363">
            <v>336</v>
          </cell>
          <cell r="F363">
            <v>281</v>
          </cell>
          <cell r="G363">
            <v>262</v>
          </cell>
          <cell r="H363">
            <v>252</v>
          </cell>
          <cell r="I363">
            <v>250</v>
          </cell>
          <cell r="J363">
            <v>240</v>
          </cell>
          <cell r="K363">
            <v>248</v>
          </cell>
          <cell r="L363">
            <v>216</v>
          </cell>
          <cell r="M363">
            <v>275</v>
          </cell>
        </row>
        <row r="364">
          <cell r="A364">
            <v>5178062</v>
          </cell>
          <cell r="B364">
            <v>5113124</v>
          </cell>
          <cell r="C364">
            <v>4410</v>
          </cell>
          <cell r="D364">
            <v>1502241</v>
          </cell>
          <cell r="E364">
            <v>167</v>
          </cell>
          <cell r="F364">
            <v>306</v>
          </cell>
          <cell r="G364">
            <v>158</v>
          </cell>
          <cell r="H364">
            <v>165</v>
          </cell>
          <cell r="I364">
            <v>183</v>
          </cell>
          <cell r="J364">
            <v>172</v>
          </cell>
          <cell r="K364">
            <v>190</v>
          </cell>
          <cell r="L364">
            <v>174</v>
          </cell>
          <cell r="M364">
            <v>212</v>
          </cell>
        </row>
        <row r="365">
          <cell r="A365">
            <v>5178262</v>
          </cell>
          <cell r="B365">
            <v>5113224</v>
          </cell>
          <cell r="C365">
            <v>4410</v>
          </cell>
          <cell r="D365">
            <v>1618664</v>
          </cell>
          <cell r="E365">
            <v>157</v>
          </cell>
          <cell r="F365">
            <v>138</v>
          </cell>
          <cell r="G365">
            <v>142</v>
          </cell>
          <cell r="H365">
            <v>130</v>
          </cell>
          <cell r="I365">
            <v>144</v>
          </cell>
          <cell r="J365">
            <v>130</v>
          </cell>
          <cell r="K365">
            <v>144</v>
          </cell>
          <cell r="L365">
            <v>140</v>
          </cell>
          <cell r="M365">
            <v>159</v>
          </cell>
        </row>
        <row r="366">
          <cell r="A366">
            <v>5178240</v>
          </cell>
          <cell r="B366">
            <v>5113213</v>
          </cell>
          <cell r="C366">
            <v>4410</v>
          </cell>
          <cell r="D366">
            <v>1691952</v>
          </cell>
          <cell r="E366">
            <v>252</v>
          </cell>
          <cell r="F366">
            <v>214</v>
          </cell>
          <cell r="G366">
            <v>207</v>
          </cell>
          <cell r="H366">
            <v>211</v>
          </cell>
          <cell r="I366">
            <v>220</v>
          </cell>
          <cell r="J366">
            <v>187</v>
          </cell>
          <cell r="K366">
            <v>194</v>
          </cell>
          <cell r="L366">
            <v>197</v>
          </cell>
          <cell r="M366">
            <v>221</v>
          </cell>
        </row>
        <row r="367">
          <cell r="A367">
            <v>5178218</v>
          </cell>
          <cell r="B367">
            <v>5113202</v>
          </cell>
          <cell r="C367">
            <v>4410</v>
          </cell>
          <cell r="D367">
            <v>1691954</v>
          </cell>
          <cell r="E367">
            <v>162</v>
          </cell>
          <cell r="F367">
            <v>298</v>
          </cell>
          <cell r="G367">
            <v>135</v>
          </cell>
          <cell r="H367">
            <v>158</v>
          </cell>
          <cell r="I367">
            <v>203</v>
          </cell>
          <cell r="J367">
            <v>146</v>
          </cell>
          <cell r="K367">
            <v>166</v>
          </cell>
          <cell r="L367">
            <v>200</v>
          </cell>
          <cell r="M367">
            <v>176</v>
          </cell>
        </row>
        <row r="368">
          <cell r="A368">
            <v>5178412</v>
          </cell>
          <cell r="B368">
            <v>5113299</v>
          </cell>
          <cell r="C368">
            <v>4410</v>
          </cell>
          <cell r="D368">
            <v>3730226</v>
          </cell>
          <cell r="E368">
            <v>46</v>
          </cell>
          <cell r="F368">
            <v>42</v>
          </cell>
          <cell r="G368">
            <v>51</v>
          </cell>
          <cell r="H368">
            <v>54</v>
          </cell>
          <cell r="I368">
            <v>40</v>
          </cell>
          <cell r="J368">
            <v>50</v>
          </cell>
          <cell r="K368">
            <v>50</v>
          </cell>
          <cell r="L368">
            <v>48</v>
          </cell>
          <cell r="M368">
            <v>60</v>
          </cell>
        </row>
        <row r="369">
          <cell r="A369">
            <v>5178326</v>
          </cell>
          <cell r="B369">
            <v>5113256</v>
          </cell>
          <cell r="C369">
            <v>4410</v>
          </cell>
          <cell r="D369">
            <v>4746657</v>
          </cell>
          <cell r="E369">
            <v>32</v>
          </cell>
          <cell r="F369">
            <v>33</v>
          </cell>
          <cell r="G369">
            <v>36</v>
          </cell>
          <cell r="H369">
            <v>42</v>
          </cell>
          <cell r="I369">
            <v>0</v>
          </cell>
          <cell r="J369">
            <v>27</v>
          </cell>
          <cell r="K369">
            <v>29</v>
          </cell>
          <cell r="L369">
            <v>0</v>
          </cell>
          <cell r="M369">
            <v>23</v>
          </cell>
        </row>
        <row r="370">
          <cell r="A370">
            <v>5178046</v>
          </cell>
          <cell r="B370">
            <v>5113116</v>
          </cell>
          <cell r="C370">
            <v>4410</v>
          </cell>
          <cell r="D370">
            <v>6824559</v>
          </cell>
          <cell r="E370">
            <v>257</v>
          </cell>
          <cell r="F370">
            <v>235</v>
          </cell>
          <cell r="G370">
            <v>262</v>
          </cell>
          <cell r="H370">
            <v>260</v>
          </cell>
          <cell r="I370">
            <v>268</v>
          </cell>
          <cell r="J370">
            <v>260</v>
          </cell>
          <cell r="K370">
            <v>247</v>
          </cell>
          <cell r="L370">
            <v>236</v>
          </cell>
          <cell r="M370">
            <v>272</v>
          </cell>
        </row>
        <row r="371">
          <cell r="A371">
            <v>5178086</v>
          </cell>
          <cell r="B371">
            <v>5113136</v>
          </cell>
          <cell r="C371">
            <v>4410</v>
          </cell>
          <cell r="D371">
            <v>6825496</v>
          </cell>
          <cell r="E371">
            <v>324</v>
          </cell>
          <cell r="F371">
            <v>228</v>
          </cell>
          <cell r="G371">
            <v>167</v>
          </cell>
          <cell r="H371">
            <v>192</v>
          </cell>
          <cell r="I371">
            <v>218</v>
          </cell>
          <cell r="J371">
            <v>184</v>
          </cell>
          <cell r="K371">
            <v>223</v>
          </cell>
          <cell r="L371">
            <v>176</v>
          </cell>
          <cell r="M371">
            <v>239</v>
          </cell>
        </row>
        <row r="372">
          <cell r="A372">
            <v>5178152</v>
          </cell>
          <cell r="B372">
            <v>5113169</v>
          </cell>
          <cell r="C372">
            <v>4410</v>
          </cell>
          <cell r="D372">
            <v>6823193</v>
          </cell>
          <cell r="E372">
            <v>99</v>
          </cell>
          <cell r="F372">
            <v>81</v>
          </cell>
          <cell r="G372">
            <v>63</v>
          </cell>
          <cell r="H372">
            <v>51</v>
          </cell>
          <cell r="I372">
            <v>110</v>
          </cell>
          <cell r="J372">
            <v>128</v>
          </cell>
          <cell r="K372">
            <v>131</v>
          </cell>
          <cell r="L372">
            <v>197</v>
          </cell>
          <cell r="M372">
            <v>272</v>
          </cell>
        </row>
        <row r="373">
          <cell r="A373">
            <v>5178392</v>
          </cell>
          <cell r="B373">
            <v>5113289</v>
          </cell>
          <cell r="C373">
            <v>4410</v>
          </cell>
          <cell r="D373">
            <v>1752329</v>
          </cell>
          <cell r="E373">
            <v>234</v>
          </cell>
          <cell r="F373">
            <v>195</v>
          </cell>
          <cell r="G373">
            <v>181</v>
          </cell>
          <cell r="H373">
            <v>166</v>
          </cell>
          <cell r="I373">
            <v>142</v>
          </cell>
          <cell r="J373">
            <v>129</v>
          </cell>
          <cell r="K373">
            <v>99</v>
          </cell>
          <cell r="L373">
            <v>173</v>
          </cell>
          <cell r="M373">
            <v>160</v>
          </cell>
        </row>
        <row r="374">
          <cell r="A374">
            <v>5178196</v>
          </cell>
          <cell r="B374">
            <v>5113191</v>
          </cell>
          <cell r="C374">
            <v>4410</v>
          </cell>
          <cell r="D374">
            <v>6822154</v>
          </cell>
          <cell r="E374">
            <v>185</v>
          </cell>
          <cell r="F374">
            <v>148</v>
          </cell>
          <cell r="G374">
            <v>155</v>
          </cell>
          <cell r="H374">
            <v>175</v>
          </cell>
          <cell r="I374">
            <v>145</v>
          </cell>
          <cell r="J374">
            <v>152</v>
          </cell>
          <cell r="K374">
            <v>155</v>
          </cell>
          <cell r="L374">
            <v>151</v>
          </cell>
          <cell r="M374">
            <v>169</v>
          </cell>
        </row>
        <row r="375">
          <cell r="A375">
            <v>5178130</v>
          </cell>
          <cell r="B375">
            <v>5113158</v>
          </cell>
          <cell r="C375">
            <v>4410</v>
          </cell>
          <cell r="D375">
            <v>7129727</v>
          </cell>
          <cell r="E375">
            <v>225</v>
          </cell>
          <cell r="F375">
            <v>175</v>
          </cell>
          <cell r="G375">
            <v>224</v>
          </cell>
          <cell r="H375">
            <v>201</v>
          </cell>
          <cell r="I375">
            <v>214</v>
          </cell>
          <cell r="J375">
            <v>189</v>
          </cell>
          <cell r="K375">
            <v>188</v>
          </cell>
          <cell r="L375">
            <v>204</v>
          </cell>
          <cell r="M375">
            <v>204</v>
          </cell>
        </row>
        <row r="376">
          <cell r="A376">
            <v>5178108</v>
          </cell>
          <cell r="B376">
            <v>5113147</v>
          </cell>
          <cell r="C376">
            <v>4410</v>
          </cell>
          <cell r="D376">
            <v>7128926</v>
          </cell>
          <cell r="E376">
            <v>246</v>
          </cell>
          <cell r="F376">
            <v>174</v>
          </cell>
          <cell r="G376">
            <v>202</v>
          </cell>
          <cell r="H376">
            <v>192</v>
          </cell>
          <cell r="I376">
            <v>186</v>
          </cell>
          <cell r="J376">
            <v>161</v>
          </cell>
          <cell r="K376">
            <v>168</v>
          </cell>
          <cell r="L376">
            <v>180</v>
          </cell>
          <cell r="M376">
            <v>206</v>
          </cell>
        </row>
        <row r="377">
          <cell r="A377">
            <v>5178174</v>
          </cell>
          <cell r="B377">
            <v>5113180</v>
          </cell>
          <cell r="C377">
            <v>4410</v>
          </cell>
          <cell r="D377">
            <v>7315000</v>
          </cell>
          <cell r="E377">
            <v>126</v>
          </cell>
          <cell r="F377">
            <v>116</v>
          </cell>
          <cell r="G377">
            <v>118</v>
          </cell>
          <cell r="H377">
            <v>135</v>
          </cell>
          <cell r="I377">
            <v>156</v>
          </cell>
          <cell r="J377">
            <v>137</v>
          </cell>
          <cell r="K377">
            <v>150</v>
          </cell>
          <cell r="L377">
            <v>133</v>
          </cell>
          <cell r="M377">
            <v>154</v>
          </cell>
        </row>
        <row r="378">
          <cell r="A378">
            <v>5094944</v>
          </cell>
          <cell r="B378">
            <v>5071565</v>
          </cell>
          <cell r="C378">
            <v>4410</v>
          </cell>
          <cell r="D378">
            <v>3655509</v>
          </cell>
          <cell r="E378">
            <v>134</v>
          </cell>
          <cell r="F378">
            <v>104</v>
          </cell>
          <cell r="G378">
            <v>118</v>
          </cell>
          <cell r="H378">
            <v>103</v>
          </cell>
          <cell r="I378">
            <v>106</v>
          </cell>
          <cell r="J378">
            <v>89</v>
          </cell>
          <cell r="K378">
            <v>94</v>
          </cell>
          <cell r="L378">
            <v>102</v>
          </cell>
          <cell r="M378">
            <v>104</v>
          </cell>
        </row>
        <row r="379">
          <cell r="A379">
            <v>5094950</v>
          </cell>
          <cell r="B379">
            <v>5071568</v>
          </cell>
          <cell r="C379">
            <v>4410</v>
          </cell>
          <cell r="D379">
            <v>3655838</v>
          </cell>
          <cell r="E379">
            <v>266</v>
          </cell>
          <cell r="F379">
            <v>213</v>
          </cell>
          <cell r="G379">
            <v>236</v>
          </cell>
          <cell r="H379">
            <v>207</v>
          </cell>
          <cell r="I379">
            <v>250</v>
          </cell>
          <cell r="J379">
            <v>228</v>
          </cell>
          <cell r="K379">
            <v>221</v>
          </cell>
          <cell r="L379">
            <v>228</v>
          </cell>
          <cell r="M379">
            <v>221</v>
          </cell>
        </row>
        <row r="380">
          <cell r="A380">
            <v>5178642</v>
          </cell>
          <cell r="B380">
            <v>5113414</v>
          </cell>
          <cell r="C380">
            <v>4410</v>
          </cell>
          <cell r="D380">
            <v>3655723</v>
          </cell>
          <cell r="E380">
            <v>233</v>
          </cell>
          <cell r="F380">
            <v>206</v>
          </cell>
          <cell r="G380">
            <v>200</v>
          </cell>
          <cell r="H380">
            <v>189</v>
          </cell>
          <cell r="I380">
            <v>273</v>
          </cell>
          <cell r="J380">
            <v>183</v>
          </cell>
          <cell r="K380">
            <v>193</v>
          </cell>
          <cell r="L380">
            <v>172</v>
          </cell>
          <cell r="M380">
            <v>184</v>
          </cell>
        </row>
        <row r="381">
          <cell r="A381">
            <v>5178434</v>
          </cell>
          <cell r="B381">
            <v>5113310</v>
          </cell>
          <cell r="C381">
            <v>4410</v>
          </cell>
          <cell r="D381">
            <v>3645931</v>
          </cell>
          <cell r="E381">
            <v>233</v>
          </cell>
          <cell r="F381">
            <v>206</v>
          </cell>
          <cell r="G381">
            <v>200</v>
          </cell>
          <cell r="H381">
            <v>189</v>
          </cell>
          <cell r="I381">
            <v>273</v>
          </cell>
          <cell r="J381">
            <v>237</v>
          </cell>
          <cell r="K381">
            <v>251</v>
          </cell>
          <cell r="L381">
            <v>224</v>
          </cell>
          <cell r="M381">
            <v>242</v>
          </cell>
        </row>
        <row r="382">
          <cell r="A382">
            <v>5178512</v>
          </cell>
          <cell r="B382">
            <v>5113349</v>
          </cell>
          <cell r="C382">
            <v>4410</v>
          </cell>
          <cell r="D382">
            <v>7115989</v>
          </cell>
          <cell r="E382">
            <v>233</v>
          </cell>
          <cell r="F382">
            <v>206</v>
          </cell>
          <cell r="G382">
            <v>200</v>
          </cell>
          <cell r="H382">
            <v>189</v>
          </cell>
          <cell r="I382">
            <v>273</v>
          </cell>
          <cell r="J382">
            <v>237</v>
          </cell>
          <cell r="K382">
            <v>251</v>
          </cell>
          <cell r="L382">
            <v>224</v>
          </cell>
          <cell r="M382">
            <v>242</v>
          </cell>
        </row>
        <row r="383">
          <cell r="A383">
            <v>5178728</v>
          </cell>
          <cell r="B383">
            <v>5113457</v>
          </cell>
          <cell r="C383">
            <v>4410</v>
          </cell>
          <cell r="D383">
            <v>721614</v>
          </cell>
          <cell r="E383">
            <v>233</v>
          </cell>
          <cell r="F383">
            <v>206</v>
          </cell>
          <cell r="G383">
            <v>200</v>
          </cell>
          <cell r="H383">
            <v>144</v>
          </cell>
          <cell r="I383">
            <v>213</v>
          </cell>
          <cell r="J383">
            <v>183</v>
          </cell>
          <cell r="K383">
            <v>193</v>
          </cell>
          <cell r="L383">
            <v>172</v>
          </cell>
          <cell r="M383">
            <v>475</v>
          </cell>
        </row>
        <row r="384">
          <cell r="A384">
            <v>5178940</v>
          </cell>
          <cell r="B384">
            <v>5113563</v>
          </cell>
          <cell r="C384">
            <v>4410</v>
          </cell>
          <cell r="D384">
            <v>1691953</v>
          </cell>
          <cell r="E384">
            <v>466</v>
          </cell>
          <cell r="F384">
            <v>412</v>
          </cell>
          <cell r="G384">
            <v>200</v>
          </cell>
          <cell r="H384">
            <v>189</v>
          </cell>
          <cell r="I384">
            <v>273</v>
          </cell>
          <cell r="J384">
            <v>237</v>
          </cell>
          <cell r="K384">
            <v>251</v>
          </cell>
          <cell r="L384">
            <v>224</v>
          </cell>
          <cell r="M384">
            <v>216</v>
          </cell>
        </row>
        <row r="385">
          <cell r="A385">
            <v>5178830</v>
          </cell>
          <cell r="B385">
            <v>5113508</v>
          </cell>
          <cell r="C385">
            <v>4410</v>
          </cell>
          <cell r="D385">
            <v>7103282</v>
          </cell>
          <cell r="E385">
            <v>233</v>
          </cell>
          <cell r="F385">
            <v>206</v>
          </cell>
          <cell r="G385">
            <v>200</v>
          </cell>
          <cell r="H385">
            <v>144</v>
          </cell>
          <cell r="I385">
            <v>213</v>
          </cell>
          <cell r="J385">
            <v>183</v>
          </cell>
          <cell r="K385">
            <v>193</v>
          </cell>
          <cell r="L385">
            <v>172</v>
          </cell>
          <cell r="M385">
            <v>269</v>
          </cell>
        </row>
        <row r="386">
          <cell r="A386">
            <v>5178452</v>
          </cell>
          <cell r="B386">
            <v>5113319</v>
          </cell>
          <cell r="C386">
            <v>4410</v>
          </cell>
          <cell r="D386">
            <v>7314095</v>
          </cell>
          <cell r="E386">
            <v>233</v>
          </cell>
          <cell r="F386">
            <v>206</v>
          </cell>
          <cell r="G386">
            <v>200</v>
          </cell>
          <cell r="H386">
            <v>189</v>
          </cell>
          <cell r="I386">
            <v>273</v>
          </cell>
          <cell r="J386">
            <v>237</v>
          </cell>
          <cell r="K386">
            <v>251</v>
          </cell>
          <cell r="L386">
            <v>224</v>
          </cell>
          <cell r="M386">
            <v>128</v>
          </cell>
        </row>
        <row r="387">
          <cell r="A387">
            <v>5094960</v>
          </cell>
          <cell r="B387">
            <v>5071573</v>
          </cell>
          <cell r="C387">
            <v>4410</v>
          </cell>
          <cell r="D387">
            <v>3639899</v>
          </cell>
          <cell r="E387">
            <v>246</v>
          </cell>
          <cell r="F387">
            <v>130</v>
          </cell>
          <cell r="G387">
            <v>145</v>
          </cell>
          <cell r="H387">
            <v>104</v>
          </cell>
          <cell r="I387">
            <v>126</v>
          </cell>
          <cell r="J387">
            <v>93</v>
          </cell>
          <cell r="K387">
            <v>133</v>
          </cell>
          <cell r="L387">
            <v>698</v>
          </cell>
          <cell r="M387">
            <v>528</v>
          </cell>
        </row>
        <row r="388">
          <cell r="A388">
            <v>5178708</v>
          </cell>
          <cell r="B388">
            <v>5113447</v>
          </cell>
          <cell r="C388">
            <v>4410</v>
          </cell>
          <cell r="D388">
            <v>3367065</v>
          </cell>
          <cell r="E388">
            <v>1145</v>
          </cell>
          <cell r="F388">
            <v>307</v>
          </cell>
          <cell r="G388">
            <v>295</v>
          </cell>
          <cell r="H388">
            <v>339</v>
          </cell>
          <cell r="I388">
            <v>357</v>
          </cell>
          <cell r="J388">
            <v>314</v>
          </cell>
          <cell r="K388">
            <v>940</v>
          </cell>
          <cell r="L388">
            <v>1023</v>
          </cell>
          <cell r="M388">
            <v>1107</v>
          </cell>
        </row>
        <row r="389">
          <cell r="A389">
            <v>5178768</v>
          </cell>
          <cell r="B389">
            <v>5113477</v>
          </cell>
          <cell r="C389">
            <v>4410</v>
          </cell>
          <cell r="D389">
            <v>3526774</v>
          </cell>
          <cell r="E389">
            <v>92</v>
          </cell>
          <cell r="F389">
            <v>42</v>
          </cell>
          <cell r="G389">
            <v>69</v>
          </cell>
          <cell r="H389">
            <v>218</v>
          </cell>
          <cell r="I389">
            <v>251</v>
          </cell>
          <cell r="J389">
            <v>227</v>
          </cell>
          <cell r="K389">
            <v>213</v>
          </cell>
          <cell r="L389">
            <v>122</v>
          </cell>
          <cell r="M389">
            <v>126</v>
          </cell>
        </row>
        <row r="390">
          <cell r="A390">
            <v>5178554</v>
          </cell>
          <cell r="B390">
            <v>5113370</v>
          </cell>
          <cell r="C390">
            <v>4410</v>
          </cell>
          <cell r="D390">
            <v>3507294</v>
          </cell>
          <cell r="E390">
            <v>137</v>
          </cell>
          <cell r="F390">
            <v>124</v>
          </cell>
          <cell r="G390">
            <v>124</v>
          </cell>
          <cell r="H390">
            <v>161</v>
          </cell>
          <cell r="I390">
            <v>178</v>
          </cell>
          <cell r="J390">
            <v>147</v>
          </cell>
          <cell r="K390">
            <v>162</v>
          </cell>
          <cell r="L390">
            <v>151</v>
          </cell>
          <cell r="M390">
            <v>180</v>
          </cell>
        </row>
        <row r="391">
          <cell r="A391">
            <v>5178960</v>
          </cell>
          <cell r="B391">
            <v>5113573</v>
          </cell>
          <cell r="C391">
            <v>4410</v>
          </cell>
          <cell r="D391">
            <v>3201977</v>
          </cell>
          <cell r="E391">
            <v>121</v>
          </cell>
          <cell r="F391">
            <v>63</v>
          </cell>
          <cell r="G391">
            <v>136</v>
          </cell>
          <cell r="H391">
            <v>101</v>
          </cell>
          <cell r="I391">
            <v>129</v>
          </cell>
          <cell r="J391">
            <v>111</v>
          </cell>
          <cell r="K391">
            <v>0</v>
          </cell>
          <cell r="L391">
            <v>261</v>
          </cell>
          <cell r="M391">
            <v>189</v>
          </cell>
        </row>
        <row r="392">
          <cell r="A392">
            <v>5178872</v>
          </cell>
          <cell r="B392">
            <v>5113529</v>
          </cell>
          <cell r="C392">
            <v>4410</v>
          </cell>
          <cell r="D392">
            <v>7117671</v>
          </cell>
          <cell r="E392">
            <v>215</v>
          </cell>
          <cell r="F392">
            <v>186</v>
          </cell>
          <cell r="G392">
            <v>151</v>
          </cell>
          <cell r="H392">
            <v>156</v>
          </cell>
          <cell r="I392">
            <v>157</v>
          </cell>
          <cell r="J392">
            <v>176</v>
          </cell>
          <cell r="K392">
            <v>190</v>
          </cell>
          <cell r="L392">
            <v>196</v>
          </cell>
          <cell r="M392">
            <v>211</v>
          </cell>
        </row>
        <row r="393">
          <cell r="A393">
            <v>5094952</v>
          </cell>
          <cell r="B393">
            <v>5071569</v>
          </cell>
          <cell r="C393">
            <v>4410</v>
          </cell>
          <cell r="D393">
            <v>5317774</v>
          </cell>
          <cell r="E393">
            <v>108</v>
          </cell>
          <cell r="F393">
            <v>99</v>
          </cell>
          <cell r="G393">
            <v>76</v>
          </cell>
          <cell r="H393">
            <v>70</v>
          </cell>
          <cell r="I393">
            <v>67</v>
          </cell>
          <cell r="J393">
            <v>65</v>
          </cell>
          <cell r="K393">
            <v>68</v>
          </cell>
          <cell r="L393">
            <v>65</v>
          </cell>
          <cell r="M393">
            <v>66</v>
          </cell>
        </row>
        <row r="394">
          <cell r="A394">
            <v>5178686</v>
          </cell>
          <cell r="B394">
            <v>5113436</v>
          </cell>
          <cell r="C394">
            <v>4410</v>
          </cell>
          <cell r="D394">
            <v>5383914</v>
          </cell>
          <cell r="E394">
            <v>332</v>
          </cell>
          <cell r="F394">
            <v>267</v>
          </cell>
          <cell r="G394">
            <v>302</v>
          </cell>
          <cell r="H394">
            <v>235</v>
          </cell>
          <cell r="I394">
            <v>256</v>
          </cell>
          <cell r="J394">
            <v>245</v>
          </cell>
          <cell r="K394">
            <v>254</v>
          </cell>
          <cell r="L394">
            <v>272</v>
          </cell>
          <cell r="M394">
            <v>295</v>
          </cell>
        </row>
        <row r="395">
          <cell r="A395">
            <v>5178664</v>
          </cell>
          <cell r="B395">
            <v>5113425</v>
          </cell>
          <cell r="C395">
            <v>4410</v>
          </cell>
          <cell r="D395">
            <v>16007568</v>
          </cell>
          <cell r="E395">
            <v>261</v>
          </cell>
          <cell r="F395">
            <v>239</v>
          </cell>
          <cell r="G395">
            <v>226</v>
          </cell>
          <cell r="H395">
            <v>237</v>
          </cell>
          <cell r="I395">
            <v>237</v>
          </cell>
          <cell r="J395">
            <v>236</v>
          </cell>
          <cell r="K395">
            <v>37</v>
          </cell>
          <cell r="L395">
            <v>175</v>
          </cell>
          <cell r="M395">
            <v>210</v>
          </cell>
        </row>
        <row r="396">
          <cell r="A396">
            <v>5094958</v>
          </cell>
          <cell r="B396">
            <v>5071572</v>
          </cell>
          <cell r="C396">
            <v>4410</v>
          </cell>
          <cell r="D396">
            <v>10276205</v>
          </cell>
          <cell r="E396">
            <v>331</v>
          </cell>
          <cell r="F396">
            <v>538</v>
          </cell>
          <cell r="G396">
            <v>602</v>
          </cell>
          <cell r="H396">
            <v>180</v>
          </cell>
          <cell r="I396">
            <v>12</v>
          </cell>
          <cell r="J396">
            <v>21</v>
          </cell>
          <cell r="K396">
            <v>479</v>
          </cell>
          <cell r="L396">
            <v>678</v>
          </cell>
          <cell r="M396">
            <v>137</v>
          </cell>
        </row>
        <row r="397">
          <cell r="A397">
            <v>5178598</v>
          </cell>
          <cell r="B397">
            <v>5113392</v>
          </cell>
          <cell r="C397">
            <v>4410</v>
          </cell>
          <cell r="D397">
            <v>8913502</v>
          </cell>
          <cell r="E397">
            <v>163</v>
          </cell>
          <cell r="F397">
            <v>131</v>
          </cell>
          <cell r="G397">
            <v>132</v>
          </cell>
          <cell r="H397">
            <v>123</v>
          </cell>
          <cell r="I397">
            <v>128</v>
          </cell>
          <cell r="J397">
            <v>123</v>
          </cell>
          <cell r="K397">
            <v>142</v>
          </cell>
          <cell r="L397">
            <v>133</v>
          </cell>
          <cell r="M397">
            <v>129</v>
          </cell>
        </row>
        <row r="398">
          <cell r="A398">
            <v>5094942</v>
          </cell>
          <cell r="B398">
            <v>5071564</v>
          </cell>
          <cell r="C398">
            <v>4410</v>
          </cell>
          <cell r="D398">
            <v>34728294</v>
          </cell>
          <cell r="E398">
            <v>34</v>
          </cell>
          <cell r="F398">
            <v>87</v>
          </cell>
          <cell r="G398">
            <v>83</v>
          </cell>
          <cell r="H398">
            <v>39</v>
          </cell>
          <cell r="I398">
            <v>44</v>
          </cell>
          <cell r="J398">
            <v>34</v>
          </cell>
          <cell r="K398">
            <v>25</v>
          </cell>
          <cell r="L398">
            <v>27</v>
          </cell>
          <cell r="M398">
            <v>23</v>
          </cell>
        </row>
        <row r="399">
          <cell r="A399">
            <v>5178490</v>
          </cell>
          <cell r="B399">
            <v>5113338</v>
          </cell>
          <cell r="C399">
            <v>4410</v>
          </cell>
          <cell r="D399">
            <v>1876871</v>
          </cell>
          <cell r="E399">
            <v>218</v>
          </cell>
          <cell r="F399">
            <v>196</v>
          </cell>
          <cell r="G399">
            <v>193</v>
          </cell>
          <cell r="H399">
            <v>177</v>
          </cell>
          <cell r="I399">
            <v>191</v>
          </cell>
          <cell r="J399">
            <v>173</v>
          </cell>
          <cell r="K399">
            <v>191</v>
          </cell>
          <cell r="L399">
            <v>201</v>
          </cell>
          <cell r="M399">
            <v>225</v>
          </cell>
        </row>
        <row r="400">
          <cell r="A400">
            <v>5178748</v>
          </cell>
          <cell r="B400">
            <v>5113467</v>
          </cell>
          <cell r="C400">
            <v>4410</v>
          </cell>
          <cell r="D400">
            <v>1889908</v>
          </cell>
          <cell r="E400">
            <v>161</v>
          </cell>
          <cell r="F400">
            <v>67</v>
          </cell>
          <cell r="G400">
            <v>44</v>
          </cell>
          <cell r="H400">
            <v>48</v>
          </cell>
          <cell r="I400">
            <v>48</v>
          </cell>
          <cell r="J400">
            <v>48</v>
          </cell>
          <cell r="K400">
            <v>50</v>
          </cell>
          <cell r="L400">
            <v>98</v>
          </cell>
          <cell r="M400">
            <v>173</v>
          </cell>
        </row>
        <row r="401">
          <cell r="A401">
            <v>5178620</v>
          </cell>
          <cell r="B401">
            <v>5113403</v>
          </cell>
          <cell r="C401">
            <v>4410</v>
          </cell>
          <cell r="D401">
            <v>2951300</v>
          </cell>
          <cell r="E401">
            <v>169</v>
          </cell>
          <cell r="F401">
            <v>130</v>
          </cell>
          <cell r="G401">
            <v>98</v>
          </cell>
          <cell r="H401">
            <v>120</v>
          </cell>
          <cell r="I401">
            <v>131</v>
          </cell>
          <cell r="J401">
            <v>122</v>
          </cell>
          <cell r="K401">
            <v>106</v>
          </cell>
          <cell r="L401">
            <v>114</v>
          </cell>
          <cell r="M401">
            <v>97</v>
          </cell>
        </row>
        <row r="402">
          <cell r="A402">
            <v>5094934</v>
          </cell>
          <cell r="B402">
            <v>5071560</v>
          </cell>
          <cell r="C402">
            <v>4410</v>
          </cell>
          <cell r="D402">
            <v>1449661</v>
          </cell>
          <cell r="E402">
            <v>91</v>
          </cell>
          <cell r="F402">
            <v>74</v>
          </cell>
          <cell r="G402">
            <v>115</v>
          </cell>
          <cell r="H402">
            <v>132</v>
          </cell>
          <cell r="I402">
            <v>152</v>
          </cell>
          <cell r="J402">
            <v>120</v>
          </cell>
          <cell r="K402">
            <v>94</v>
          </cell>
          <cell r="L402">
            <v>107</v>
          </cell>
          <cell r="M402">
            <v>109</v>
          </cell>
        </row>
        <row r="403">
          <cell r="A403">
            <v>5094936</v>
          </cell>
          <cell r="B403">
            <v>5071561</v>
          </cell>
          <cell r="C403">
            <v>4410</v>
          </cell>
          <cell r="D403">
            <v>1692118</v>
          </cell>
          <cell r="E403">
            <v>314</v>
          </cell>
          <cell r="F403">
            <v>90</v>
          </cell>
          <cell r="G403">
            <v>207</v>
          </cell>
          <cell r="H403">
            <v>191</v>
          </cell>
          <cell r="I403">
            <v>202</v>
          </cell>
          <cell r="J403">
            <v>174</v>
          </cell>
          <cell r="K403">
            <v>233</v>
          </cell>
          <cell r="L403">
            <v>332</v>
          </cell>
          <cell r="M403">
            <v>320</v>
          </cell>
        </row>
        <row r="404">
          <cell r="A404">
            <v>5094954</v>
          </cell>
          <cell r="B404">
            <v>5071570</v>
          </cell>
          <cell r="C404">
            <v>4410</v>
          </cell>
          <cell r="D404">
            <v>2950688</v>
          </cell>
          <cell r="E404">
            <v>930</v>
          </cell>
          <cell r="F404">
            <v>725</v>
          </cell>
          <cell r="G404">
            <v>863</v>
          </cell>
          <cell r="H404">
            <v>809</v>
          </cell>
          <cell r="I404">
            <v>872</v>
          </cell>
          <cell r="J404">
            <v>703</v>
          </cell>
          <cell r="K404">
            <v>680</v>
          </cell>
          <cell r="L404">
            <v>741</v>
          </cell>
          <cell r="M404">
            <v>772</v>
          </cell>
        </row>
        <row r="405">
          <cell r="A405">
            <v>5178982</v>
          </cell>
          <cell r="B405">
            <v>5113584</v>
          </cell>
          <cell r="C405">
            <v>4410</v>
          </cell>
          <cell r="D405">
            <v>1789741</v>
          </cell>
          <cell r="E405">
            <v>188</v>
          </cell>
          <cell r="F405">
            <v>159</v>
          </cell>
          <cell r="G405">
            <v>105</v>
          </cell>
          <cell r="H405">
            <v>74</v>
          </cell>
          <cell r="I405">
            <v>74</v>
          </cell>
          <cell r="J405">
            <v>67</v>
          </cell>
          <cell r="K405">
            <v>72</v>
          </cell>
          <cell r="L405">
            <v>70</v>
          </cell>
          <cell r="M405">
            <v>97</v>
          </cell>
        </row>
        <row r="406">
          <cell r="A406">
            <v>5178894</v>
          </cell>
          <cell r="B406">
            <v>5113540</v>
          </cell>
          <cell r="C406">
            <v>4410</v>
          </cell>
          <cell r="D406">
            <v>1676015</v>
          </cell>
          <cell r="E406">
            <v>199</v>
          </cell>
          <cell r="F406">
            <v>356</v>
          </cell>
          <cell r="G406">
            <v>374</v>
          </cell>
          <cell r="H406">
            <v>154</v>
          </cell>
          <cell r="I406">
            <v>190</v>
          </cell>
          <cell r="J406">
            <v>173</v>
          </cell>
          <cell r="K406">
            <v>186</v>
          </cell>
          <cell r="L406">
            <v>182</v>
          </cell>
          <cell r="M406">
            <v>224</v>
          </cell>
        </row>
        <row r="407">
          <cell r="A407">
            <v>5178576</v>
          </cell>
          <cell r="B407">
            <v>5113381</v>
          </cell>
          <cell r="C407">
            <v>4410</v>
          </cell>
          <cell r="D407">
            <v>2953743</v>
          </cell>
          <cell r="E407">
            <v>225</v>
          </cell>
          <cell r="F407">
            <v>166</v>
          </cell>
          <cell r="G407">
            <v>190</v>
          </cell>
          <cell r="H407">
            <v>161</v>
          </cell>
          <cell r="I407">
            <v>210</v>
          </cell>
          <cell r="J407">
            <v>187</v>
          </cell>
          <cell r="K407">
            <v>209</v>
          </cell>
          <cell r="L407">
            <v>195</v>
          </cell>
          <cell r="M407">
            <v>448</v>
          </cell>
        </row>
        <row r="408">
          <cell r="A408">
            <v>5094956</v>
          </cell>
          <cell r="B408">
            <v>5071571</v>
          </cell>
          <cell r="C408">
            <v>4410</v>
          </cell>
          <cell r="D408">
            <v>1729120</v>
          </cell>
          <cell r="E408">
            <v>383</v>
          </cell>
          <cell r="F408">
            <v>279</v>
          </cell>
          <cell r="G408">
            <v>329</v>
          </cell>
          <cell r="H408">
            <v>311</v>
          </cell>
          <cell r="I408">
            <v>325</v>
          </cell>
          <cell r="J408">
            <v>261</v>
          </cell>
          <cell r="K408">
            <v>272</v>
          </cell>
          <cell r="L408">
            <v>283</v>
          </cell>
          <cell r="M408">
            <v>276</v>
          </cell>
        </row>
        <row r="409">
          <cell r="A409">
            <v>5178852</v>
          </cell>
          <cell r="B409">
            <v>5113519</v>
          </cell>
          <cell r="C409">
            <v>4410</v>
          </cell>
          <cell r="D409">
            <v>1751649</v>
          </cell>
          <cell r="E409">
            <v>232</v>
          </cell>
          <cell r="F409">
            <v>173</v>
          </cell>
          <cell r="G409">
            <v>134</v>
          </cell>
          <cell r="H409">
            <v>92</v>
          </cell>
          <cell r="I409">
            <v>127</v>
          </cell>
          <cell r="J409">
            <v>269</v>
          </cell>
          <cell r="K409">
            <v>138</v>
          </cell>
          <cell r="L409">
            <v>190</v>
          </cell>
          <cell r="M409">
            <v>178</v>
          </cell>
        </row>
        <row r="410">
          <cell r="A410">
            <v>5179004</v>
          </cell>
          <cell r="B410">
            <v>5113595</v>
          </cell>
          <cell r="C410">
            <v>4410</v>
          </cell>
          <cell r="D410">
            <v>6824002</v>
          </cell>
          <cell r="E410">
            <v>56</v>
          </cell>
          <cell r="F410">
            <v>29</v>
          </cell>
          <cell r="G410">
            <v>81</v>
          </cell>
          <cell r="H410">
            <v>109</v>
          </cell>
          <cell r="I410">
            <v>304</v>
          </cell>
          <cell r="J410">
            <v>91</v>
          </cell>
          <cell r="K410">
            <v>60</v>
          </cell>
          <cell r="L410">
            <v>15</v>
          </cell>
          <cell r="M410">
            <v>31</v>
          </cell>
        </row>
        <row r="411">
          <cell r="A411">
            <v>5178790</v>
          </cell>
          <cell r="B411">
            <v>5113488</v>
          </cell>
          <cell r="C411">
            <v>4410</v>
          </cell>
          <cell r="D411">
            <v>6823599</v>
          </cell>
          <cell r="E411">
            <v>106</v>
          </cell>
          <cell r="F411">
            <v>108</v>
          </cell>
          <cell r="G411">
            <v>93</v>
          </cell>
          <cell r="H411">
            <v>97</v>
          </cell>
          <cell r="I411">
            <v>104</v>
          </cell>
          <cell r="J411">
            <v>82</v>
          </cell>
          <cell r="K411">
            <v>109</v>
          </cell>
          <cell r="L411">
            <v>123</v>
          </cell>
          <cell r="M411">
            <v>101</v>
          </cell>
        </row>
        <row r="412">
          <cell r="A412">
            <v>5178472</v>
          </cell>
          <cell r="B412">
            <v>5113329</v>
          </cell>
          <cell r="C412">
            <v>4410</v>
          </cell>
          <cell r="D412">
            <v>7104687</v>
          </cell>
          <cell r="E412">
            <v>92</v>
          </cell>
          <cell r="F412">
            <v>81</v>
          </cell>
          <cell r="G412">
            <v>83</v>
          </cell>
          <cell r="H412">
            <v>87</v>
          </cell>
          <cell r="I412">
            <v>131</v>
          </cell>
          <cell r="J412">
            <v>121</v>
          </cell>
          <cell r="K412">
            <v>130</v>
          </cell>
          <cell r="L412">
            <v>126</v>
          </cell>
          <cell r="M412">
            <v>107</v>
          </cell>
        </row>
        <row r="413">
          <cell r="A413">
            <v>5094938</v>
          </cell>
          <cell r="B413">
            <v>5071562</v>
          </cell>
          <cell r="C413">
            <v>4410</v>
          </cell>
          <cell r="D413">
            <v>7727711</v>
          </cell>
          <cell r="E413">
            <v>256</v>
          </cell>
          <cell r="F413">
            <v>215</v>
          </cell>
          <cell r="G413">
            <v>238</v>
          </cell>
          <cell r="H413">
            <v>199</v>
          </cell>
          <cell r="I413">
            <v>211</v>
          </cell>
          <cell r="J413">
            <v>193</v>
          </cell>
          <cell r="K413">
            <v>202</v>
          </cell>
          <cell r="L413">
            <v>228</v>
          </cell>
          <cell r="M413">
            <v>211</v>
          </cell>
        </row>
        <row r="414">
          <cell r="A414">
            <v>5178812</v>
          </cell>
          <cell r="B414">
            <v>5113499</v>
          </cell>
          <cell r="C414">
            <v>4410</v>
          </cell>
          <cell r="D414">
            <v>7130291</v>
          </cell>
          <cell r="E414">
            <v>472</v>
          </cell>
          <cell r="F414">
            <v>432</v>
          </cell>
          <cell r="G414">
            <v>478</v>
          </cell>
          <cell r="H414">
            <v>463</v>
          </cell>
          <cell r="I414">
            <v>491</v>
          </cell>
          <cell r="J414">
            <v>410</v>
          </cell>
          <cell r="K414">
            <v>437</v>
          </cell>
          <cell r="L414">
            <v>605</v>
          </cell>
          <cell r="M414">
            <v>450</v>
          </cell>
        </row>
        <row r="415">
          <cell r="A415">
            <v>5178532</v>
          </cell>
          <cell r="B415">
            <v>5113359</v>
          </cell>
          <cell r="C415">
            <v>4410</v>
          </cell>
          <cell r="D415">
            <v>7104777</v>
          </cell>
          <cell r="E415">
            <v>507</v>
          </cell>
          <cell r="F415">
            <v>328</v>
          </cell>
          <cell r="G415">
            <v>235</v>
          </cell>
          <cell r="H415">
            <v>218</v>
          </cell>
          <cell r="I415">
            <v>196</v>
          </cell>
          <cell r="J415">
            <v>165</v>
          </cell>
          <cell r="K415">
            <v>159</v>
          </cell>
          <cell r="L415">
            <v>182</v>
          </cell>
          <cell r="M415">
            <v>205</v>
          </cell>
        </row>
        <row r="416">
          <cell r="A416">
            <v>5178914</v>
          </cell>
          <cell r="B416">
            <v>5113550</v>
          </cell>
          <cell r="C416">
            <v>4410</v>
          </cell>
          <cell r="D416">
            <v>70006355</v>
          </cell>
          <cell r="E416">
            <v>144</v>
          </cell>
          <cell r="F416">
            <v>123</v>
          </cell>
          <cell r="G416">
            <v>127</v>
          </cell>
          <cell r="H416">
            <v>142</v>
          </cell>
          <cell r="I416">
            <v>143</v>
          </cell>
          <cell r="J416">
            <v>134</v>
          </cell>
          <cell r="K416">
            <v>142</v>
          </cell>
          <cell r="L416">
            <v>159</v>
          </cell>
          <cell r="M416">
            <v>139</v>
          </cell>
        </row>
        <row r="417">
          <cell r="A417">
            <v>5094940</v>
          </cell>
          <cell r="B417">
            <v>5071563</v>
          </cell>
          <cell r="C417">
            <v>4410</v>
          </cell>
          <cell r="D417">
            <v>3656133</v>
          </cell>
          <cell r="E417">
            <v>224</v>
          </cell>
          <cell r="F417">
            <v>177</v>
          </cell>
          <cell r="G417">
            <v>207</v>
          </cell>
          <cell r="H417">
            <v>179</v>
          </cell>
          <cell r="I417">
            <v>196</v>
          </cell>
          <cell r="J417">
            <v>170</v>
          </cell>
          <cell r="K417">
            <v>167</v>
          </cell>
          <cell r="L417">
            <v>186</v>
          </cell>
          <cell r="M417">
            <v>173</v>
          </cell>
        </row>
        <row r="418">
          <cell r="A418">
            <v>5179386</v>
          </cell>
          <cell r="B418">
            <v>5113786</v>
          </cell>
          <cell r="C418">
            <v>4410</v>
          </cell>
          <cell r="E418">
            <v>231</v>
          </cell>
          <cell r="F418">
            <v>206</v>
          </cell>
          <cell r="G418">
            <v>198</v>
          </cell>
          <cell r="H418">
            <v>176</v>
          </cell>
          <cell r="I418">
            <v>229</v>
          </cell>
          <cell r="J418">
            <v>198</v>
          </cell>
          <cell r="K418">
            <v>211</v>
          </cell>
          <cell r="L418">
            <v>191</v>
          </cell>
          <cell r="M418">
            <v>203</v>
          </cell>
        </row>
        <row r="419">
          <cell r="A419">
            <v>5179370</v>
          </cell>
          <cell r="B419">
            <v>5113778</v>
          </cell>
          <cell r="C419">
            <v>4410</v>
          </cell>
          <cell r="E419">
            <v>246</v>
          </cell>
          <cell r="F419">
            <v>220</v>
          </cell>
          <cell r="G419">
            <v>211</v>
          </cell>
          <cell r="H419">
            <v>188</v>
          </cell>
          <cell r="I419">
            <v>245</v>
          </cell>
          <cell r="J419">
            <v>211</v>
          </cell>
          <cell r="K419">
            <v>225</v>
          </cell>
          <cell r="L419">
            <v>203</v>
          </cell>
          <cell r="M419">
            <v>217</v>
          </cell>
        </row>
        <row r="420">
          <cell r="A420">
            <v>5179382</v>
          </cell>
          <cell r="B420">
            <v>5113784</v>
          </cell>
          <cell r="C420">
            <v>4410</v>
          </cell>
          <cell r="D420">
            <v>3652567</v>
          </cell>
          <cell r="E420">
            <v>172</v>
          </cell>
          <cell r="F420">
            <v>152</v>
          </cell>
          <cell r="G420">
            <v>148</v>
          </cell>
          <cell r="H420">
            <v>144</v>
          </cell>
          <cell r="I420">
            <v>213</v>
          </cell>
          <cell r="J420">
            <v>183</v>
          </cell>
          <cell r="K420">
            <v>193</v>
          </cell>
          <cell r="L420">
            <v>172</v>
          </cell>
          <cell r="M420">
            <v>184</v>
          </cell>
        </row>
        <row r="421">
          <cell r="A421">
            <v>5179384</v>
          </cell>
          <cell r="B421">
            <v>5113785</v>
          </cell>
          <cell r="C421">
            <v>4410</v>
          </cell>
          <cell r="D421">
            <v>16009352</v>
          </cell>
          <cell r="E421">
            <v>233</v>
          </cell>
          <cell r="F421">
            <v>206</v>
          </cell>
          <cell r="G421">
            <v>200</v>
          </cell>
          <cell r="H421">
            <v>189</v>
          </cell>
          <cell r="I421">
            <v>273</v>
          </cell>
          <cell r="J421">
            <v>237</v>
          </cell>
          <cell r="K421">
            <v>251</v>
          </cell>
          <cell r="L421">
            <v>224</v>
          </cell>
          <cell r="M421">
            <v>149</v>
          </cell>
        </row>
        <row r="422">
          <cell r="A422">
            <v>5179090</v>
          </cell>
          <cell r="B422">
            <v>5113638</v>
          </cell>
          <cell r="C422">
            <v>4410</v>
          </cell>
          <cell r="D422">
            <v>6821038</v>
          </cell>
          <cell r="E422">
            <v>233</v>
          </cell>
          <cell r="F422">
            <v>206</v>
          </cell>
          <cell r="G422">
            <v>200</v>
          </cell>
          <cell r="H422">
            <v>189</v>
          </cell>
          <cell r="I422">
            <v>273</v>
          </cell>
          <cell r="J422">
            <v>212</v>
          </cell>
          <cell r="K422">
            <v>100</v>
          </cell>
          <cell r="L422">
            <v>103</v>
          </cell>
          <cell r="M422">
            <v>114</v>
          </cell>
        </row>
        <row r="423">
          <cell r="A423">
            <v>5179332</v>
          </cell>
          <cell r="B423">
            <v>5113759</v>
          </cell>
          <cell r="C423">
            <v>4410</v>
          </cell>
          <cell r="D423">
            <v>1502247</v>
          </cell>
          <cell r="E423">
            <v>342</v>
          </cell>
          <cell r="F423">
            <v>618</v>
          </cell>
          <cell r="G423">
            <v>330</v>
          </cell>
          <cell r="H423">
            <v>321</v>
          </cell>
          <cell r="I423">
            <v>341</v>
          </cell>
          <cell r="J423">
            <v>311</v>
          </cell>
          <cell r="K423">
            <v>313</v>
          </cell>
          <cell r="L423">
            <v>303</v>
          </cell>
          <cell r="M423">
            <v>328</v>
          </cell>
        </row>
        <row r="424">
          <cell r="A424">
            <v>5179112</v>
          </cell>
          <cell r="B424">
            <v>5113649</v>
          </cell>
          <cell r="C424">
            <v>4410</v>
          </cell>
          <cell r="D424">
            <v>2951262</v>
          </cell>
          <cell r="E424">
            <v>100</v>
          </cell>
          <cell r="F424">
            <v>82</v>
          </cell>
          <cell r="G424">
            <v>98</v>
          </cell>
          <cell r="H424">
            <v>90</v>
          </cell>
          <cell r="I424">
            <v>91</v>
          </cell>
          <cell r="J424">
            <v>86</v>
          </cell>
          <cell r="K424">
            <v>96</v>
          </cell>
          <cell r="L424">
            <v>100</v>
          </cell>
          <cell r="M424">
            <v>95</v>
          </cell>
        </row>
        <row r="425">
          <cell r="A425">
            <v>5179200</v>
          </cell>
          <cell r="B425">
            <v>5113693</v>
          </cell>
          <cell r="C425">
            <v>4410</v>
          </cell>
          <cell r="D425">
            <v>1692334</v>
          </cell>
          <cell r="E425">
            <v>268</v>
          </cell>
          <cell r="F425">
            <v>229</v>
          </cell>
          <cell r="G425">
            <v>255</v>
          </cell>
          <cell r="H425">
            <v>248</v>
          </cell>
          <cell r="I425">
            <v>232</v>
          </cell>
          <cell r="J425">
            <v>218</v>
          </cell>
          <cell r="K425">
            <v>224</v>
          </cell>
          <cell r="L425">
            <v>251</v>
          </cell>
          <cell r="M425">
            <v>288</v>
          </cell>
        </row>
        <row r="426">
          <cell r="A426">
            <v>5179046</v>
          </cell>
          <cell r="B426">
            <v>5113616</v>
          </cell>
          <cell r="C426">
            <v>4410</v>
          </cell>
          <cell r="D426">
            <v>6822055</v>
          </cell>
          <cell r="E426">
            <v>186</v>
          </cell>
          <cell r="F426">
            <v>156</v>
          </cell>
          <cell r="G426">
            <v>165</v>
          </cell>
          <cell r="H426">
            <v>166</v>
          </cell>
          <cell r="I426">
            <v>177</v>
          </cell>
          <cell r="J426">
            <v>171</v>
          </cell>
          <cell r="K426">
            <v>171</v>
          </cell>
          <cell r="L426">
            <v>164</v>
          </cell>
          <cell r="M426">
            <v>186</v>
          </cell>
        </row>
        <row r="427">
          <cell r="A427">
            <v>5179158</v>
          </cell>
          <cell r="B427">
            <v>5113672</v>
          </cell>
          <cell r="C427">
            <v>4410</v>
          </cell>
          <cell r="D427">
            <v>3741358</v>
          </cell>
          <cell r="E427">
            <v>185</v>
          </cell>
          <cell r="F427">
            <v>152</v>
          </cell>
          <cell r="G427">
            <v>153</v>
          </cell>
          <cell r="H427">
            <v>190</v>
          </cell>
          <cell r="I427">
            <v>180</v>
          </cell>
          <cell r="J427">
            <v>158</v>
          </cell>
          <cell r="K427">
            <v>68</v>
          </cell>
          <cell r="L427">
            <v>93</v>
          </cell>
          <cell r="M427">
            <v>101</v>
          </cell>
        </row>
        <row r="428">
          <cell r="A428">
            <v>5179222</v>
          </cell>
          <cell r="B428">
            <v>5113704</v>
          </cell>
          <cell r="C428">
            <v>4410</v>
          </cell>
          <cell r="D428">
            <v>6822409</v>
          </cell>
          <cell r="E428">
            <v>17</v>
          </cell>
          <cell r="F428">
            <v>48</v>
          </cell>
          <cell r="G428">
            <v>44</v>
          </cell>
          <cell r="H428">
            <v>10</v>
          </cell>
          <cell r="I428">
            <v>10</v>
          </cell>
          <cell r="J428">
            <v>16</v>
          </cell>
          <cell r="K428">
            <v>0</v>
          </cell>
          <cell r="L428">
            <v>25</v>
          </cell>
          <cell r="M428">
            <v>39</v>
          </cell>
        </row>
        <row r="429">
          <cell r="A429">
            <v>5179242</v>
          </cell>
          <cell r="B429">
            <v>5113714</v>
          </cell>
          <cell r="C429">
            <v>4410</v>
          </cell>
          <cell r="D429">
            <v>6822101</v>
          </cell>
          <cell r="E429">
            <v>0</v>
          </cell>
          <cell r="F429">
            <v>168</v>
          </cell>
          <cell r="G429">
            <v>164</v>
          </cell>
          <cell r="H429">
            <v>125</v>
          </cell>
          <cell r="I429">
            <v>170</v>
          </cell>
          <cell r="J429">
            <v>157</v>
          </cell>
          <cell r="K429">
            <v>162</v>
          </cell>
          <cell r="L429">
            <v>236</v>
          </cell>
          <cell r="M429">
            <v>228</v>
          </cell>
        </row>
        <row r="430">
          <cell r="A430">
            <v>5179258</v>
          </cell>
          <cell r="B430">
            <v>5113722</v>
          </cell>
          <cell r="C430">
            <v>4410</v>
          </cell>
          <cell r="D430">
            <v>1676014</v>
          </cell>
          <cell r="E430">
            <v>0</v>
          </cell>
          <cell r="F430">
            <v>74</v>
          </cell>
          <cell r="G430">
            <v>126</v>
          </cell>
          <cell r="H430">
            <v>121</v>
          </cell>
          <cell r="I430">
            <v>164</v>
          </cell>
          <cell r="J430">
            <v>217</v>
          </cell>
          <cell r="K430">
            <v>98</v>
          </cell>
          <cell r="L430">
            <v>176</v>
          </cell>
          <cell r="M430">
            <v>234</v>
          </cell>
        </row>
        <row r="431">
          <cell r="A431">
            <v>5179354</v>
          </cell>
          <cell r="B431">
            <v>5113770</v>
          </cell>
          <cell r="C431">
            <v>4410</v>
          </cell>
          <cell r="D431">
            <v>3729707</v>
          </cell>
          <cell r="E431">
            <v>247</v>
          </cell>
          <cell r="F431">
            <v>457</v>
          </cell>
          <cell r="G431">
            <v>212</v>
          </cell>
          <cell r="H431">
            <v>176</v>
          </cell>
          <cell r="I431">
            <v>189</v>
          </cell>
          <cell r="J431">
            <v>170</v>
          </cell>
          <cell r="K431">
            <v>172</v>
          </cell>
          <cell r="L431">
            <v>139</v>
          </cell>
          <cell r="M431">
            <v>64</v>
          </cell>
        </row>
        <row r="432">
          <cell r="A432">
            <v>5179390</v>
          </cell>
          <cell r="B432">
            <v>5113788</v>
          </cell>
          <cell r="C432">
            <v>4410</v>
          </cell>
          <cell r="D432">
            <v>3730069</v>
          </cell>
          <cell r="E432">
            <v>272</v>
          </cell>
          <cell r="F432">
            <v>238</v>
          </cell>
          <cell r="G432">
            <v>230</v>
          </cell>
          <cell r="H432">
            <v>236</v>
          </cell>
          <cell r="I432">
            <v>251</v>
          </cell>
          <cell r="J432">
            <v>211</v>
          </cell>
          <cell r="K432">
            <v>227</v>
          </cell>
          <cell r="L432">
            <v>206</v>
          </cell>
          <cell r="M432">
            <v>228</v>
          </cell>
        </row>
        <row r="433">
          <cell r="A433">
            <v>5179388</v>
          </cell>
          <cell r="B433">
            <v>5113787</v>
          </cell>
          <cell r="C433">
            <v>4410</v>
          </cell>
          <cell r="D433">
            <v>6824767</v>
          </cell>
          <cell r="E433">
            <v>204</v>
          </cell>
          <cell r="F433">
            <v>135</v>
          </cell>
          <cell r="G433">
            <v>144</v>
          </cell>
          <cell r="H433">
            <v>183</v>
          </cell>
          <cell r="I433">
            <v>188</v>
          </cell>
          <cell r="J433">
            <v>180</v>
          </cell>
          <cell r="K433">
            <v>168</v>
          </cell>
          <cell r="L433">
            <v>156</v>
          </cell>
          <cell r="M433">
            <v>158</v>
          </cell>
        </row>
        <row r="434">
          <cell r="A434">
            <v>5179068</v>
          </cell>
          <cell r="B434">
            <v>5113627</v>
          </cell>
          <cell r="C434">
            <v>4410</v>
          </cell>
          <cell r="D434">
            <v>6829489</v>
          </cell>
          <cell r="E434">
            <v>59</v>
          </cell>
          <cell r="F434">
            <v>46</v>
          </cell>
          <cell r="G434">
            <v>56</v>
          </cell>
          <cell r="H434">
            <v>56</v>
          </cell>
          <cell r="I434">
            <v>60</v>
          </cell>
          <cell r="J434">
            <v>54</v>
          </cell>
          <cell r="K434">
            <v>43</v>
          </cell>
          <cell r="L434">
            <v>35</v>
          </cell>
          <cell r="M434">
            <v>31</v>
          </cell>
        </row>
        <row r="435">
          <cell r="A435">
            <v>5179274</v>
          </cell>
          <cell r="B435">
            <v>5113730</v>
          </cell>
          <cell r="C435">
            <v>4410</v>
          </cell>
          <cell r="D435">
            <v>3729711</v>
          </cell>
          <cell r="E435">
            <v>152</v>
          </cell>
          <cell r="F435">
            <v>152</v>
          </cell>
          <cell r="G435">
            <v>164</v>
          </cell>
          <cell r="H435">
            <v>148</v>
          </cell>
          <cell r="I435">
            <v>145</v>
          </cell>
          <cell r="J435">
            <v>127</v>
          </cell>
          <cell r="K435">
            <v>145</v>
          </cell>
          <cell r="L435">
            <v>123</v>
          </cell>
          <cell r="M435">
            <v>138</v>
          </cell>
        </row>
        <row r="436">
          <cell r="A436">
            <v>5179292</v>
          </cell>
          <cell r="B436">
            <v>5113739</v>
          </cell>
          <cell r="C436">
            <v>4410</v>
          </cell>
          <cell r="D436">
            <v>6825066</v>
          </cell>
          <cell r="E436">
            <v>227</v>
          </cell>
          <cell r="F436">
            <v>161</v>
          </cell>
          <cell r="G436">
            <v>135</v>
          </cell>
          <cell r="H436">
            <v>106</v>
          </cell>
          <cell r="I436">
            <v>133</v>
          </cell>
          <cell r="J436">
            <v>111</v>
          </cell>
          <cell r="K436">
            <v>192</v>
          </cell>
          <cell r="L436">
            <v>169</v>
          </cell>
          <cell r="M436">
            <v>195</v>
          </cell>
        </row>
        <row r="437">
          <cell r="A437">
            <v>5179178</v>
          </cell>
          <cell r="B437">
            <v>5113682</v>
          </cell>
          <cell r="C437">
            <v>4410</v>
          </cell>
          <cell r="D437">
            <v>6427949</v>
          </cell>
          <cell r="E437">
            <v>64</v>
          </cell>
          <cell r="F437">
            <v>60</v>
          </cell>
          <cell r="G437">
            <v>71</v>
          </cell>
          <cell r="H437">
            <v>128</v>
          </cell>
          <cell r="I437">
            <v>141</v>
          </cell>
          <cell r="J437">
            <v>133</v>
          </cell>
          <cell r="K437">
            <v>146</v>
          </cell>
          <cell r="L437">
            <v>138</v>
          </cell>
          <cell r="M437">
            <v>152</v>
          </cell>
        </row>
        <row r="438">
          <cell r="A438">
            <v>5179134</v>
          </cell>
          <cell r="B438">
            <v>5113660</v>
          </cell>
          <cell r="C438">
            <v>4410</v>
          </cell>
          <cell r="D438">
            <v>7104762</v>
          </cell>
          <cell r="E438">
            <v>241</v>
          </cell>
          <cell r="F438">
            <v>190</v>
          </cell>
          <cell r="G438">
            <v>201</v>
          </cell>
          <cell r="H438">
            <v>209</v>
          </cell>
          <cell r="I438">
            <v>168</v>
          </cell>
          <cell r="J438">
            <v>165</v>
          </cell>
          <cell r="K438">
            <v>175</v>
          </cell>
          <cell r="L438">
            <v>192</v>
          </cell>
          <cell r="M438">
            <v>193</v>
          </cell>
        </row>
        <row r="439">
          <cell r="A439">
            <v>5179380</v>
          </cell>
          <cell r="B439">
            <v>5113783</v>
          </cell>
          <cell r="C439">
            <v>4410</v>
          </cell>
          <cell r="D439">
            <v>7128931</v>
          </cell>
          <cell r="E439">
            <v>171</v>
          </cell>
          <cell r="F439">
            <v>151</v>
          </cell>
          <cell r="G439">
            <v>180</v>
          </cell>
          <cell r="H439">
            <v>238</v>
          </cell>
          <cell r="I439">
            <v>240</v>
          </cell>
          <cell r="J439">
            <v>220</v>
          </cell>
          <cell r="K439">
            <v>230</v>
          </cell>
          <cell r="L439">
            <v>222</v>
          </cell>
          <cell r="M439">
            <v>187</v>
          </cell>
        </row>
        <row r="440">
          <cell r="A440">
            <v>5179378</v>
          </cell>
          <cell r="B440">
            <v>5113782</v>
          </cell>
          <cell r="C440">
            <v>4410</v>
          </cell>
          <cell r="D440">
            <v>7314725</v>
          </cell>
          <cell r="E440">
            <v>219</v>
          </cell>
          <cell r="F440">
            <v>175</v>
          </cell>
          <cell r="G440">
            <v>175</v>
          </cell>
          <cell r="H440">
            <v>233</v>
          </cell>
          <cell r="I440">
            <v>243</v>
          </cell>
          <cell r="J440">
            <v>225</v>
          </cell>
          <cell r="K440">
            <v>247</v>
          </cell>
          <cell r="L440">
            <v>237</v>
          </cell>
          <cell r="M440">
            <v>262</v>
          </cell>
        </row>
        <row r="441">
          <cell r="A441">
            <v>5179310</v>
          </cell>
          <cell r="B441">
            <v>5113748</v>
          </cell>
          <cell r="C441">
            <v>4410</v>
          </cell>
          <cell r="D441">
            <v>3355246</v>
          </cell>
          <cell r="E441">
            <v>312</v>
          </cell>
          <cell r="F441">
            <v>79</v>
          </cell>
          <cell r="G441">
            <v>234</v>
          </cell>
          <cell r="H441">
            <v>208</v>
          </cell>
          <cell r="I441">
            <v>221</v>
          </cell>
          <cell r="J441">
            <v>200</v>
          </cell>
          <cell r="K441">
            <v>228</v>
          </cell>
          <cell r="L441">
            <v>225</v>
          </cell>
          <cell r="M441">
            <v>249</v>
          </cell>
        </row>
        <row r="442">
          <cell r="A442">
            <v>5179514</v>
          </cell>
          <cell r="B442">
            <v>5113850</v>
          </cell>
          <cell r="C442">
            <v>4410</v>
          </cell>
          <cell r="E442">
            <v>172</v>
          </cell>
          <cell r="F442">
            <v>152</v>
          </cell>
          <cell r="G442">
            <v>148</v>
          </cell>
          <cell r="H442">
            <v>144</v>
          </cell>
          <cell r="I442">
            <v>213</v>
          </cell>
          <cell r="J442">
            <v>183</v>
          </cell>
          <cell r="K442">
            <v>193</v>
          </cell>
          <cell r="L442">
            <v>172</v>
          </cell>
          <cell r="M442">
            <v>184</v>
          </cell>
        </row>
        <row r="443">
          <cell r="A443">
            <v>5179456</v>
          </cell>
          <cell r="B443">
            <v>5113821</v>
          </cell>
          <cell r="C443">
            <v>4410</v>
          </cell>
          <cell r="D443">
            <v>3353310</v>
          </cell>
          <cell r="E443">
            <v>259</v>
          </cell>
          <cell r="F443">
            <v>172</v>
          </cell>
          <cell r="G443">
            <v>180</v>
          </cell>
          <cell r="H443">
            <v>144</v>
          </cell>
          <cell r="I443">
            <v>140</v>
          </cell>
          <cell r="J443">
            <v>129</v>
          </cell>
          <cell r="K443">
            <v>156</v>
          </cell>
          <cell r="L443">
            <v>162</v>
          </cell>
          <cell r="M443">
            <v>192</v>
          </cell>
        </row>
        <row r="444">
          <cell r="A444">
            <v>5179658</v>
          </cell>
          <cell r="B444">
            <v>5113922</v>
          </cell>
          <cell r="C444">
            <v>4410</v>
          </cell>
          <cell r="D444">
            <v>1751036</v>
          </cell>
          <cell r="E444">
            <v>202</v>
          </cell>
          <cell r="F444">
            <v>278</v>
          </cell>
          <cell r="G444">
            <v>197</v>
          </cell>
          <cell r="H444">
            <v>115</v>
          </cell>
          <cell r="I444">
            <v>120</v>
          </cell>
          <cell r="J444">
            <v>102</v>
          </cell>
          <cell r="K444">
            <v>98</v>
          </cell>
          <cell r="L444">
            <v>74</v>
          </cell>
          <cell r="M444">
            <v>77</v>
          </cell>
        </row>
        <row r="445">
          <cell r="A445">
            <v>5179638</v>
          </cell>
          <cell r="B445">
            <v>5113912</v>
          </cell>
          <cell r="C445">
            <v>4410</v>
          </cell>
          <cell r="D445">
            <v>6829266</v>
          </cell>
          <cell r="E445">
            <v>314</v>
          </cell>
          <cell r="F445">
            <v>196</v>
          </cell>
          <cell r="G445">
            <v>234</v>
          </cell>
          <cell r="H445">
            <v>221</v>
          </cell>
          <cell r="I445">
            <v>229</v>
          </cell>
          <cell r="J445">
            <v>218</v>
          </cell>
          <cell r="K445">
            <v>138</v>
          </cell>
          <cell r="L445">
            <v>300</v>
          </cell>
          <cell r="M445">
            <v>245</v>
          </cell>
        </row>
        <row r="446">
          <cell r="A446">
            <v>5179596</v>
          </cell>
          <cell r="B446">
            <v>5113891</v>
          </cell>
          <cell r="C446">
            <v>4410</v>
          </cell>
          <cell r="D446">
            <v>6824305</v>
          </cell>
          <cell r="E446">
            <v>136</v>
          </cell>
          <cell r="F446">
            <v>124</v>
          </cell>
          <cell r="G446">
            <v>107</v>
          </cell>
          <cell r="H446">
            <v>129</v>
          </cell>
          <cell r="I446">
            <v>151</v>
          </cell>
          <cell r="J446">
            <v>105</v>
          </cell>
          <cell r="K446">
            <v>99</v>
          </cell>
          <cell r="L446">
            <v>124</v>
          </cell>
          <cell r="M446">
            <v>152</v>
          </cell>
        </row>
        <row r="447">
          <cell r="A447">
            <v>5179554</v>
          </cell>
          <cell r="B447">
            <v>5113870</v>
          </cell>
          <cell r="C447">
            <v>4410</v>
          </cell>
          <cell r="D447">
            <v>6824322</v>
          </cell>
          <cell r="E447">
            <v>190</v>
          </cell>
          <cell r="F447">
            <v>165</v>
          </cell>
          <cell r="G447">
            <v>166</v>
          </cell>
          <cell r="H447">
            <v>163</v>
          </cell>
          <cell r="I447">
            <v>175</v>
          </cell>
          <cell r="J447">
            <v>160</v>
          </cell>
          <cell r="K447">
            <v>195</v>
          </cell>
          <cell r="L447">
            <v>191</v>
          </cell>
          <cell r="M447">
            <v>188</v>
          </cell>
        </row>
        <row r="448">
          <cell r="A448">
            <v>5179696</v>
          </cell>
          <cell r="B448">
            <v>5113941</v>
          </cell>
          <cell r="C448">
            <v>4410</v>
          </cell>
          <cell r="D448">
            <v>3741427</v>
          </cell>
          <cell r="E448">
            <v>260</v>
          </cell>
          <cell r="F448">
            <v>145</v>
          </cell>
          <cell r="G448">
            <v>107</v>
          </cell>
          <cell r="H448">
            <v>125</v>
          </cell>
          <cell r="I448">
            <v>129</v>
          </cell>
          <cell r="J448">
            <v>175</v>
          </cell>
          <cell r="K448">
            <v>278</v>
          </cell>
          <cell r="L448">
            <v>187</v>
          </cell>
          <cell r="M448">
            <v>82</v>
          </cell>
        </row>
        <row r="449">
          <cell r="A449">
            <v>5179676</v>
          </cell>
          <cell r="B449">
            <v>5113931</v>
          </cell>
          <cell r="C449">
            <v>4410</v>
          </cell>
          <cell r="D449">
            <v>6822122</v>
          </cell>
          <cell r="E449">
            <v>30</v>
          </cell>
          <cell r="F449">
            <v>82</v>
          </cell>
          <cell r="G449">
            <v>76</v>
          </cell>
          <cell r="H449">
            <v>99</v>
          </cell>
          <cell r="I449">
            <v>57</v>
          </cell>
          <cell r="J449">
            <v>75</v>
          </cell>
          <cell r="K449">
            <v>76</v>
          </cell>
          <cell r="L449">
            <v>75</v>
          </cell>
          <cell r="M449">
            <v>76</v>
          </cell>
        </row>
        <row r="450">
          <cell r="A450">
            <v>5179574</v>
          </cell>
          <cell r="B450">
            <v>5113880</v>
          </cell>
          <cell r="C450">
            <v>4410</v>
          </cell>
          <cell r="D450">
            <v>6822441</v>
          </cell>
          <cell r="E450">
            <v>149</v>
          </cell>
          <cell r="F450">
            <v>120</v>
          </cell>
          <cell r="G450">
            <v>123</v>
          </cell>
          <cell r="H450">
            <v>110</v>
          </cell>
          <cell r="I450">
            <v>120</v>
          </cell>
          <cell r="J450">
            <v>90</v>
          </cell>
          <cell r="K450">
            <v>85</v>
          </cell>
          <cell r="L450">
            <v>144</v>
          </cell>
          <cell r="M450">
            <v>145</v>
          </cell>
        </row>
        <row r="451">
          <cell r="A451">
            <v>5179472</v>
          </cell>
          <cell r="B451">
            <v>5113829</v>
          </cell>
          <cell r="C451">
            <v>4410</v>
          </cell>
          <cell r="D451">
            <v>6824725</v>
          </cell>
          <cell r="E451">
            <v>237</v>
          </cell>
          <cell r="F451">
            <v>225</v>
          </cell>
          <cell r="G451">
            <v>452</v>
          </cell>
          <cell r="H451">
            <v>216</v>
          </cell>
          <cell r="I451">
            <v>218</v>
          </cell>
          <cell r="J451">
            <v>211</v>
          </cell>
          <cell r="K451">
            <v>221</v>
          </cell>
          <cell r="L451">
            <v>173</v>
          </cell>
          <cell r="M451">
            <v>239</v>
          </cell>
        </row>
        <row r="452">
          <cell r="A452">
            <v>5179436</v>
          </cell>
          <cell r="B452">
            <v>5113811</v>
          </cell>
          <cell r="C452">
            <v>4410</v>
          </cell>
          <cell r="D452">
            <v>7299050</v>
          </cell>
          <cell r="E452">
            <v>288</v>
          </cell>
          <cell r="F452">
            <v>117</v>
          </cell>
          <cell r="G452">
            <v>239</v>
          </cell>
          <cell r="H452">
            <v>185</v>
          </cell>
          <cell r="I452">
            <v>136</v>
          </cell>
          <cell r="J452">
            <v>213</v>
          </cell>
          <cell r="K452">
            <v>226</v>
          </cell>
          <cell r="L452">
            <v>233</v>
          </cell>
          <cell r="M452">
            <v>251</v>
          </cell>
        </row>
        <row r="453">
          <cell r="A453">
            <v>5179616</v>
          </cell>
          <cell r="B453">
            <v>5113901</v>
          </cell>
          <cell r="C453">
            <v>4410</v>
          </cell>
          <cell r="D453">
            <v>7103154</v>
          </cell>
          <cell r="E453">
            <v>188</v>
          </cell>
          <cell r="F453">
            <v>178</v>
          </cell>
          <cell r="G453">
            <v>175</v>
          </cell>
          <cell r="H453">
            <v>162</v>
          </cell>
          <cell r="I453">
            <v>147</v>
          </cell>
          <cell r="J453">
            <v>126</v>
          </cell>
          <cell r="K453">
            <v>137</v>
          </cell>
          <cell r="L453">
            <v>128</v>
          </cell>
          <cell r="M453">
            <v>154</v>
          </cell>
        </row>
        <row r="454">
          <cell r="A454">
            <v>5179416</v>
          </cell>
          <cell r="B454">
            <v>5113801</v>
          </cell>
          <cell r="C454">
            <v>4410</v>
          </cell>
          <cell r="D454">
            <v>15961103</v>
          </cell>
          <cell r="E454">
            <v>206</v>
          </cell>
          <cell r="F454">
            <v>154</v>
          </cell>
          <cell r="G454">
            <v>173</v>
          </cell>
          <cell r="H454">
            <v>167</v>
          </cell>
          <cell r="I454">
            <v>169</v>
          </cell>
          <cell r="J454">
            <v>184</v>
          </cell>
          <cell r="K454">
            <v>186</v>
          </cell>
          <cell r="L454">
            <v>187</v>
          </cell>
          <cell r="M454">
            <v>170</v>
          </cell>
        </row>
        <row r="455">
          <cell r="A455">
            <v>5179836</v>
          </cell>
          <cell r="B455">
            <v>5114011</v>
          </cell>
          <cell r="C455">
            <v>4410</v>
          </cell>
          <cell r="E455">
            <v>172</v>
          </cell>
          <cell r="F455">
            <v>152</v>
          </cell>
          <cell r="G455">
            <v>148</v>
          </cell>
          <cell r="H455">
            <v>144</v>
          </cell>
          <cell r="I455">
            <v>213</v>
          </cell>
          <cell r="J455">
            <v>183</v>
          </cell>
          <cell r="K455">
            <v>193</v>
          </cell>
          <cell r="L455">
            <v>172</v>
          </cell>
          <cell r="M455">
            <v>184</v>
          </cell>
        </row>
        <row r="456">
          <cell r="A456">
            <v>5175380</v>
          </cell>
          <cell r="B456">
            <v>5111783</v>
          </cell>
          <cell r="C456">
            <v>4410</v>
          </cell>
          <cell r="D456">
            <v>3649102</v>
          </cell>
          <cell r="E456">
            <v>239</v>
          </cell>
          <cell r="F456">
            <v>200</v>
          </cell>
          <cell r="G456">
            <v>223</v>
          </cell>
          <cell r="H456">
            <v>259</v>
          </cell>
          <cell r="I456">
            <v>291</v>
          </cell>
          <cell r="J456">
            <v>250</v>
          </cell>
          <cell r="K456">
            <v>253</v>
          </cell>
          <cell r="L456">
            <v>241</v>
          </cell>
          <cell r="M456">
            <v>253</v>
          </cell>
        </row>
        <row r="457">
          <cell r="A457">
            <v>5179716</v>
          </cell>
          <cell r="B457">
            <v>5113951</v>
          </cell>
          <cell r="C457">
            <v>4410</v>
          </cell>
          <cell r="D457">
            <v>3652839</v>
          </cell>
          <cell r="E457">
            <v>279</v>
          </cell>
          <cell r="F457">
            <v>248</v>
          </cell>
          <cell r="G457">
            <v>241</v>
          </cell>
          <cell r="H457">
            <v>233</v>
          </cell>
          <cell r="I457">
            <v>253</v>
          </cell>
          <cell r="J457">
            <v>232</v>
          </cell>
          <cell r="K457">
            <v>235</v>
          </cell>
          <cell r="L457">
            <v>218</v>
          </cell>
          <cell r="M457">
            <v>240</v>
          </cell>
        </row>
        <row r="458">
          <cell r="A458">
            <v>5181132</v>
          </cell>
          <cell r="B458">
            <v>5114659</v>
          </cell>
          <cell r="C458">
            <v>4410</v>
          </cell>
          <cell r="D458">
            <v>33001804</v>
          </cell>
          <cell r="E458">
            <v>172</v>
          </cell>
          <cell r="F458">
            <v>152</v>
          </cell>
          <cell r="G458">
            <v>148</v>
          </cell>
          <cell r="H458">
            <v>144</v>
          </cell>
          <cell r="I458">
            <v>213</v>
          </cell>
          <cell r="J458">
            <v>183</v>
          </cell>
          <cell r="K458">
            <v>193</v>
          </cell>
          <cell r="L458">
            <v>172</v>
          </cell>
          <cell r="M458">
            <v>184</v>
          </cell>
        </row>
        <row r="459">
          <cell r="A459">
            <v>5181130</v>
          </cell>
          <cell r="B459">
            <v>5114658</v>
          </cell>
          <cell r="C459">
            <v>4410</v>
          </cell>
          <cell r="D459">
            <v>31993465</v>
          </cell>
          <cell r="E459">
            <v>48</v>
          </cell>
          <cell r="F459">
            <v>59</v>
          </cell>
          <cell r="G459">
            <v>53</v>
          </cell>
          <cell r="H459">
            <v>52</v>
          </cell>
          <cell r="I459">
            <v>17</v>
          </cell>
          <cell r="J459">
            <v>43</v>
          </cell>
          <cell r="K459">
            <v>36</v>
          </cell>
          <cell r="L459">
            <v>39</v>
          </cell>
          <cell r="M459">
            <v>41</v>
          </cell>
        </row>
        <row r="460">
          <cell r="A460">
            <v>5179776</v>
          </cell>
          <cell r="B460">
            <v>5113981</v>
          </cell>
          <cell r="C460">
            <v>4410</v>
          </cell>
          <cell r="D460">
            <v>3741336</v>
          </cell>
          <cell r="E460">
            <v>233</v>
          </cell>
          <cell r="F460">
            <v>206</v>
          </cell>
          <cell r="G460">
            <v>200</v>
          </cell>
          <cell r="H460">
            <v>189</v>
          </cell>
          <cell r="I460">
            <v>273</v>
          </cell>
          <cell r="J460">
            <v>237</v>
          </cell>
          <cell r="K460">
            <v>251</v>
          </cell>
          <cell r="L460">
            <v>448</v>
          </cell>
          <cell r="M460">
            <v>136</v>
          </cell>
        </row>
        <row r="461">
          <cell r="A461">
            <v>5179756</v>
          </cell>
          <cell r="B461">
            <v>5113971</v>
          </cell>
          <cell r="C461">
            <v>4410</v>
          </cell>
          <cell r="D461">
            <v>31991508</v>
          </cell>
          <cell r="E461">
            <v>433</v>
          </cell>
          <cell r="F461">
            <v>447</v>
          </cell>
          <cell r="G461">
            <v>518</v>
          </cell>
          <cell r="H461">
            <v>289</v>
          </cell>
          <cell r="I461">
            <v>306</v>
          </cell>
          <cell r="J461">
            <v>291</v>
          </cell>
          <cell r="K461">
            <v>389</v>
          </cell>
          <cell r="L461">
            <v>527</v>
          </cell>
          <cell r="M461">
            <v>404</v>
          </cell>
        </row>
        <row r="462">
          <cell r="A462">
            <v>5179816</v>
          </cell>
          <cell r="B462">
            <v>5114001</v>
          </cell>
          <cell r="C462">
            <v>4410</v>
          </cell>
          <cell r="D462">
            <v>15960499</v>
          </cell>
          <cell r="E462">
            <v>50</v>
          </cell>
          <cell r="F462">
            <v>60</v>
          </cell>
          <cell r="G462">
            <v>65</v>
          </cell>
          <cell r="H462">
            <v>203</v>
          </cell>
          <cell r="I462">
            <v>195</v>
          </cell>
          <cell r="J462">
            <v>196</v>
          </cell>
          <cell r="K462">
            <v>169</v>
          </cell>
          <cell r="L462">
            <v>166</v>
          </cell>
          <cell r="M462">
            <v>167</v>
          </cell>
        </row>
        <row r="463">
          <cell r="A463">
            <v>5175446</v>
          </cell>
          <cell r="B463">
            <v>5111816</v>
          </cell>
          <cell r="C463">
            <v>4410</v>
          </cell>
          <cell r="D463">
            <v>156186</v>
          </cell>
          <cell r="E463">
            <v>73</v>
          </cell>
          <cell r="F463">
            <v>51</v>
          </cell>
          <cell r="G463">
            <v>47</v>
          </cell>
          <cell r="H463">
            <v>52</v>
          </cell>
          <cell r="I463">
            <v>61</v>
          </cell>
          <cell r="J463">
            <v>48</v>
          </cell>
          <cell r="K463">
            <v>48</v>
          </cell>
          <cell r="L463">
            <v>57</v>
          </cell>
          <cell r="M463">
            <v>58</v>
          </cell>
        </row>
        <row r="464">
          <cell r="A464">
            <v>5175360</v>
          </cell>
          <cell r="B464">
            <v>5111773</v>
          </cell>
          <cell r="C464">
            <v>4410</v>
          </cell>
          <cell r="D464">
            <v>156183</v>
          </cell>
          <cell r="E464">
            <v>229</v>
          </cell>
          <cell r="F464">
            <v>293</v>
          </cell>
          <cell r="G464">
            <v>320</v>
          </cell>
          <cell r="H464">
            <v>284</v>
          </cell>
          <cell r="I464">
            <v>354</v>
          </cell>
          <cell r="J464">
            <v>213</v>
          </cell>
          <cell r="K464">
            <v>288</v>
          </cell>
          <cell r="L464">
            <v>287</v>
          </cell>
          <cell r="M464">
            <v>352</v>
          </cell>
        </row>
        <row r="465">
          <cell r="A465">
            <v>5181122</v>
          </cell>
          <cell r="B465">
            <v>5114654</v>
          </cell>
          <cell r="C465">
            <v>4410</v>
          </cell>
          <cell r="D465">
            <v>355558</v>
          </cell>
          <cell r="E465">
            <v>681</v>
          </cell>
          <cell r="F465">
            <v>593</v>
          </cell>
          <cell r="G465">
            <v>639</v>
          </cell>
          <cell r="H465">
            <v>578</v>
          </cell>
          <cell r="I465">
            <v>572</v>
          </cell>
          <cell r="J465">
            <v>514</v>
          </cell>
          <cell r="K465">
            <v>490</v>
          </cell>
          <cell r="L465">
            <v>459</v>
          </cell>
          <cell r="M465">
            <v>356</v>
          </cell>
        </row>
        <row r="466">
          <cell r="A466">
            <v>5179736</v>
          </cell>
          <cell r="B466">
            <v>5113961</v>
          </cell>
          <cell r="C466">
            <v>4410</v>
          </cell>
          <cell r="D466">
            <v>16007907</v>
          </cell>
          <cell r="E466">
            <v>230</v>
          </cell>
          <cell r="F466">
            <v>193</v>
          </cell>
          <cell r="G466">
            <v>208</v>
          </cell>
          <cell r="H466">
            <v>210</v>
          </cell>
          <cell r="I466">
            <v>223</v>
          </cell>
          <cell r="J466">
            <v>173</v>
          </cell>
          <cell r="K466">
            <v>191</v>
          </cell>
          <cell r="L466">
            <v>201</v>
          </cell>
          <cell r="M466">
            <v>235</v>
          </cell>
        </row>
        <row r="467">
          <cell r="A467">
            <v>5179396</v>
          </cell>
          <cell r="B467">
            <v>5113791</v>
          </cell>
          <cell r="C467">
            <v>4410</v>
          </cell>
          <cell r="D467">
            <v>1910723</v>
          </cell>
          <cell r="E467">
            <v>282</v>
          </cell>
          <cell r="F467">
            <v>184</v>
          </cell>
          <cell r="G467">
            <v>240</v>
          </cell>
          <cell r="H467">
            <v>218</v>
          </cell>
          <cell r="I467">
            <v>198</v>
          </cell>
          <cell r="J467">
            <v>168</v>
          </cell>
          <cell r="K467">
            <v>148</v>
          </cell>
          <cell r="L467">
            <v>126</v>
          </cell>
          <cell r="M467">
            <v>131</v>
          </cell>
        </row>
        <row r="468">
          <cell r="A468">
            <v>5175424</v>
          </cell>
          <cell r="B468">
            <v>5111805</v>
          </cell>
          <cell r="C468">
            <v>4410</v>
          </cell>
          <cell r="D468">
            <v>1911907</v>
          </cell>
          <cell r="E468">
            <v>173</v>
          </cell>
          <cell r="F468">
            <v>152</v>
          </cell>
          <cell r="G468">
            <v>154</v>
          </cell>
          <cell r="H468">
            <v>150</v>
          </cell>
          <cell r="I468">
            <v>150</v>
          </cell>
          <cell r="J468">
            <v>142</v>
          </cell>
          <cell r="K468">
            <v>159</v>
          </cell>
          <cell r="L468">
            <v>151</v>
          </cell>
          <cell r="M468">
            <v>166</v>
          </cell>
        </row>
        <row r="469">
          <cell r="A469">
            <v>5181110</v>
          </cell>
          <cell r="B469">
            <v>5114648</v>
          </cell>
          <cell r="C469">
            <v>4410</v>
          </cell>
          <cell r="D469">
            <v>1535571</v>
          </cell>
          <cell r="E469">
            <v>260</v>
          </cell>
          <cell r="F469">
            <v>226</v>
          </cell>
          <cell r="G469">
            <v>217</v>
          </cell>
          <cell r="H469">
            <v>224</v>
          </cell>
          <cell r="I469">
            <v>236</v>
          </cell>
          <cell r="J469">
            <v>238</v>
          </cell>
          <cell r="K469">
            <v>227</v>
          </cell>
          <cell r="L469">
            <v>229</v>
          </cell>
          <cell r="M469">
            <v>183</v>
          </cell>
        </row>
        <row r="470">
          <cell r="A470">
            <v>5181116</v>
          </cell>
          <cell r="B470">
            <v>5114651</v>
          </cell>
          <cell r="C470">
            <v>4410</v>
          </cell>
          <cell r="D470">
            <v>2962692</v>
          </cell>
          <cell r="E470">
            <v>121</v>
          </cell>
          <cell r="F470">
            <v>181</v>
          </cell>
          <cell r="G470">
            <v>210</v>
          </cell>
          <cell r="H470">
            <v>172</v>
          </cell>
          <cell r="I470">
            <v>185</v>
          </cell>
          <cell r="J470">
            <v>166</v>
          </cell>
          <cell r="K470">
            <v>164</v>
          </cell>
          <cell r="L470">
            <v>175</v>
          </cell>
          <cell r="M470">
            <v>188</v>
          </cell>
        </row>
        <row r="471">
          <cell r="A471">
            <v>5179400</v>
          </cell>
          <cell r="B471">
            <v>5113793</v>
          </cell>
          <cell r="C471">
            <v>4410</v>
          </cell>
          <cell r="D471">
            <v>1753308</v>
          </cell>
          <cell r="E471">
            <v>237</v>
          </cell>
          <cell r="F471">
            <v>183</v>
          </cell>
          <cell r="G471">
            <v>220</v>
          </cell>
          <cell r="H471">
            <v>214</v>
          </cell>
          <cell r="I471">
            <v>291</v>
          </cell>
          <cell r="J471">
            <v>282</v>
          </cell>
          <cell r="K471">
            <v>323</v>
          </cell>
          <cell r="L471">
            <v>337</v>
          </cell>
          <cell r="M471">
            <v>367</v>
          </cell>
        </row>
        <row r="472">
          <cell r="A472">
            <v>5175298</v>
          </cell>
          <cell r="B472">
            <v>5111742</v>
          </cell>
          <cell r="C472">
            <v>4410</v>
          </cell>
          <cell r="D472">
            <v>3730356</v>
          </cell>
          <cell r="E472">
            <v>305</v>
          </cell>
          <cell r="F472">
            <v>267</v>
          </cell>
          <cell r="G472">
            <v>274</v>
          </cell>
          <cell r="H472">
            <v>268</v>
          </cell>
          <cell r="I472">
            <v>271</v>
          </cell>
          <cell r="J472">
            <v>280</v>
          </cell>
          <cell r="K472">
            <v>232</v>
          </cell>
          <cell r="L472">
            <v>149</v>
          </cell>
          <cell r="M472">
            <v>203</v>
          </cell>
        </row>
        <row r="473">
          <cell r="A473">
            <v>5179398</v>
          </cell>
          <cell r="B473">
            <v>5113792</v>
          </cell>
          <cell r="C473">
            <v>4410</v>
          </cell>
          <cell r="D473">
            <v>6823869</v>
          </cell>
          <cell r="E473">
            <v>218</v>
          </cell>
          <cell r="F473">
            <v>182</v>
          </cell>
          <cell r="G473">
            <v>188</v>
          </cell>
          <cell r="H473">
            <v>178</v>
          </cell>
          <cell r="I473">
            <v>195</v>
          </cell>
          <cell r="J473">
            <v>176</v>
          </cell>
          <cell r="K473">
            <v>174</v>
          </cell>
          <cell r="L473">
            <v>172</v>
          </cell>
          <cell r="M473">
            <v>212</v>
          </cell>
        </row>
        <row r="474">
          <cell r="A474">
            <v>5179402</v>
          </cell>
          <cell r="B474">
            <v>5113794</v>
          </cell>
          <cell r="C474">
            <v>4410</v>
          </cell>
          <cell r="D474">
            <v>3725850</v>
          </cell>
          <cell r="E474">
            <v>151</v>
          </cell>
          <cell r="F474">
            <v>128</v>
          </cell>
          <cell r="G474">
            <v>123</v>
          </cell>
          <cell r="H474">
            <v>121</v>
          </cell>
          <cell r="I474">
            <v>138</v>
          </cell>
          <cell r="J474">
            <v>136</v>
          </cell>
          <cell r="K474">
            <v>141</v>
          </cell>
          <cell r="L474">
            <v>117</v>
          </cell>
          <cell r="M474">
            <v>152</v>
          </cell>
        </row>
        <row r="475">
          <cell r="A475">
            <v>5179858</v>
          </cell>
          <cell r="B475">
            <v>5114022</v>
          </cell>
          <cell r="C475">
            <v>4410</v>
          </cell>
          <cell r="D475">
            <v>6821123</v>
          </cell>
          <cell r="E475">
            <v>135</v>
          </cell>
          <cell r="F475">
            <v>158</v>
          </cell>
          <cell r="G475">
            <v>123</v>
          </cell>
          <cell r="H475">
            <v>151</v>
          </cell>
          <cell r="I475">
            <v>160</v>
          </cell>
          <cell r="J475">
            <v>140</v>
          </cell>
          <cell r="K475">
            <v>132</v>
          </cell>
          <cell r="L475">
            <v>139</v>
          </cell>
          <cell r="M475">
            <v>148</v>
          </cell>
        </row>
        <row r="476">
          <cell r="A476">
            <v>5179880</v>
          </cell>
          <cell r="B476">
            <v>5114033</v>
          </cell>
          <cell r="C476">
            <v>4410</v>
          </cell>
          <cell r="D476">
            <v>6823343</v>
          </cell>
          <cell r="E476">
            <v>87</v>
          </cell>
          <cell r="F476">
            <v>87</v>
          </cell>
          <cell r="G476">
            <v>79</v>
          </cell>
          <cell r="H476">
            <v>82</v>
          </cell>
          <cell r="I476">
            <v>79</v>
          </cell>
          <cell r="J476">
            <v>68</v>
          </cell>
          <cell r="K476">
            <v>71</v>
          </cell>
          <cell r="L476">
            <v>70</v>
          </cell>
          <cell r="M476">
            <v>46</v>
          </cell>
        </row>
        <row r="477">
          <cell r="A477">
            <v>5175340</v>
          </cell>
          <cell r="B477">
            <v>5111763</v>
          </cell>
          <cell r="C477">
            <v>4410</v>
          </cell>
          <cell r="D477">
            <v>6829406</v>
          </cell>
          <cell r="E477">
            <v>141</v>
          </cell>
          <cell r="F477">
            <v>110</v>
          </cell>
          <cell r="G477">
            <v>123</v>
          </cell>
          <cell r="H477">
            <v>299</v>
          </cell>
          <cell r="I477">
            <v>286</v>
          </cell>
          <cell r="J477">
            <v>806</v>
          </cell>
          <cell r="K477">
            <v>233</v>
          </cell>
          <cell r="L477">
            <v>249</v>
          </cell>
          <cell r="M477">
            <v>306</v>
          </cell>
        </row>
        <row r="478">
          <cell r="A478">
            <v>5175318</v>
          </cell>
          <cell r="B478">
            <v>5111752</v>
          </cell>
          <cell r="C478">
            <v>4410</v>
          </cell>
          <cell r="D478">
            <v>1751648</v>
          </cell>
          <cell r="E478">
            <v>257</v>
          </cell>
          <cell r="F478">
            <v>224</v>
          </cell>
          <cell r="G478">
            <v>201</v>
          </cell>
          <cell r="H478">
            <v>210</v>
          </cell>
          <cell r="I478">
            <v>206</v>
          </cell>
          <cell r="J478">
            <v>172</v>
          </cell>
          <cell r="K478">
            <v>184</v>
          </cell>
          <cell r="L478">
            <v>206</v>
          </cell>
          <cell r="M478">
            <v>223</v>
          </cell>
        </row>
        <row r="479">
          <cell r="A479">
            <v>5181126</v>
          </cell>
          <cell r="B479">
            <v>5114656</v>
          </cell>
          <cell r="C479">
            <v>4410</v>
          </cell>
          <cell r="D479">
            <v>3314066</v>
          </cell>
          <cell r="E479">
            <v>223</v>
          </cell>
          <cell r="F479">
            <v>189</v>
          </cell>
          <cell r="G479">
            <v>199</v>
          </cell>
          <cell r="H479">
            <v>179</v>
          </cell>
          <cell r="I479">
            <v>199</v>
          </cell>
          <cell r="J479">
            <v>186</v>
          </cell>
          <cell r="K479">
            <v>201</v>
          </cell>
          <cell r="L479">
            <v>190</v>
          </cell>
          <cell r="M479">
            <v>202</v>
          </cell>
        </row>
        <row r="480">
          <cell r="A480">
            <v>5181112</v>
          </cell>
          <cell r="B480">
            <v>5114649</v>
          </cell>
          <cell r="C480">
            <v>4410</v>
          </cell>
          <cell r="D480">
            <v>3304967</v>
          </cell>
          <cell r="E480">
            <v>89</v>
          </cell>
          <cell r="F480">
            <v>90</v>
          </cell>
          <cell r="G480">
            <v>68</v>
          </cell>
          <cell r="H480">
            <v>79</v>
          </cell>
          <cell r="I480">
            <v>84</v>
          </cell>
          <cell r="J480">
            <v>90</v>
          </cell>
          <cell r="K480">
            <v>86</v>
          </cell>
          <cell r="L480">
            <v>87</v>
          </cell>
          <cell r="M480">
            <v>121</v>
          </cell>
        </row>
        <row r="481">
          <cell r="A481">
            <v>5095622</v>
          </cell>
          <cell r="B481">
            <v>5071904</v>
          </cell>
          <cell r="C481">
            <v>4410</v>
          </cell>
          <cell r="D481">
            <v>7146519</v>
          </cell>
          <cell r="E481">
            <v>125</v>
          </cell>
          <cell r="F481">
            <v>86</v>
          </cell>
          <cell r="G481">
            <v>75</v>
          </cell>
          <cell r="H481">
            <v>106</v>
          </cell>
          <cell r="I481">
            <v>120</v>
          </cell>
          <cell r="J481">
            <v>119</v>
          </cell>
          <cell r="K481">
            <v>20</v>
          </cell>
          <cell r="L481">
            <v>89</v>
          </cell>
          <cell r="M481">
            <v>85</v>
          </cell>
        </row>
        <row r="482">
          <cell r="A482">
            <v>5179796</v>
          </cell>
          <cell r="B482">
            <v>5113991</v>
          </cell>
          <cell r="C482">
            <v>4410</v>
          </cell>
          <cell r="D482">
            <v>7130334</v>
          </cell>
          <cell r="E482">
            <v>107</v>
          </cell>
          <cell r="F482">
            <v>137</v>
          </cell>
          <cell r="G482">
            <v>228</v>
          </cell>
          <cell r="H482">
            <v>269</v>
          </cell>
          <cell r="I482">
            <v>609</v>
          </cell>
          <cell r="J482">
            <v>84</v>
          </cell>
          <cell r="K482">
            <v>75</v>
          </cell>
          <cell r="L482">
            <v>91</v>
          </cell>
          <cell r="M482">
            <v>103</v>
          </cell>
        </row>
        <row r="483">
          <cell r="A483">
            <v>5175402</v>
          </cell>
          <cell r="B483">
            <v>5111794</v>
          </cell>
          <cell r="C483">
            <v>4410</v>
          </cell>
          <cell r="D483">
            <v>7116786</v>
          </cell>
          <cell r="E483">
            <v>217</v>
          </cell>
          <cell r="F483">
            <v>177</v>
          </cell>
          <cell r="G483">
            <v>169</v>
          </cell>
          <cell r="H483">
            <v>189</v>
          </cell>
          <cell r="I483">
            <v>187</v>
          </cell>
          <cell r="J483">
            <v>168</v>
          </cell>
          <cell r="K483">
            <v>177</v>
          </cell>
          <cell r="L483">
            <v>173</v>
          </cell>
          <cell r="M483">
            <v>192</v>
          </cell>
        </row>
        <row r="484">
          <cell r="A484">
            <v>5181108</v>
          </cell>
          <cell r="B484">
            <v>5114647</v>
          </cell>
          <cell r="C484">
            <v>4410</v>
          </cell>
          <cell r="D484">
            <v>7118154</v>
          </cell>
          <cell r="E484">
            <v>226</v>
          </cell>
          <cell r="F484">
            <v>206</v>
          </cell>
          <cell r="G484">
            <v>199</v>
          </cell>
          <cell r="H484">
            <v>189</v>
          </cell>
          <cell r="I484">
            <v>205</v>
          </cell>
          <cell r="J484">
            <v>179</v>
          </cell>
          <cell r="K484">
            <v>194</v>
          </cell>
          <cell r="L484">
            <v>191</v>
          </cell>
          <cell r="M484">
            <v>205</v>
          </cell>
        </row>
        <row r="485">
          <cell r="A485">
            <v>5181124</v>
          </cell>
          <cell r="B485">
            <v>5114655</v>
          </cell>
          <cell r="C485">
            <v>4410</v>
          </cell>
          <cell r="D485">
            <v>7116084</v>
          </cell>
          <cell r="E485">
            <v>51</v>
          </cell>
          <cell r="F485">
            <v>0</v>
          </cell>
          <cell r="G485">
            <v>0</v>
          </cell>
          <cell r="H485">
            <v>299</v>
          </cell>
          <cell r="I485">
            <v>446</v>
          </cell>
          <cell r="J485">
            <v>376</v>
          </cell>
          <cell r="K485">
            <v>352</v>
          </cell>
          <cell r="L485">
            <v>331</v>
          </cell>
          <cell r="M485">
            <v>355</v>
          </cell>
        </row>
        <row r="486">
          <cell r="A486">
            <v>5181114</v>
          </cell>
          <cell r="B486">
            <v>5114650</v>
          </cell>
          <cell r="C486">
            <v>4410</v>
          </cell>
          <cell r="D486">
            <v>7117927</v>
          </cell>
          <cell r="E486">
            <v>277</v>
          </cell>
          <cell r="F486">
            <v>243</v>
          </cell>
          <cell r="G486">
            <v>255</v>
          </cell>
          <cell r="H486">
            <v>248</v>
          </cell>
          <cell r="I486">
            <v>271</v>
          </cell>
          <cell r="J486">
            <v>228</v>
          </cell>
          <cell r="K486">
            <v>269</v>
          </cell>
          <cell r="L486">
            <v>225</v>
          </cell>
          <cell r="M486">
            <v>243</v>
          </cell>
        </row>
        <row r="487">
          <cell r="A487">
            <v>5181128</v>
          </cell>
          <cell r="B487">
            <v>5114657</v>
          </cell>
          <cell r="C487">
            <v>4410</v>
          </cell>
          <cell r="D487">
            <v>443766</v>
          </cell>
          <cell r="E487">
            <v>179</v>
          </cell>
          <cell r="F487">
            <v>167</v>
          </cell>
          <cell r="G487">
            <v>158</v>
          </cell>
          <cell r="H487">
            <v>168</v>
          </cell>
          <cell r="I487">
            <v>155</v>
          </cell>
          <cell r="J487">
            <v>150</v>
          </cell>
          <cell r="K487">
            <v>149</v>
          </cell>
          <cell r="L487">
            <v>161</v>
          </cell>
          <cell r="M487">
            <v>183</v>
          </cell>
        </row>
        <row r="488">
          <cell r="A488">
            <v>5181120</v>
          </cell>
          <cell r="B488">
            <v>5114653</v>
          </cell>
          <cell r="C488">
            <v>4410</v>
          </cell>
          <cell r="D488">
            <v>721580</v>
          </cell>
          <cell r="E488">
            <v>185</v>
          </cell>
          <cell r="F488">
            <v>137</v>
          </cell>
          <cell r="G488">
            <v>149</v>
          </cell>
          <cell r="H488">
            <v>141</v>
          </cell>
          <cell r="I488">
            <v>150</v>
          </cell>
          <cell r="J488">
            <v>132</v>
          </cell>
          <cell r="K488">
            <v>132</v>
          </cell>
          <cell r="L488">
            <v>138</v>
          </cell>
          <cell r="M488">
            <v>144</v>
          </cell>
        </row>
        <row r="489">
          <cell r="A489">
            <v>5070046</v>
          </cell>
          <cell r="B489">
            <v>5059116</v>
          </cell>
          <cell r="C489">
            <v>4410</v>
          </cell>
          <cell r="E489">
            <v>172</v>
          </cell>
          <cell r="F489">
            <v>143</v>
          </cell>
          <cell r="G489">
            <v>157</v>
          </cell>
          <cell r="H489">
            <v>149</v>
          </cell>
          <cell r="I489">
            <v>207</v>
          </cell>
          <cell r="J489">
            <v>189</v>
          </cell>
          <cell r="K489">
            <v>181</v>
          </cell>
          <cell r="L489">
            <v>183</v>
          </cell>
          <cell r="M489">
            <v>179</v>
          </cell>
        </row>
        <row r="490">
          <cell r="A490">
            <v>5174896</v>
          </cell>
          <cell r="B490">
            <v>5111541</v>
          </cell>
          <cell r="C490">
            <v>4410</v>
          </cell>
          <cell r="E490">
            <v>353</v>
          </cell>
          <cell r="F490">
            <v>315</v>
          </cell>
          <cell r="G490">
            <v>303</v>
          </cell>
          <cell r="H490">
            <v>270</v>
          </cell>
          <cell r="I490">
            <v>352</v>
          </cell>
          <cell r="J490">
            <v>303</v>
          </cell>
          <cell r="K490">
            <v>323</v>
          </cell>
          <cell r="L490">
            <v>292</v>
          </cell>
          <cell r="M490">
            <v>312</v>
          </cell>
        </row>
        <row r="491">
          <cell r="A491">
            <v>5174998</v>
          </cell>
          <cell r="B491">
            <v>5111592</v>
          </cell>
          <cell r="C491">
            <v>4410</v>
          </cell>
          <cell r="F491">
            <v>612</v>
          </cell>
          <cell r="H491">
            <v>278</v>
          </cell>
          <cell r="I491">
            <v>247</v>
          </cell>
          <cell r="J491">
            <v>323</v>
          </cell>
          <cell r="K491">
            <v>277</v>
          </cell>
          <cell r="L491">
            <v>295</v>
          </cell>
          <cell r="M491">
            <v>267</v>
          </cell>
        </row>
        <row r="492">
          <cell r="A492">
            <v>5181150</v>
          </cell>
          <cell r="B492">
            <v>5114668</v>
          </cell>
          <cell r="C492">
            <v>4410</v>
          </cell>
          <cell r="D492">
            <v>33001592</v>
          </cell>
          <cell r="E492">
            <v>3389</v>
          </cell>
          <cell r="F492">
            <v>95</v>
          </cell>
          <cell r="G492">
            <v>116</v>
          </cell>
          <cell r="H492">
            <v>157</v>
          </cell>
          <cell r="I492">
            <v>33</v>
          </cell>
          <cell r="J492">
            <v>69</v>
          </cell>
          <cell r="K492">
            <v>70</v>
          </cell>
          <cell r="L492">
            <v>77</v>
          </cell>
          <cell r="M492">
            <v>88</v>
          </cell>
        </row>
        <row r="493">
          <cell r="A493">
            <v>5181148</v>
          </cell>
          <cell r="B493">
            <v>5114667</v>
          </cell>
          <cell r="C493">
            <v>4410</v>
          </cell>
          <cell r="D493">
            <v>33001697</v>
          </cell>
          <cell r="E493">
            <v>151</v>
          </cell>
          <cell r="F493">
            <v>30</v>
          </cell>
          <cell r="G493">
            <v>116</v>
          </cell>
          <cell r="H493">
            <v>112</v>
          </cell>
          <cell r="I493">
            <v>116</v>
          </cell>
          <cell r="J493">
            <v>105</v>
          </cell>
          <cell r="K493">
            <v>107</v>
          </cell>
          <cell r="L493">
            <v>92</v>
          </cell>
          <cell r="M493">
            <v>110</v>
          </cell>
        </row>
        <row r="494">
          <cell r="A494">
            <v>5181152</v>
          </cell>
          <cell r="B494">
            <v>5114669</v>
          </cell>
          <cell r="C494">
            <v>4410</v>
          </cell>
          <cell r="D494">
            <v>33001593</v>
          </cell>
          <cell r="E494">
            <v>53</v>
          </cell>
          <cell r="F494">
            <v>29</v>
          </cell>
          <cell r="G494">
            <v>72</v>
          </cell>
          <cell r="H494">
            <v>48</v>
          </cell>
          <cell r="I494">
            <v>57</v>
          </cell>
          <cell r="J494">
            <v>43</v>
          </cell>
          <cell r="K494">
            <v>41</v>
          </cell>
          <cell r="L494">
            <v>51</v>
          </cell>
          <cell r="M494">
            <v>54</v>
          </cell>
        </row>
        <row r="495">
          <cell r="A495">
            <v>5181162</v>
          </cell>
          <cell r="B495">
            <v>5114674</v>
          </cell>
          <cell r="C495">
            <v>4410</v>
          </cell>
          <cell r="D495">
            <v>33001588</v>
          </cell>
          <cell r="E495">
            <v>283</v>
          </cell>
          <cell r="F495">
            <v>253</v>
          </cell>
          <cell r="G495">
            <v>243</v>
          </cell>
          <cell r="H495">
            <v>216</v>
          </cell>
          <cell r="I495">
            <v>282</v>
          </cell>
          <cell r="J495">
            <v>243</v>
          </cell>
          <cell r="K495">
            <v>259</v>
          </cell>
          <cell r="L495">
            <v>234</v>
          </cell>
          <cell r="M495">
            <v>250</v>
          </cell>
        </row>
        <row r="496">
          <cell r="A496">
            <v>5181158</v>
          </cell>
          <cell r="B496">
            <v>5114672</v>
          </cell>
          <cell r="C496">
            <v>4410</v>
          </cell>
          <cell r="D496">
            <v>33001667</v>
          </cell>
          <cell r="E496">
            <v>133</v>
          </cell>
          <cell r="F496">
            <v>104</v>
          </cell>
          <cell r="G496">
            <v>93</v>
          </cell>
          <cell r="H496">
            <v>105</v>
          </cell>
          <cell r="I496">
            <v>110</v>
          </cell>
          <cell r="J496">
            <v>105</v>
          </cell>
          <cell r="K496">
            <v>103</v>
          </cell>
          <cell r="L496">
            <v>102</v>
          </cell>
          <cell r="M496">
            <v>105</v>
          </cell>
        </row>
        <row r="497">
          <cell r="A497">
            <v>5174954</v>
          </cell>
          <cell r="B497">
            <v>5111570</v>
          </cell>
          <cell r="C497">
            <v>4410</v>
          </cell>
          <cell r="D497">
            <v>3727095</v>
          </cell>
          <cell r="E497">
            <v>172</v>
          </cell>
          <cell r="F497">
            <v>152</v>
          </cell>
          <cell r="G497">
            <v>148</v>
          </cell>
          <cell r="H497">
            <v>144</v>
          </cell>
          <cell r="I497">
            <v>213</v>
          </cell>
          <cell r="J497">
            <v>183</v>
          </cell>
          <cell r="K497">
            <v>193</v>
          </cell>
          <cell r="L497">
            <v>155</v>
          </cell>
          <cell r="M497">
            <v>171</v>
          </cell>
        </row>
        <row r="498">
          <cell r="A498">
            <v>5175028</v>
          </cell>
          <cell r="B498">
            <v>5111607</v>
          </cell>
          <cell r="C498">
            <v>4410</v>
          </cell>
          <cell r="D498">
            <v>18492450</v>
          </cell>
          <cell r="E498">
            <v>172</v>
          </cell>
          <cell r="F498">
            <v>152</v>
          </cell>
          <cell r="G498">
            <v>148</v>
          </cell>
          <cell r="H498">
            <v>144</v>
          </cell>
          <cell r="I498">
            <v>213</v>
          </cell>
          <cell r="J498">
            <v>121</v>
          </cell>
          <cell r="K498">
            <v>165</v>
          </cell>
          <cell r="L498">
            <v>133</v>
          </cell>
          <cell r="M498">
            <v>149</v>
          </cell>
        </row>
        <row r="499">
          <cell r="A499">
            <v>5175148</v>
          </cell>
          <cell r="B499">
            <v>5111667</v>
          </cell>
          <cell r="C499">
            <v>4410</v>
          </cell>
          <cell r="D499">
            <v>3362761</v>
          </cell>
          <cell r="E499">
            <v>327</v>
          </cell>
          <cell r="F499">
            <v>105</v>
          </cell>
          <cell r="G499">
            <v>100</v>
          </cell>
          <cell r="H499">
            <v>214</v>
          </cell>
          <cell r="I499">
            <v>219</v>
          </cell>
          <cell r="J499">
            <v>161</v>
          </cell>
          <cell r="K499">
            <v>154</v>
          </cell>
          <cell r="L499">
            <v>122</v>
          </cell>
          <cell r="M499">
            <v>136</v>
          </cell>
        </row>
        <row r="500">
          <cell r="A500">
            <v>5174934</v>
          </cell>
          <cell r="B500">
            <v>5111560</v>
          </cell>
          <cell r="C500">
            <v>4410</v>
          </cell>
          <cell r="D500">
            <v>3361097</v>
          </cell>
          <cell r="E500">
            <v>138</v>
          </cell>
          <cell r="F500">
            <v>117</v>
          </cell>
          <cell r="G500">
            <v>112</v>
          </cell>
          <cell r="H500">
            <v>117</v>
          </cell>
          <cell r="I500">
            <v>122</v>
          </cell>
          <cell r="J500">
            <v>121</v>
          </cell>
          <cell r="K500">
            <v>149</v>
          </cell>
          <cell r="L500">
            <v>146</v>
          </cell>
          <cell r="M500">
            <v>165</v>
          </cell>
        </row>
        <row r="501">
          <cell r="A501">
            <v>5176422</v>
          </cell>
          <cell r="B501">
            <v>5112304</v>
          </cell>
          <cell r="C501">
            <v>4410</v>
          </cell>
          <cell r="D501">
            <v>156078</v>
          </cell>
          <cell r="E501">
            <v>93</v>
          </cell>
          <cell r="F501">
            <v>101</v>
          </cell>
          <cell r="G501">
            <v>109</v>
          </cell>
          <cell r="H501">
            <v>93</v>
          </cell>
          <cell r="I501">
            <v>101</v>
          </cell>
          <cell r="J501">
            <v>98</v>
          </cell>
          <cell r="K501">
            <v>95</v>
          </cell>
          <cell r="L501">
            <v>94</v>
          </cell>
          <cell r="M501">
            <v>101</v>
          </cell>
        </row>
        <row r="502">
          <cell r="A502">
            <v>5174992</v>
          </cell>
          <cell r="B502">
            <v>5111589</v>
          </cell>
          <cell r="C502">
            <v>4410</v>
          </cell>
          <cell r="D502">
            <v>156257</v>
          </cell>
          <cell r="E502">
            <v>206</v>
          </cell>
          <cell r="F502">
            <v>187</v>
          </cell>
          <cell r="G502">
            <v>185</v>
          </cell>
          <cell r="H502">
            <v>176</v>
          </cell>
          <cell r="I502">
            <v>201</v>
          </cell>
          <cell r="J502">
            <v>183</v>
          </cell>
          <cell r="K502">
            <v>196</v>
          </cell>
          <cell r="L502">
            <v>165</v>
          </cell>
          <cell r="M502">
            <v>201</v>
          </cell>
        </row>
        <row r="503">
          <cell r="A503">
            <v>5181168</v>
          </cell>
          <cell r="B503">
            <v>5114677</v>
          </cell>
          <cell r="C503">
            <v>4410</v>
          </cell>
          <cell r="D503">
            <v>2934728</v>
          </cell>
          <cell r="E503">
            <v>197</v>
          </cell>
          <cell r="F503">
            <v>178</v>
          </cell>
          <cell r="G503">
            <v>175</v>
          </cell>
          <cell r="H503">
            <v>176</v>
          </cell>
          <cell r="I503">
            <v>187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>
            <v>5174878</v>
          </cell>
          <cell r="B504">
            <v>5111532</v>
          </cell>
          <cell r="C504">
            <v>4410</v>
          </cell>
          <cell r="D504">
            <v>1502245</v>
          </cell>
          <cell r="E504">
            <v>161</v>
          </cell>
          <cell r="F504">
            <v>127</v>
          </cell>
          <cell r="G504">
            <v>152</v>
          </cell>
          <cell r="H504">
            <v>166</v>
          </cell>
          <cell r="I504">
            <v>172</v>
          </cell>
          <cell r="J504">
            <v>200</v>
          </cell>
          <cell r="K504">
            <v>265</v>
          </cell>
          <cell r="L504">
            <v>196</v>
          </cell>
          <cell r="M504">
            <v>226</v>
          </cell>
        </row>
        <row r="505">
          <cell r="A505">
            <v>5181156</v>
          </cell>
          <cell r="B505">
            <v>5114671</v>
          </cell>
          <cell r="C505">
            <v>4410</v>
          </cell>
          <cell r="D505">
            <v>1530244</v>
          </cell>
          <cell r="E505">
            <v>257</v>
          </cell>
          <cell r="F505">
            <v>202</v>
          </cell>
          <cell r="G505">
            <v>211</v>
          </cell>
          <cell r="H505">
            <v>199</v>
          </cell>
          <cell r="I505">
            <v>218</v>
          </cell>
          <cell r="J505">
            <v>218</v>
          </cell>
          <cell r="K505">
            <v>220</v>
          </cell>
          <cell r="L505">
            <v>195</v>
          </cell>
          <cell r="M505">
            <v>244</v>
          </cell>
        </row>
        <row r="506">
          <cell r="A506">
            <v>5175084</v>
          </cell>
          <cell r="B506">
            <v>5111635</v>
          </cell>
          <cell r="C506">
            <v>4410</v>
          </cell>
          <cell r="D506">
            <v>3741011</v>
          </cell>
          <cell r="E506">
            <v>180</v>
          </cell>
          <cell r="F506">
            <v>86</v>
          </cell>
          <cell r="G506">
            <v>132</v>
          </cell>
          <cell r="H506">
            <v>175</v>
          </cell>
          <cell r="I506">
            <v>252</v>
          </cell>
          <cell r="J506">
            <v>86</v>
          </cell>
          <cell r="K506">
            <v>128</v>
          </cell>
          <cell r="L506">
            <v>160</v>
          </cell>
          <cell r="M506">
            <v>131</v>
          </cell>
        </row>
        <row r="507">
          <cell r="A507">
            <v>5175014</v>
          </cell>
          <cell r="B507">
            <v>5111600</v>
          </cell>
          <cell r="C507">
            <v>4410</v>
          </cell>
          <cell r="D507">
            <v>3730354</v>
          </cell>
          <cell r="E507">
            <v>168</v>
          </cell>
          <cell r="F507">
            <v>124</v>
          </cell>
          <cell r="G507">
            <v>100</v>
          </cell>
          <cell r="H507">
            <v>120</v>
          </cell>
          <cell r="I507">
            <v>106</v>
          </cell>
          <cell r="J507">
            <v>114</v>
          </cell>
          <cell r="K507">
            <v>88</v>
          </cell>
          <cell r="L507">
            <v>126</v>
          </cell>
          <cell r="M507">
            <v>130</v>
          </cell>
        </row>
        <row r="508">
          <cell r="A508">
            <v>5175170</v>
          </cell>
          <cell r="B508">
            <v>5111678</v>
          </cell>
          <cell r="C508">
            <v>4410</v>
          </cell>
          <cell r="D508">
            <v>1752157</v>
          </cell>
          <cell r="E508">
            <v>190</v>
          </cell>
          <cell r="F508">
            <v>183</v>
          </cell>
          <cell r="G508">
            <v>165</v>
          </cell>
          <cell r="H508">
            <v>184</v>
          </cell>
          <cell r="I508">
            <v>137</v>
          </cell>
          <cell r="J508">
            <v>147</v>
          </cell>
          <cell r="K508">
            <v>174</v>
          </cell>
          <cell r="L508">
            <v>157</v>
          </cell>
          <cell r="M508">
            <v>101</v>
          </cell>
        </row>
        <row r="509">
          <cell r="A509">
            <v>5174916</v>
          </cell>
          <cell r="B509">
            <v>5111551</v>
          </cell>
          <cell r="C509">
            <v>4410</v>
          </cell>
          <cell r="D509">
            <v>6826732</v>
          </cell>
          <cell r="E509">
            <v>243</v>
          </cell>
          <cell r="F509">
            <v>253</v>
          </cell>
          <cell r="G509">
            <v>254</v>
          </cell>
          <cell r="H509">
            <v>237</v>
          </cell>
          <cell r="I509">
            <v>241</v>
          </cell>
          <cell r="J509">
            <v>229</v>
          </cell>
          <cell r="K509">
            <v>238</v>
          </cell>
          <cell r="L509">
            <v>240</v>
          </cell>
          <cell r="M509">
            <v>251</v>
          </cell>
        </row>
        <row r="510">
          <cell r="A510">
            <v>5174864</v>
          </cell>
          <cell r="B510">
            <v>5111525</v>
          </cell>
          <cell r="C510">
            <v>4410</v>
          </cell>
          <cell r="D510">
            <v>6827200</v>
          </cell>
          <cell r="E510">
            <v>333</v>
          </cell>
          <cell r="F510">
            <v>278</v>
          </cell>
          <cell r="G510">
            <v>343</v>
          </cell>
          <cell r="H510">
            <v>377</v>
          </cell>
          <cell r="I510">
            <v>341</v>
          </cell>
          <cell r="J510">
            <v>294</v>
          </cell>
          <cell r="K510">
            <v>295</v>
          </cell>
          <cell r="L510">
            <v>289</v>
          </cell>
          <cell r="M510">
            <v>325</v>
          </cell>
        </row>
        <row r="511">
          <cell r="A511">
            <v>5181166</v>
          </cell>
          <cell r="B511">
            <v>5114676</v>
          </cell>
          <cell r="C511">
            <v>4410</v>
          </cell>
          <cell r="D511">
            <v>2207229</v>
          </cell>
          <cell r="E511">
            <v>160</v>
          </cell>
          <cell r="F511">
            <v>102</v>
          </cell>
          <cell r="G511">
            <v>140</v>
          </cell>
          <cell r="H511">
            <v>123</v>
          </cell>
          <cell r="I511">
            <v>143</v>
          </cell>
          <cell r="J511">
            <v>163</v>
          </cell>
          <cell r="K511">
            <v>159</v>
          </cell>
          <cell r="L511">
            <v>171</v>
          </cell>
          <cell r="M511">
            <v>210</v>
          </cell>
        </row>
        <row r="512">
          <cell r="A512">
            <v>5181154</v>
          </cell>
          <cell r="B512">
            <v>5114670</v>
          </cell>
          <cell r="C512">
            <v>4410</v>
          </cell>
          <cell r="D512">
            <v>6313517</v>
          </cell>
          <cell r="E512">
            <v>91</v>
          </cell>
          <cell r="F512">
            <v>78</v>
          </cell>
          <cell r="G512">
            <v>90</v>
          </cell>
          <cell r="H512">
            <v>68</v>
          </cell>
          <cell r="I512">
            <v>94</v>
          </cell>
          <cell r="J512">
            <v>89</v>
          </cell>
          <cell r="K512">
            <v>112</v>
          </cell>
          <cell r="L512">
            <v>100</v>
          </cell>
          <cell r="M512">
            <v>97</v>
          </cell>
        </row>
        <row r="513">
          <cell r="A513">
            <v>5175192</v>
          </cell>
          <cell r="B513">
            <v>5111689</v>
          </cell>
          <cell r="C513">
            <v>4410</v>
          </cell>
          <cell r="D513">
            <v>6823609</v>
          </cell>
          <cell r="E513">
            <v>111</v>
          </cell>
          <cell r="F513">
            <v>83</v>
          </cell>
          <cell r="G513">
            <v>79</v>
          </cell>
          <cell r="H513">
            <v>83</v>
          </cell>
          <cell r="I513">
            <v>82</v>
          </cell>
          <cell r="J513">
            <v>78</v>
          </cell>
          <cell r="K513">
            <v>81</v>
          </cell>
          <cell r="L513">
            <v>83</v>
          </cell>
          <cell r="M513">
            <v>128</v>
          </cell>
        </row>
        <row r="514">
          <cell r="A514">
            <v>5175214</v>
          </cell>
          <cell r="B514">
            <v>5111700</v>
          </cell>
          <cell r="C514">
            <v>4410</v>
          </cell>
          <cell r="D514">
            <v>6820904</v>
          </cell>
          <cell r="E514">
            <v>117</v>
          </cell>
          <cell r="F514">
            <v>72</v>
          </cell>
          <cell r="G514">
            <v>65</v>
          </cell>
          <cell r="H514">
            <v>101</v>
          </cell>
          <cell r="I514">
            <v>125</v>
          </cell>
          <cell r="J514">
            <v>96</v>
          </cell>
          <cell r="K514">
            <v>109</v>
          </cell>
          <cell r="L514">
            <v>113</v>
          </cell>
          <cell r="M514">
            <v>129</v>
          </cell>
        </row>
        <row r="515">
          <cell r="A515">
            <v>5181174</v>
          </cell>
          <cell r="B515">
            <v>5114680</v>
          </cell>
          <cell r="C515">
            <v>4410</v>
          </cell>
          <cell r="D515">
            <v>2177224</v>
          </cell>
          <cell r="E515">
            <v>230</v>
          </cell>
          <cell r="F515">
            <v>9</v>
          </cell>
          <cell r="G515">
            <v>374</v>
          </cell>
          <cell r="H515">
            <v>196</v>
          </cell>
          <cell r="I515">
            <v>204</v>
          </cell>
          <cell r="J515">
            <v>374</v>
          </cell>
          <cell r="K515">
            <v>204</v>
          </cell>
          <cell r="L515">
            <v>221</v>
          </cell>
          <cell r="M515">
            <v>162</v>
          </cell>
        </row>
        <row r="516">
          <cell r="A516">
            <v>5181172</v>
          </cell>
          <cell r="B516">
            <v>5114679</v>
          </cell>
          <cell r="C516">
            <v>4410</v>
          </cell>
          <cell r="D516">
            <v>3361758</v>
          </cell>
          <cell r="E516">
            <v>182</v>
          </cell>
          <cell r="F516">
            <v>150</v>
          </cell>
          <cell r="G516">
            <v>222</v>
          </cell>
          <cell r="H516">
            <v>166</v>
          </cell>
          <cell r="I516">
            <v>162</v>
          </cell>
          <cell r="J516">
            <v>314</v>
          </cell>
          <cell r="K516">
            <v>185</v>
          </cell>
          <cell r="L516">
            <v>162</v>
          </cell>
          <cell r="M516">
            <v>202</v>
          </cell>
        </row>
        <row r="517">
          <cell r="A517">
            <v>5181164</v>
          </cell>
          <cell r="B517">
            <v>5114675</v>
          </cell>
          <cell r="C517">
            <v>4410</v>
          </cell>
          <cell r="D517">
            <v>2178270</v>
          </cell>
          <cell r="E517">
            <v>122</v>
          </cell>
          <cell r="F517">
            <v>109</v>
          </cell>
          <cell r="G517">
            <v>101</v>
          </cell>
          <cell r="H517">
            <v>91</v>
          </cell>
          <cell r="I517">
            <v>95</v>
          </cell>
          <cell r="J517">
            <v>100</v>
          </cell>
          <cell r="K517">
            <v>122</v>
          </cell>
          <cell r="L517">
            <v>104</v>
          </cell>
          <cell r="M517">
            <v>102</v>
          </cell>
        </row>
        <row r="518">
          <cell r="A518">
            <v>5175064</v>
          </cell>
          <cell r="B518">
            <v>5111625</v>
          </cell>
          <cell r="C518">
            <v>4410</v>
          </cell>
          <cell r="D518">
            <v>7314866</v>
          </cell>
          <cell r="E518">
            <v>154</v>
          </cell>
          <cell r="F518">
            <v>140</v>
          </cell>
          <cell r="G518">
            <v>168</v>
          </cell>
          <cell r="H518">
            <v>128</v>
          </cell>
          <cell r="I518">
            <v>138</v>
          </cell>
          <cell r="J518">
            <v>135</v>
          </cell>
          <cell r="K518">
            <v>175</v>
          </cell>
          <cell r="L518">
            <v>217</v>
          </cell>
          <cell r="M518">
            <v>175</v>
          </cell>
        </row>
        <row r="519">
          <cell r="A519">
            <v>5174972</v>
          </cell>
          <cell r="B519">
            <v>5111579</v>
          </cell>
          <cell r="C519">
            <v>4410</v>
          </cell>
          <cell r="D519">
            <v>7129741</v>
          </cell>
          <cell r="E519">
            <v>261</v>
          </cell>
          <cell r="F519">
            <v>228</v>
          </cell>
          <cell r="G519">
            <v>222</v>
          </cell>
          <cell r="H519">
            <v>182</v>
          </cell>
          <cell r="I519">
            <v>197</v>
          </cell>
          <cell r="J519">
            <v>167</v>
          </cell>
          <cell r="K519">
            <v>152</v>
          </cell>
          <cell r="L519">
            <v>121</v>
          </cell>
          <cell r="M519">
            <v>396</v>
          </cell>
        </row>
        <row r="520">
          <cell r="A520">
            <v>5175236</v>
          </cell>
          <cell r="B520">
            <v>5111711</v>
          </cell>
          <cell r="C520">
            <v>4410</v>
          </cell>
          <cell r="D520">
            <v>7129869</v>
          </cell>
          <cell r="E520">
            <v>110</v>
          </cell>
          <cell r="F520">
            <v>91</v>
          </cell>
          <cell r="G520">
            <v>119</v>
          </cell>
          <cell r="H520">
            <v>123</v>
          </cell>
          <cell r="I520">
            <v>132</v>
          </cell>
          <cell r="J520">
            <v>125</v>
          </cell>
          <cell r="K520">
            <v>150</v>
          </cell>
          <cell r="L520">
            <v>152</v>
          </cell>
          <cell r="M520">
            <v>181</v>
          </cell>
        </row>
        <row r="521">
          <cell r="A521">
            <v>5175106</v>
          </cell>
          <cell r="B521">
            <v>5111646</v>
          </cell>
          <cell r="C521">
            <v>4410</v>
          </cell>
          <cell r="D521">
            <v>7117821</v>
          </cell>
          <cell r="E521">
            <v>109</v>
          </cell>
          <cell r="F521">
            <v>96</v>
          </cell>
          <cell r="G521">
            <v>118</v>
          </cell>
          <cell r="H521">
            <v>102</v>
          </cell>
          <cell r="I521">
            <v>120</v>
          </cell>
          <cell r="J521">
            <v>77</v>
          </cell>
          <cell r="K521">
            <v>114</v>
          </cell>
          <cell r="L521">
            <v>81</v>
          </cell>
          <cell r="M521">
            <v>116</v>
          </cell>
        </row>
        <row r="522">
          <cell r="A522">
            <v>5175126</v>
          </cell>
          <cell r="B522">
            <v>5111656</v>
          </cell>
          <cell r="C522">
            <v>4410</v>
          </cell>
          <cell r="D522">
            <v>7129903</v>
          </cell>
          <cell r="E522">
            <v>235</v>
          </cell>
          <cell r="F522">
            <v>205</v>
          </cell>
          <cell r="G522">
            <v>193</v>
          </cell>
          <cell r="H522">
            <v>186</v>
          </cell>
          <cell r="I522">
            <v>201</v>
          </cell>
          <cell r="J522">
            <v>193</v>
          </cell>
          <cell r="K522">
            <v>199</v>
          </cell>
          <cell r="L522">
            <v>203</v>
          </cell>
          <cell r="M522">
            <v>204</v>
          </cell>
        </row>
        <row r="523">
          <cell r="A523">
            <v>5181144</v>
          </cell>
          <cell r="B523">
            <v>5114665</v>
          </cell>
          <cell r="C523">
            <v>4410</v>
          </cell>
          <cell r="D523">
            <v>7727099</v>
          </cell>
          <cell r="E523">
            <v>235</v>
          </cell>
          <cell r="F523">
            <v>342</v>
          </cell>
          <cell r="G523">
            <v>175</v>
          </cell>
          <cell r="H523">
            <v>299</v>
          </cell>
          <cell r="I523">
            <v>264</v>
          </cell>
          <cell r="J523">
            <v>214</v>
          </cell>
          <cell r="K523">
            <v>227</v>
          </cell>
          <cell r="L523">
            <v>219</v>
          </cell>
          <cell r="M523">
            <v>490</v>
          </cell>
        </row>
        <row r="524">
          <cell r="A524">
            <v>5181146</v>
          </cell>
          <cell r="B524">
            <v>5114666</v>
          </cell>
          <cell r="C524">
            <v>4410</v>
          </cell>
          <cell r="D524">
            <v>7128985</v>
          </cell>
          <cell r="E524">
            <v>278</v>
          </cell>
          <cell r="F524">
            <v>176</v>
          </cell>
          <cell r="G524">
            <v>204</v>
          </cell>
          <cell r="H524">
            <v>240</v>
          </cell>
          <cell r="I524">
            <v>225</v>
          </cell>
          <cell r="J524">
            <v>205</v>
          </cell>
          <cell r="K524">
            <v>241</v>
          </cell>
          <cell r="L524">
            <v>254</v>
          </cell>
          <cell r="M524">
            <v>224</v>
          </cell>
        </row>
        <row r="525">
          <cell r="A525">
            <v>5051536</v>
          </cell>
          <cell r="B525">
            <v>5049861</v>
          </cell>
          <cell r="C525">
            <v>4410</v>
          </cell>
          <cell r="D525">
            <v>7286434</v>
          </cell>
          <cell r="E525">
            <v>236</v>
          </cell>
          <cell r="F525">
            <v>237</v>
          </cell>
          <cell r="G525">
            <v>260</v>
          </cell>
          <cell r="H525">
            <v>223</v>
          </cell>
          <cell r="I525">
            <v>210</v>
          </cell>
          <cell r="J525">
            <v>197</v>
          </cell>
          <cell r="K525">
            <v>235</v>
          </cell>
          <cell r="L525">
            <v>237</v>
          </cell>
          <cell r="M525">
            <v>199</v>
          </cell>
        </row>
        <row r="526">
          <cell r="A526">
            <v>5181170</v>
          </cell>
          <cell r="B526">
            <v>5114678</v>
          </cell>
          <cell r="C526">
            <v>4410</v>
          </cell>
          <cell r="D526">
            <v>7117754</v>
          </cell>
          <cell r="E526">
            <v>160</v>
          </cell>
          <cell r="F526">
            <v>7</v>
          </cell>
          <cell r="G526">
            <v>273</v>
          </cell>
          <cell r="H526">
            <v>136</v>
          </cell>
          <cell r="I526">
            <v>104</v>
          </cell>
          <cell r="J526">
            <v>129</v>
          </cell>
          <cell r="K526">
            <v>168</v>
          </cell>
          <cell r="L526">
            <v>156</v>
          </cell>
          <cell r="M526">
            <v>121</v>
          </cell>
        </row>
        <row r="527">
          <cell r="A527">
            <v>5175042</v>
          </cell>
          <cell r="B527">
            <v>5111614</v>
          </cell>
          <cell r="C527">
            <v>4410</v>
          </cell>
          <cell r="D527">
            <v>18492543</v>
          </cell>
          <cell r="E527">
            <v>153</v>
          </cell>
          <cell r="F527">
            <v>131</v>
          </cell>
          <cell r="G527">
            <v>126</v>
          </cell>
          <cell r="H527">
            <v>131</v>
          </cell>
          <cell r="I527">
            <v>157</v>
          </cell>
          <cell r="J527">
            <v>156</v>
          </cell>
          <cell r="K527">
            <v>152</v>
          </cell>
          <cell r="L527">
            <v>154</v>
          </cell>
          <cell r="M527">
            <v>138</v>
          </cell>
        </row>
        <row r="528">
          <cell r="A528">
            <v>5174814</v>
          </cell>
          <cell r="B528">
            <v>5111500</v>
          </cell>
          <cell r="C528">
            <v>4410</v>
          </cell>
          <cell r="D528">
            <v>3648819</v>
          </cell>
          <cell r="E528">
            <v>233</v>
          </cell>
          <cell r="F528">
            <v>412</v>
          </cell>
          <cell r="G528">
            <v>200</v>
          </cell>
          <cell r="H528">
            <v>189</v>
          </cell>
          <cell r="I528">
            <v>273</v>
          </cell>
          <cell r="J528">
            <v>339</v>
          </cell>
          <cell r="K528">
            <v>159</v>
          </cell>
          <cell r="L528">
            <v>170</v>
          </cell>
          <cell r="M528">
            <v>178</v>
          </cell>
        </row>
        <row r="529">
          <cell r="A529">
            <v>5181194</v>
          </cell>
          <cell r="B529">
            <v>5114690</v>
          </cell>
          <cell r="C529">
            <v>4410</v>
          </cell>
          <cell r="D529">
            <v>31993432</v>
          </cell>
          <cell r="E529">
            <v>333</v>
          </cell>
          <cell r="F529">
            <v>237</v>
          </cell>
          <cell r="G529">
            <v>174</v>
          </cell>
          <cell r="H529">
            <v>101</v>
          </cell>
          <cell r="I529">
            <v>91</v>
          </cell>
          <cell r="J529">
            <v>187</v>
          </cell>
          <cell r="K529">
            <v>107</v>
          </cell>
          <cell r="L529">
            <v>88</v>
          </cell>
          <cell r="M529">
            <v>127</v>
          </cell>
        </row>
        <row r="530">
          <cell r="A530">
            <v>5181202</v>
          </cell>
          <cell r="B530">
            <v>5114694</v>
          </cell>
          <cell r="C530">
            <v>4410</v>
          </cell>
          <cell r="D530">
            <v>33001596</v>
          </cell>
          <cell r="E530">
            <v>190</v>
          </cell>
          <cell r="F530">
            <v>175</v>
          </cell>
          <cell r="G530">
            <v>139</v>
          </cell>
          <cell r="H530">
            <v>134</v>
          </cell>
          <cell r="I530">
            <v>51</v>
          </cell>
          <cell r="J530">
            <v>19</v>
          </cell>
          <cell r="K530">
            <v>105</v>
          </cell>
          <cell r="L530">
            <v>92</v>
          </cell>
          <cell r="M530">
            <v>91</v>
          </cell>
        </row>
        <row r="531">
          <cell r="A531">
            <v>5181186</v>
          </cell>
          <cell r="B531">
            <v>5114686</v>
          </cell>
          <cell r="C531">
            <v>4410</v>
          </cell>
          <cell r="D531">
            <v>33001601</v>
          </cell>
          <cell r="E531">
            <v>123</v>
          </cell>
          <cell r="F531">
            <v>107</v>
          </cell>
          <cell r="G531">
            <v>128</v>
          </cell>
          <cell r="H531">
            <v>98</v>
          </cell>
          <cell r="I531">
            <v>98</v>
          </cell>
          <cell r="J531">
            <v>131</v>
          </cell>
          <cell r="K531">
            <v>135</v>
          </cell>
          <cell r="L531">
            <v>109</v>
          </cell>
          <cell r="M531">
            <v>118</v>
          </cell>
        </row>
        <row r="532">
          <cell r="A532">
            <v>5181210</v>
          </cell>
          <cell r="B532">
            <v>5114698</v>
          </cell>
          <cell r="C532">
            <v>4410</v>
          </cell>
          <cell r="D532">
            <v>33001773</v>
          </cell>
          <cell r="E532">
            <v>22</v>
          </cell>
          <cell r="F532">
            <v>16</v>
          </cell>
          <cell r="G532">
            <v>22</v>
          </cell>
          <cell r="H532">
            <v>30</v>
          </cell>
          <cell r="I532">
            <v>32</v>
          </cell>
          <cell r="J532">
            <v>26</v>
          </cell>
          <cell r="K532">
            <v>31</v>
          </cell>
          <cell r="L532">
            <v>19</v>
          </cell>
          <cell r="M532">
            <v>27</v>
          </cell>
        </row>
        <row r="533">
          <cell r="A533">
            <v>5174714</v>
          </cell>
          <cell r="B533">
            <v>5111450</v>
          </cell>
          <cell r="C533">
            <v>4410</v>
          </cell>
          <cell r="D533">
            <v>33001188</v>
          </cell>
          <cell r="E533">
            <v>278</v>
          </cell>
          <cell r="F533">
            <v>227</v>
          </cell>
          <cell r="G533">
            <v>249</v>
          </cell>
          <cell r="H533">
            <v>132</v>
          </cell>
          <cell r="I533">
            <v>342</v>
          </cell>
          <cell r="J533">
            <v>206</v>
          </cell>
          <cell r="K533">
            <v>81</v>
          </cell>
          <cell r="L533">
            <v>194</v>
          </cell>
          <cell r="M533">
            <v>204</v>
          </cell>
        </row>
        <row r="534">
          <cell r="A534">
            <v>5174520</v>
          </cell>
          <cell r="B534">
            <v>5111353</v>
          </cell>
          <cell r="C534">
            <v>4410</v>
          </cell>
          <cell r="D534">
            <v>33001602</v>
          </cell>
          <cell r="E534">
            <v>185</v>
          </cell>
          <cell r="F534">
            <v>161</v>
          </cell>
          <cell r="G534">
            <v>150</v>
          </cell>
          <cell r="H534">
            <v>155</v>
          </cell>
          <cell r="I534">
            <v>154</v>
          </cell>
          <cell r="J534">
            <v>151</v>
          </cell>
          <cell r="K534">
            <v>167</v>
          </cell>
          <cell r="L534">
            <v>152</v>
          </cell>
          <cell r="M534">
            <v>157</v>
          </cell>
        </row>
        <row r="535">
          <cell r="A535">
            <v>5174632</v>
          </cell>
          <cell r="B535">
            <v>5111409</v>
          </cell>
          <cell r="C535">
            <v>4410</v>
          </cell>
          <cell r="D535">
            <v>33001169</v>
          </cell>
          <cell r="E535">
            <v>172</v>
          </cell>
          <cell r="F535">
            <v>132</v>
          </cell>
          <cell r="G535">
            <v>269</v>
          </cell>
          <cell r="H535">
            <v>19</v>
          </cell>
          <cell r="I535">
            <v>6</v>
          </cell>
          <cell r="J535">
            <v>75</v>
          </cell>
          <cell r="K535">
            <v>92</v>
          </cell>
          <cell r="L535">
            <v>72</v>
          </cell>
          <cell r="M535">
            <v>68</v>
          </cell>
        </row>
        <row r="536">
          <cell r="A536">
            <v>5181208</v>
          </cell>
          <cell r="B536">
            <v>5114697</v>
          </cell>
          <cell r="C536">
            <v>4410</v>
          </cell>
          <cell r="D536">
            <v>33001662</v>
          </cell>
          <cell r="E536">
            <v>40</v>
          </cell>
          <cell r="F536">
            <v>0</v>
          </cell>
          <cell r="G536">
            <v>0</v>
          </cell>
          <cell r="H536">
            <v>245</v>
          </cell>
          <cell r="I536">
            <v>87</v>
          </cell>
          <cell r="J536">
            <v>93</v>
          </cell>
          <cell r="K536">
            <v>310</v>
          </cell>
          <cell r="L536">
            <v>176</v>
          </cell>
          <cell r="M536">
            <v>128</v>
          </cell>
        </row>
        <row r="537">
          <cell r="A537">
            <v>5181200</v>
          </cell>
          <cell r="B537">
            <v>5114693</v>
          </cell>
          <cell r="C537">
            <v>4410</v>
          </cell>
          <cell r="D537">
            <v>31993387</v>
          </cell>
          <cell r="E537">
            <v>310</v>
          </cell>
          <cell r="F537">
            <v>247</v>
          </cell>
          <cell r="G537">
            <v>208</v>
          </cell>
          <cell r="H537">
            <v>249</v>
          </cell>
          <cell r="I537">
            <v>253</v>
          </cell>
          <cell r="J537">
            <v>434</v>
          </cell>
          <cell r="K537">
            <v>192</v>
          </cell>
          <cell r="L537">
            <v>188</v>
          </cell>
          <cell r="M537">
            <v>221</v>
          </cell>
        </row>
        <row r="538">
          <cell r="A538">
            <v>5174746</v>
          </cell>
          <cell r="B538">
            <v>5111466</v>
          </cell>
          <cell r="C538">
            <v>4410</v>
          </cell>
          <cell r="D538">
            <v>32998192</v>
          </cell>
          <cell r="E538">
            <v>257</v>
          </cell>
          <cell r="F538">
            <v>206</v>
          </cell>
          <cell r="G538">
            <v>213</v>
          </cell>
          <cell r="H538">
            <v>127</v>
          </cell>
          <cell r="I538">
            <v>362</v>
          </cell>
          <cell r="J538">
            <v>212</v>
          </cell>
          <cell r="K538">
            <v>221</v>
          </cell>
          <cell r="L538">
            <v>228</v>
          </cell>
          <cell r="M538">
            <v>231</v>
          </cell>
        </row>
        <row r="539">
          <cell r="A539">
            <v>5174766</v>
          </cell>
          <cell r="B539">
            <v>5111476</v>
          </cell>
          <cell r="C539">
            <v>4410</v>
          </cell>
          <cell r="D539">
            <v>156238</v>
          </cell>
          <cell r="E539">
            <v>233</v>
          </cell>
          <cell r="F539">
            <v>206</v>
          </cell>
          <cell r="G539">
            <v>200</v>
          </cell>
          <cell r="H539">
            <v>189</v>
          </cell>
          <cell r="I539">
            <v>273</v>
          </cell>
          <cell r="J539">
            <v>531</v>
          </cell>
          <cell r="K539">
            <v>205</v>
          </cell>
          <cell r="L539">
            <v>168</v>
          </cell>
          <cell r="M539">
            <v>165</v>
          </cell>
        </row>
        <row r="540">
          <cell r="A540">
            <v>5174744</v>
          </cell>
          <cell r="B540">
            <v>5111465</v>
          </cell>
          <cell r="C540">
            <v>4410</v>
          </cell>
          <cell r="D540">
            <v>31116437</v>
          </cell>
          <cell r="E540">
            <v>233</v>
          </cell>
          <cell r="F540">
            <v>206</v>
          </cell>
          <cell r="G540">
            <v>200</v>
          </cell>
          <cell r="H540">
            <v>189</v>
          </cell>
          <cell r="I540">
            <v>273</v>
          </cell>
          <cell r="J540">
            <v>331</v>
          </cell>
          <cell r="K540">
            <v>321</v>
          </cell>
          <cell r="L540">
            <v>230</v>
          </cell>
          <cell r="M540">
            <v>246</v>
          </cell>
        </row>
        <row r="541">
          <cell r="A541">
            <v>5181188</v>
          </cell>
          <cell r="B541">
            <v>5114687</v>
          </cell>
          <cell r="C541">
            <v>4410</v>
          </cell>
          <cell r="D541">
            <v>3361154</v>
          </cell>
          <cell r="E541">
            <v>58</v>
          </cell>
          <cell r="F541">
            <v>135</v>
          </cell>
          <cell r="G541">
            <v>103</v>
          </cell>
          <cell r="H541">
            <v>105</v>
          </cell>
          <cell r="I541">
            <v>192</v>
          </cell>
          <cell r="J541">
            <v>223</v>
          </cell>
          <cell r="K541">
            <v>248</v>
          </cell>
          <cell r="L541">
            <v>230</v>
          </cell>
          <cell r="M541">
            <v>216</v>
          </cell>
        </row>
        <row r="542">
          <cell r="A542">
            <v>5174748</v>
          </cell>
          <cell r="B542">
            <v>5111467</v>
          </cell>
          <cell r="C542">
            <v>4410</v>
          </cell>
          <cell r="D542">
            <v>3366079</v>
          </cell>
          <cell r="E542">
            <v>14</v>
          </cell>
          <cell r="F542">
            <v>61</v>
          </cell>
          <cell r="G542">
            <v>6</v>
          </cell>
          <cell r="H542">
            <v>32</v>
          </cell>
          <cell r="I542">
            <v>0</v>
          </cell>
          <cell r="J542">
            <v>0</v>
          </cell>
          <cell r="K542">
            <v>7</v>
          </cell>
          <cell r="L542">
            <v>34</v>
          </cell>
          <cell r="M542">
            <v>31</v>
          </cell>
        </row>
        <row r="543">
          <cell r="A543">
            <v>5174788</v>
          </cell>
          <cell r="B543">
            <v>5111487</v>
          </cell>
          <cell r="C543">
            <v>4410</v>
          </cell>
          <cell r="D543">
            <v>1472658</v>
          </cell>
          <cell r="E543">
            <v>233</v>
          </cell>
          <cell r="F543">
            <v>206</v>
          </cell>
          <cell r="G543">
            <v>200</v>
          </cell>
          <cell r="H543">
            <v>3</v>
          </cell>
          <cell r="I543">
            <v>0</v>
          </cell>
          <cell r="J543">
            <v>11</v>
          </cell>
          <cell r="K543">
            <v>47</v>
          </cell>
          <cell r="L543">
            <v>51</v>
          </cell>
          <cell r="M543">
            <v>59</v>
          </cell>
        </row>
        <row r="544">
          <cell r="A544">
            <v>5181216</v>
          </cell>
          <cell r="B544">
            <v>5114701</v>
          </cell>
          <cell r="C544">
            <v>4410</v>
          </cell>
          <cell r="D544">
            <v>10412047</v>
          </cell>
          <cell r="E544">
            <v>208</v>
          </cell>
          <cell r="F544">
            <v>180</v>
          </cell>
          <cell r="G544">
            <v>456</v>
          </cell>
          <cell r="H544">
            <v>108</v>
          </cell>
          <cell r="I544">
            <v>145</v>
          </cell>
          <cell r="J544">
            <v>90</v>
          </cell>
          <cell r="K544">
            <v>73</v>
          </cell>
          <cell r="L544">
            <v>100</v>
          </cell>
          <cell r="M544">
            <v>110</v>
          </cell>
        </row>
        <row r="545">
          <cell r="A545">
            <v>5095546</v>
          </cell>
          <cell r="B545">
            <v>5071866</v>
          </cell>
          <cell r="C545">
            <v>4410</v>
          </cell>
          <cell r="D545">
            <v>3352125</v>
          </cell>
          <cell r="E545">
            <v>437</v>
          </cell>
          <cell r="F545">
            <v>655</v>
          </cell>
          <cell r="G545">
            <v>355</v>
          </cell>
          <cell r="H545">
            <v>310</v>
          </cell>
          <cell r="I545">
            <v>151</v>
          </cell>
          <cell r="J545">
            <v>114</v>
          </cell>
          <cell r="K545">
            <v>109</v>
          </cell>
          <cell r="L545">
            <v>150</v>
          </cell>
          <cell r="M545">
            <v>121</v>
          </cell>
        </row>
        <row r="546">
          <cell r="A546">
            <v>5174740</v>
          </cell>
          <cell r="B546">
            <v>5111463</v>
          </cell>
          <cell r="C546">
            <v>4410</v>
          </cell>
          <cell r="D546">
            <v>10503444</v>
          </cell>
          <cell r="E546">
            <v>233</v>
          </cell>
          <cell r="F546">
            <v>1</v>
          </cell>
          <cell r="G546">
            <v>56</v>
          </cell>
          <cell r="H546">
            <v>130</v>
          </cell>
          <cell r="I546">
            <v>272</v>
          </cell>
          <cell r="J546">
            <v>117</v>
          </cell>
          <cell r="K546">
            <v>25</v>
          </cell>
          <cell r="L546">
            <v>33</v>
          </cell>
          <cell r="M546">
            <v>163</v>
          </cell>
        </row>
        <row r="547">
          <cell r="A547">
            <v>5095544</v>
          </cell>
          <cell r="B547">
            <v>5071865</v>
          </cell>
          <cell r="C547">
            <v>4410</v>
          </cell>
          <cell r="D547">
            <v>10505319</v>
          </cell>
          <cell r="E547">
            <v>172</v>
          </cell>
          <cell r="F547">
            <v>187</v>
          </cell>
          <cell r="G547">
            <v>183</v>
          </cell>
          <cell r="H547">
            <v>151</v>
          </cell>
          <cell r="I547">
            <v>149</v>
          </cell>
          <cell r="J547">
            <v>139</v>
          </cell>
          <cell r="K547">
            <v>118</v>
          </cell>
          <cell r="L547">
            <v>127</v>
          </cell>
          <cell r="M547">
            <v>135</v>
          </cell>
        </row>
        <row r="548">
          <cell r="A548">
            <v>5181192</v>
          </cell>
          <cell r="B548">
            <v>5114689</v>
          </cell>
          <cell r="C548">
            <v>4410</v>
          </cell>
          <cell r="D548">
            <v>5397879</v>
          </cell>
          <cell r="E548">
            <v>379</v>
          </cell>
          <cell r="F548">
            <v>327</v>
          </cell>
          <cell r="G548">
            <v>328</v>
          </cell>
          <cell r="H548">
            <v>307</v>
          </cell>
          <cell r="I548">
            <v>349</v>
          </cell>
          <cell r="J548">
            <v>325</v>
          </cell>
          <cell r="K548">
            <v>317</v>
          </cell>
          <cell r="L548">
            <v>304</v>
          </cell>
          <cell r="M548">
            <v>345</v>
          </cell>
        </row>
        <row r="549">
          <cell r="A549">
            <v>5174562</v>
          </cell>
          <cell r="B549">
            <v>5111374</v>
          </cell>
          <cell r="C549">
            <v>4410</v>
          </cell>
          <cell r="D549">
            <v>156269</v>
          </cell>
          <cell r="E549">
            <v>158</v>
          </cell>
          <cell r="F549">
            <v>132</v>
          </cell>
          <cell r="G549">
            <v>141</v>
          </cell>
          <cell r="H549">
            <v>120</v>
          </cell>
          <cell r="I549">
            <v>114</v>
          </cell>
          <cell r="J549">
            <v>89</v>
          </cell>
          <cell r="K549">
            <v>96</v>
          </cell>
          <cell r="L549">
            <v>103</v>
          </cell>
          <cell r="M549">
            <v>113</v>
          </cell>
        </row>
        <row r="550">
          <cell r="A550">
            <v>5181196</v>
          </cell>
          <cell r="B550">
            <v>5114691</v>
          </cell>
          <cell r="C550">
            <v>4410</v>
          </cell>
          <cell r="D550">
            <v>16007159</v>
          </cell>
          <cell r="E550">
            <v>176</v>
          </cell>
          <cell r="F550">
            <v>94</v>
          </cell>
          <cell r="G550">
            <v>145</v>
          </cell>
          <cell r="H550">
            <v>0</v>
          </cell>
          <cell r="I550">
            <v>64</v>
          </cell>
          <cell r="J550">
            <v>86</v>
          </cell>
          <cell r="K550">
            <v>127</v>
          </cell>
          <cell r="L550">
            <v>90</v>
          </cell>
          <cell r="M550">
            <v>85</v>
          </cell>
        </row>
        <row r="551">
          <cell r="A551">
            <v>5174500</v>
          </cell>
          <cell r="B551">
            <v>5111343</v>
          </cell>
          <cell r="C551">
            <v>4410</v>
          </cell>
          <cell r="D551">
            <v>2935810</v>
          </cell>
          <cell r="E551">
            <v>163</v>
          </cell>
          <cell r="F551">
            <v>127</v>
          </cell>
          <cell r="G551">
            <v>342</v>
          </cell>
          <cell r="H551">
            <v>193</v>
          </cell>
          <cell r="I551">
            <v>168</v>
          </cell>
          <cell r="J551">
            <v>144</v>
          </cell>
          <cell r="K551">
            <v>120</v>
          </cell>
          <cell r="L551">
            <v>159</v>
          </cell>
          <cell r="M551">
            <v>306</v>
          </cell>
        </row>
        <row r="552">
          <cell r="A552">
            <v>5174614</v>
          </cell>
          <cell r="B552">
            <v>5111400</v>
          </cell>
          <cell r="C552">
            <v>4410</v>
          </cell>
          <cell r="D552">
            <v>1618667</v>
          </cell>
          <cell r="E552">
            <v>105</v>
          </cell>
          <cell r="F552">
            <v>128</v>
          </cell>
          <cell r="G552">
            <v>139</v>
          </cell>
          <cell r="H552">
            <v>132</v>
          </cell>
          <cell r="I552">
            <v>86</v>
          </cell>
          <cell r="J552">
            <v>80</v>
          </cell>
          <cell r="K552">
            <v>73</v>
          </cell>
          <cell r="L552">
            <v>85</v>
          </cell>
          <cell r="M552">
            <v>149</v>
          </cell>
        </row>
        <row r="553">
          <cell r="A553">
            <v>5174730</v>
          </cell>
          <cell r="B553">
            <v>5111458</v>
          </cell>
          <cell r="C553">
            <v>4410</v>
          </cell>
          <cell r="D553">
            <v>1908798</v>
          </cell>
          <cell r="E553">
            <v>70</v>
          </cell>
          <cell r="F553">
            <v>39</v>
          </cell>
          <cell r="G553">
            <v>14</v>
          </cell>
          <cell r="H553">
            <v>11</v>
          </cell>
          <cell r="I553">
            <v>13</v>
          </cell>
          <cell r="J553">
            <v>8</v>
          </cell>
          <cell r="K553">
            <v>7</v>
          </cell>
          <cell r="L553">
            <v>13</v>
          </cell>
          <cell r="M553">
            <v>462</v>
          </cell>
        </row>
        <row r="554">
          <cell r="A554">
            <v>5174732</v>
          </cell>
          <cell r="B554">
            <v>5111459</v>
          </cell>
          <cell r="C554">
            <v>4410</v>
          </cell>
          <cell r="D554">
            <v>1618663</v>
          </cell>
          <cell r="E554">
            <v>228</v>
          </cell>
          <cell r="F554">
            <v>201</v>
          </cell>
          <cell r="G554">
            <v>209</v>
          </cell>
          <cell r="H554">
            <v>204</v>
          </cell>
          <cell r="I554">
            <v>214</v>
          </cell>
          <cell r="J554">
            <v>217</v>
          </cell>
          <cell r="K554">
            <v>217</v>
          </cell>
          <cell r="L554">
            <v>219</v>
          </cell>
          <cell r="M554">
            <v>233</v>
          </cell>
        </row>
        <row r="555">
          <cell r="A555">
            <v>5174750</v>
          </cell>
          <cell r="B555">
            <v>5111468</v>
          </cell>
          <cell r="C555">
            <v>4410</v>
          </cell>
          <cell r="D555">
            <v>1911856</v>
          </cell>
          <cell r="E555">
            <v>78</v>
          </cell>
          <cell r="F555">
            <v>52</v>
          </cell>
          <cell r="G555">
            <v>23</v>
          </cell>
          <cell r="H555">
            <v>53</v>
          </cell>
          <cell r="I555">
            <v>57</v>
          </cell>
          <cell r="J555">
            <v>57</v>
          </cell>
          <cell r="K555">
            <v>34</v>
          </cell>
          <cell r="L555">
            <v>14</v>
          </cell>
          <cell r="M555">
            <v>0</v>
          </cell>
        </row>
        <row r="556">
          <cell r="A556">
            <v>5174570</v>
          </cell>
          <cell r="B556">
            <v>5111378</v>
          </cell>
          <cell r="C556">
            <v>4410</v>
          </cell>
          <cell r="D556">
            <v>1617397</v>
          </cell>
          <cell r="E556">
            <v>153</v>
          </cell>
          <cell r="F556">
            <v>142</v>
          </cell>
          <cell r="G556">
            <v>129</v>
          </cell>
          <cell r="H556">
            <v>67</v>
          </cell>
          <cell r="I556">
            <v>53</v>
          </cell>
          <cell r="J556">
            <v>51</v>
          </cell>
          <cell r="K556">
            <v>50</v>
          </cell>
          <cell r="L556">
            <v>67</v>
          </cell>
          <cell r="M556">
            <v>71</v>
          </cell>
        </row>
        <row r="557">
          <cell r="A557">
            <v>5174834</v>
          </cell>
          <cell r="B557">
            <v>5111510</v>
          </cell>
          <cell r="C557">
            <v>4410</v>
          </cell>
          <cell r="D557">
            <v>1617687</v>
          </cell>
          <cell r="E557">
            <v>648</v>
          </cell>
          <cell r="F557">
            <v>507</v>
          </cell>
          <cell r="G557">
            <v>493</v>
          </cell>
          <cell r="H557">
            <v>472</v>
          </cell>
          <cell r="I557">
            <v>550</v>
          </cell>
          <cell r="J557">
            <v>489</v>
          </cell>
          <cell r="K557">
            <v>496</v>
          </cell>
          <cell r="L557">
            <v>495</v>
          </cell>
          <cell r="M557">
            <v>527</v>
          </cell>
        </row>
        <row r="558">
          <cell r="A558">
            <v>5072676</v>
          </cell>
          <cell r="B558">
            <v>5060431</v>
          </cell>
          <cell r="C558">
            <v>4410</v>
          </cell>
          <cell r="D558">
            <v>1692471</v>
          </cell>
          <cell r="E558">
            <v>278</v>
          </cell>
          <cell r="F558">
            <v>247</v>
          </cell>
          <cell r="G558">
            <v>270</v>
          </cell>
          <cell r="H558">
            <v>268</v>
          </cell>
          <cell r="I558">
            <v>263</v>
          </cell>
          <cell r="J558">
            <v>241</v>
          </cell>
          <cell r="K558">
            <v>239</v>
          </cell>
          <cell r="L558">
            <v>228</v>
          </cell>
          <cell r="M558">
            <v>311</v>
          </cell>
        </row>
        <row r="559">
          <cell r="A559">
            <v>5174728</v>
          </cell>
          <cell r="B559">
            <v>5111457</v>
          </cell>
          <cell r="C559">
            <v>4410</v>
          </cell>
          <cell r="D559">
            <v>70003617</v>
          </cell>
          <cell r="E559">
            <v>103</v>
          </cell>
          <cell r="F559">
            <v>102</v>
          </cell>
          <cell r="G559">
            <v>96</v>
          </cell>
          <cell r="H559">
            <v>116</v>
          </cell>
          <cell r="I559">
            <v>143</v>
          </cell>
          <cell r="J559">
            <v>111</v>
          </cell>
          <cell r="K559">
            <v>104</v>
          </cell>
          <cell r="L559">
            <v>104</v>
          </cell>
          <cell r="M559">
            <v>223</v>
          </cell>
        </row>
        <row r="560">
          <cell r="A560">
            <v>5174558</v>
          </cell>
          <cell r="B560">
            <v>5111372</v>
          </cell>
          <cell r="C560">
            <v>4410</v>
          </cell>
          <cell r="D560">
            <v>6821752</v>
          </cell>
          <cell r="E560">
            <v>223</v>
          </cell>
          <cell r="F560">
            <v>94</v>
          </cell>
          <cell r="G560">
            <v>74</v>
          </cell>
          <cell r="H560">
            <v>76</v>
          </cell>
          <cell r="I560">
            <v>80</v>
          </cell>
          <cell r="J560">
            <v>99</v>
          </cell>
          <cell r="K560">
            <v>112</v>
          </cell>
          <cell r="L560">
            <v>101</v>
          </cell>
          <cell r="M560">
            <v>174</v>
          </cell>
        </row>
        <row r="561">
          <cell r="A561">
            <v>5174556</v>
          </cell>
          <cell r="B561">
            <v>5111371</v>
          </cell>
          <cell r="C561">
            <v>4410</v>
          </cell>
          <cell r="D561">
            <v>3726725</v>
          </cell>
          <cell r="E561">
            <v>227</v>
          </cell>
          <cell r="F561">
            <v>199</v>
          </cell>
          <cell r="G561">
            <v>210</v>
          </cell>
          <cell r="H561">
            <v>203</v>
          </cell>
          <cell r="I561">
            <v>204</v>
          </cell>
          <cell r="J561">
            <v>164</v>
          </cell>
          <cell r="K561">
            <v>159</v>
          </cell>
          <cell r="L561">
            <v>150</v>
          </cell>
          <cell r="M561">
            <v>156</v>
          </cell>
        </row>
        <row r="562">
          <cell r="A562">
            <v>5174536</v>
          </cell>
          <cell r="B562">
            <v>5111361</v>
          </cell>
          <cell r="C562">
            <v>4410</v>
          </cell>
          <cell r="D562">
            <v>1616912</v>
          </cell>
          <cell r="E562">
            <v>163</v>
          </cell>
          <cell r="F562">
            <v>136</v>
          </cell>
          <cell r="G562">
            <v>112</v>
          </cell>
          <cell r="H562">
            <v>0</v>
          </cell>
          <cell r="I562">
            <v>48</v>
          </cell>
          <cell r="J562">
            <v>16</v>
          </cell>
          <cell r="K562">
            <v>20</v>
          </cell>
          <cell r="L562">
            <v>26</v>
          </cell>
          <cell r="M562">
            <v>81</v>
          </cell>
        </row>
        <row r="563">
          <cell r="A563">
            <v>5174654</v>
          </cell>
          <cell r="B563">
            <v>5111420</v>
          </cell>
          <cell r="C563">
            <v>4410</v>
          </cell>
          <cell r="D563">
            <v>3726685</v>
          </cell>
          <cell r="E563">
            <v>111</v>
          </cell>
          <cell r="F563">
            <v>94</v>
          </cell>
          <cell r="G563">
            <v>111</v>
          </cell>
          <cell r="H563">
            <v>147</v>
          </cell>
          <cell r="I563">
            <v>146</v>
          </cell>
          <cell r="J563">
            <v>137</v>
          </cell>
          <cell r="K563">
            <v>145</v>
          </cell>
          <cell r="L563">
            <v>140</v>
          </cell>
          <cell r="M563">
            <v>178</v>
          </cell>
        </row>
        <row r="564">
          <cell r="A564">
            <v>5181218</v>
          </cell>
          <cell r="B564">
            <v>5114702</v>
          </cell>
          <cell r="C564">
            <v>4410</v>
          </cell>
          <cell r="D564">
            <v>3726394</v>
          </cell>
          <cell r="E564">
            <v>56</v>
          </cell>
          <cell r="F564">
            <v>47</v>
          </cell>
          <cell r="G564">
            <v>104</v>
          </cell>
          <cell r="H564">
            <v>148</v>
          </cell>
          <cell r="I564">
            <v>90</v>
          </cell>
          <cell r="J564">
            <v>90</v>
          </cell>
          <cell r="K564">
            <v>83</v>
          </cell>
          <cell r="L564">
            <v>94</v>
          </cell>
          <cell r="M564">
            <v>111</v>
          </cell>
        </row>
        <row r="565">
          <cell r="A565">
            <v>5174742</v>
          </cell>
          <cell r="B565">
            <v>5111464</v>
          </cell>
          <cell r="C565">
            <v>4410</v>
          </cell>
          <cell r="D565">
            <v>7129712</v>
          </cell>
          <cell r="E565">
            <v>66</v>
          </cell>
          <cell r="F565">
            <v>63</v>
          </cell>
          <cell r="G565">
            <v>83</v>
          </cell>
          <cell r="H565">
            <v>73</v>
          </cell>
          <cell r="I565">
            <v>73</v>
          </cell>
          <cell r="J565">
            <v>70</v>
          </cell>
          <cell r="K565">
            <v>78</v>
          </cell>
          <cell r="L565">
            <v>78</v>
          </cell>
          <cell r="M565">
            <v>84</v>
          </cell>
        </row>
        <row r="566">
          <cell r="A566">
            <v>5095548</v>
          </cell>
          <cell r="B566">
            <v>5071867</v>
          </cell>
          <cell r="C566">
            <v>4410</v>
          </cell>
          <cell r="D566">
            <v>6894254</v>
          </cell>
          <cell r="E566">
            <v>73</v>
          </cell>
          <cell r="F566">
            <v>63</v>
          </cell>
          <cell r="G566">
            <v>62</v>
          </cell>
          <cell r="H566">
            <v>57</v>
          </cell>
          <cell r="I566">
            <v>145</v>
          </cell>
          <cell r="J566">
            <v>76</v>
          </cell>
          <cell r="K566">
            <v>230</v>
          </cell>
          <cell r="L566">
            <v>153</v>
          </cell>
          <cell r="M566">
            <v>122</v>
          </cell>
        </row>
        <row r="567">
          <cell r="A567">
            <v>5174592</v>
          </cell>
          <cell r="B567">
            <v>5111389</v>
          </cell>
          <cell r="C567">
            <v>4410</v>
          </cell>
          <cell r="D567">
            <v>7117911</v>
          </cell>
          <cell r="E567">
            <v>357</v>
          </cell>
          <cell r="F567">
            <v>330</v>
          </cell>
          <cell r="G567">
            <v>330</v>
          </cell>
          <cell r="H567">
            <v>313</v>
          </cell>
          <cell r="I567">
            <v>326</v>
          </cell>
          <cell r="J567">
            <v>313</v>
          </cell>
          <cell r="K567">
            <v>341</v>
          </cell>
          <cell r="L567">
            <v>311</v>
          </cell>
          <cell r="M567">
            <v>332</v>
          </cell>
        </row>
        <row r="568">
          <cell r="A568">
            <v>5174734</v>
          </cell>
          <cell r="B568">
            <v>5111460</v>
          </cell>
          <cell r="C568">
            <v>4410</v>
          </cell>
          <cell r="D568">
            <v>7729420</v>
          </cell>
          <cell r="E568">
            <v>205</v>
          </cell>
          <cell r="F568">
            <v>177</v>
          </cell>
          <cell r="G568">
            <v>182</v>
          </cell>
          <cell r="H568">
            <v>221</v>
          </cell>
          <cell r="I568">
            <v>214</v>
          </cell>
          <cell r="J568">
            <v>198</v>
          </cell>
          <cell r="K568">
            <v>202</v>
          </cell>
          <cell r="L568">
            <v>167</v>
          </cell>
          <cell r="M568">
            <v>189</v>
          </cell>
        </row>
        <row r="569">
          <cell r="A569">
            <v>5181190</v>
          </cell>
          <cell r="B569">
            <v>5114688</v>
          </cell>
          <cell r="C569">
            <v>4410</v>
          </cell>
          <cell r="D569">
            <v>15961073</v>
          </cell>
          <cell r="E569">
            <v>139</v>
          </cell>
          <cell r="F569">
            <v>141</v>
          </cell>
          <cell r="G569">
            <v>0</v>
          </cell>
          <cell r="H569">
            <v>120</v>
          </cell>
          <cell r="I569">
            <v>179</v>
          </cell>
          <cell r="J569">
            <v>104</v>
          </cell>
          <cell r="K569">
            <v>0</v>
          </cell>
          <cell r="L569">
            <v>166</v>
          </cell>
          <cell r="M569">
            <v>165</v>
          </cell>
        </row>
        <row r="570">
          <cell r="A570">
            <v>5181198</v>
          </cell>
          <cell r="B570">
            <v>5114692</v>
          </cell>
          <cell r="C570">
            <v>4410</v>
          </cell>
          <cell r="D570">
            <v>15960526</v>
          </cell>
          <cell r="E570">
            <v>80</v>
          </cell>
          <cell r="F570">
            <v>62</v>
          </cell>
          <cell r="G570">
            <v>45</v>
          </cell>
          <cell r="H570">
            <v>44</v>
          </cell>
          <cell r="I570">
            <v>39</v>
          </cell>
          <cell r="J570">
            <v>34</v>
          </cell>
          <cell r="K570">
            <v>34</v>
          </cell>
          <cell r="L570">
            <v>31</v>
          </cell>
          <cell r="M570">
            <v>39</v>
          </cell>
        </row>
        <row r="571">
          <cell r="A571">
            <v>5181214</v>
          </cell>
          <cell r="B571">
            <v>5114700</v>
          </cell>
          <cell r="C571">
            <v>4410</v>
          </cell>
          <cell r="D571">
            <v>6997086</v>
          </cell>
          <cell r="E571">
            <v>0</v>
          </cell>
          <cell r="F571">
            <v>0</v>
          </cell>
          <cell r="G571">
            <v>0</v>
          </cell>
          <cell r="H571">
            <v>50</v>
          </cell>
          <cell r="I571">
            <v>99</v>
          </cell>
          <cell r="J571">
            <v>74</v>
          </cell>
          <cell r="K571">
            <v>83</v>
          </cell>
          <cell r="L571">
            <v>75</v>
          </cell>
          <cell r="M571">
            <v>63</v>
          </cell>
        </row>
        <row r="572">
          <cell r="A572">
            <v>5174806</v>
          </cell>
          <cell r="B572">
            <v>5111496</v>
          </cell>
          <cell r="C572">
            <v>4410</v>
          </cell>
          <cell r="D572">
            <v>445011</v>
          </cell>
          <cell r="E572">
            <v>75</v>
          </cell>
          <cell r="F572">
            <v>56</v>
          </cell>
          <cell r="G572">
            <v>58</v>
          </cell>
          <cell r="H572">
            <v>59</v>
          </cell>
          <cell r="I572">
            <v>72</v>
          </cell>
          <cell r="J572">
            <v>43</v>
          </cell>
          <cell r="K572">
            <v>48</v>
          </cell>
          <cell r="L572">
            <v>64</v>
          </cell>
          <cell r="M572">
            <v>66</v>
          </cell>
        </row>
        <row r="573">
          <cell r="A573">
            <v>5181212</v>
          </cell>
          <cell r="B573">
            <v>5114699</v>
          </cell>
          <cell r="C573">
            <v>4410</v>
          </cell>
          <cell r="D573">
            <v>443767</v>
          </cell>
          <cell r="E573">
            <v>144</v>
          </cell>
          <cell r="F573">
            <v>123</v>
          </cell>
          <cell r="G573">
            <v>12</v>
          </cell>
          <cell r="H573">
            <v>142</v>
          </cell>
          <cell r="I573">
            <v>140</v>
          </cell>
          <cell r="J573">
            <v>128</v>
          </cell>
          <cell r="K573">
            <v>158</v>
          </cell>
          <cell r="L573">
            <v>182</v>
          </cell>
          <cell r="M573">
            <v>213</v>
          </cell>
        </row>
        <row r="574">
          <cell r="A574">
            <v>5174692</v>
          </cell>
          <cell r="B574">
            <v>5111439</v>
          </cell>
          <cell r="C574">
            <v>4410</v>
          </cell>
          <cell r="D574">
            <v>156092</v>
          </cell>
          <cell r="E574">
            <v>172</v>
          </cell>
          <cell r="F574">
            <v>152</v>
          </cell>
          <cell r="G574">
            <v>148</v>
          </cell>
          <cell r="H574">
            <v>144</v>
          </cell>
          <cell r="I574">
            <v>213</v>
          </cell>
          <cell r="J574">
            <v>183</v>
          </cell>
          <cell r="K574">
            <v>193</v>
          </cell>
          <cell r="L574">
            <v>172</v>
          </cell>
          <cell r="M574">
            <v>184</v>
          </cell>
        </row>
        <row r="575">
          <cell r="A575">
            <v>5174674</v>
          </cell>
          <cell r="B575">
            <v>5111430</v>
          </cell>
          <cell r="C575">
            <v>4410</v>
          </cell>
          <cell r="D575">
            <v>156074</v>
          </cell>
          <cell r="E575">
            <v>172</v>
          </cell>
          <cell r="F575">
            <v>152</v>
          </cell>
          <cell r="G575">
            <v>148</v>
          </cell>
          <cell r="H575">
            <v>144</v>
          </cell>
          <cell r="I575">
            <v>213</v>
          </cell>
          <cell r="J575">
            <v>183</v>
          </cell>
          <cell r="K575">
            <v>193</v>
          </cell>
          <cell r="L575">
            <v>172</v>
          </cell>
          <cell r="M575">
            <v>184</v>
          </cell>
        </row>
        <row r="576">
          <cell r="A576">
            <v>5181206</v>
          </cell>
          <cell r="B576">
            <v>5114696</v>
          </cell>
          <cell r="C576">
            <v>4410</v>
          </cell>
          <cell r="D576">
            <v>31993760</v>
          </cell>
          <cell r="E576">
            <v>99</v>
          </cell>
          <cell r="F576">
            <v>27</v>
          </cell>
          <cell r="G576">
            <v>26</v>
          </cell>
          <cell r="H576">
            <v>58</v>
          </cell>
          <cell r="I576">
            <v>26</v>
          </cell>
          <cell r="J576">
            <v>39</v>
          </cell>
          <cell r="K576">
            <v>35</v>
          </cell>
          <cell r="L576">
            <v>19</v>
          </cell>
          <cell r="M576">
            <v>34</v>
          </cell>
        </row>
        <row r="577">
          <cell r="A577">
            <v>5095596</v>
          </cell>
          <cell r="B577">
            <v>5071891</v>
          </cell>
          <cell r="C577">
            <v>4410</v>
          </cell>
          <cell r="E577">
            <v>172</v>
          </cell>
          <cell r="F577">
            <v>143</v>
          </cell>
          <cell r="H577">
            <v>157</v>
          </cell>
          <cell r="I577">
            <v>149</v>
          </cell>
          <cell r="J577">
            <v>207</v>
          </cell>
          <cell r="K577">
            <v>189</v>
          </cell>
          <cell r="L577">
            <v>181</v>
          </cell>
          <cell r="M577">
            <v>183</v>
          </cell>
        </row>
        <row r="578">
          <cell r="A578">
            <v>5174188</v>
          </cell>
          <cell r="B578">
            <v>5111187</v>
          </cell>
          <cell r="C578">
            <v>4410</v>
          </cell>
          <cell r="E578">
            <v>233</v>
          </cell>
          <cell r="F578">
            <v>206</v>
          </cell>
          <cell r="G578">
            <v>200</v>
          </cell>
          <cell r="H578">
            <v>189</v>
          </cell>
          <cell r="I578">
            <v>273</v>
          </cell>
          <cell r="J578">
            <v>237</v>
          </cell>
          <cell r="K578">
            <v>251</v>
          </cell>
          <cell r="L578">
            <v>224</v>
          </cell>
          <cell r="M578">
            <v>242</v>
          </cell>
        </row>
        <row r="579">
          <cell r="A579">
            <v>5181262</v>
          </cell>
          <cell r="B579">
            <v>5114724</v>
          </cell>
          <cell r="C579">
            <v>4410</v>
          </cell>
          <cell r="D579">
            <v>33001584</v>
          </cell>
          <cell r="E579">
            <v>430</v>
          </cell>
          <cell r="F579">
            <v>474</v>
          </cell>
          <cell r="G579">
            <v>427</v>
          </cell>
          <cell r="H579">
            <v>455</v>
          </cell>
          <cell r="I579">
            <v>434</v>
          </cell>
          <cell r="J579">
            <v>453</v>
          </cell>
          <cell r="K579">
            <v>584</v>
          </cell>
          <cell r="L579">
            <v>422</v>
          </cell>
          <cell r="M579">
            <v>470</v>
          </cell>
        </row>
        <row r="580">
          <cell r="A580">
            <v>5181260</v>
          </cell>
          <cell r="B580">
            <v>5114723</v>
          </cell>
          <cell r="C580">
            <v>4410</v>
          </cell>
          <cell r="D580">
            <v>33001792</v>
          </cell>
          <cell r="E580">
            <v>110</v>
          </cell>
          <cell r="F580">
            <v>95</v>
          </cell>
          <cell r="G580">
            <v>89</v>
          </cell>
          <cell r="H580">
            <v>87</v>
          </cell>
          <cell r="I580">
            <v>87</v>
          </cell>
          <cell r="J580">
            <v>84</v>
          </cell>
          <cell r="K580">
            <v>81</v>
          </cell>
          <cell r="L580">
            <v>66</v>
          </cell>
          <cell r="M580">
            <v>84</v>
          </cell>
        </row>
        <row r="581">
          <cell r="A581">
            <v>5181270</v>
          </cell>
          <cell r="B581">
            <v>5114728</v>
          </cell>
          <cell r="C581">
            <v>4410</v>
          </cell>
          <cell r="D581">
            <v>33001774</v>
          </cell>
          <cell r="E581">
            <v>83</v>
          </cell>
          <cell r="F581">
            <v>83</v>
          </cell>
          <cell r="G581">
            <v>86</v>
          </cell>
          <cell r="H581">
            <v>91</v>
          </cell>
          <cell r="I581">
            <v>85</v>
          </cell>
          <cell r="J581">
            <v>101</v>
          </cell>
          <cell r="K581">
            <v>112</v>
          </cell>
          <cell r="L581">
            <v>152</v>
          </cell>
          <cell r="M581">
            <v>106</v>
          </cell>
        </row>
        <row r="582">
          <cell r="A582">
            <v>5181236</v>
          </cell>
          <cell r="B582">
            <v>5114711</v>
          </cell>
          <cell r="C582">
            <v>4410</v>
          </cell>
          <cell r="D582">
            <v>33001663</v>
          </cell>
          <cell r="E582">
            <v>172</v>
          </cell>
          <cell r="F582">
            <v>124</v>
          </cell>
          <cell r="G582">
            <v>110</v>
          </cell>
          <cell r="H582">
            <v>119</v>
          </cell>
          <cell r="I582">
            <v>96</v>
          </cell>
          <cell r="J582">
            <v>96</v>
          </cell>
          <cell r="K582">
            <v>99</v>
          </cell>
          <cell r="L582">
            <v>126</v>
          </cell>
          <cell r="M582">
            <v>109</v>
          </cell>
        </row>
        <row r="583">
          <cell r="A583">
            <v>5174316</v>
          </cell>
          <cell r="B583">
            <v>5111251</v>
          </cell>
          <cell r="C583">
            <v>4410</v>
          </cell>
          <cell r="D583">
            <v>33001191</v>
          </cell>
          <cell r="E583">
            <v>263</v>
          </cell>
          <cell r="F583">
            <v>462</v>
          </cell>
          <cell r="G583">
            <v>450</v>
          </cell>
          <cell r="H583">
            <v>210</v>
          </cell>
          <cell r="I583">
            <v>226</v>
          </cell>
          <cell r="J583">
            <v>185</v>
          </cell>
          <cell r="K583">
            <v>64</v>
          </cell>
          <cell r="L583">
            <v>169</v>
          </cell>
          <cell r="M583">
            <v>183</v>
          </cell>
        </row>
        <row r="584">
          <cell r="A584">
            <v>5174226</v>
          </cell>
          <cell r="B584">
            <v>5111206</v>
          </cell>
          <cell r="C584">
            <v>4410</v>
          </cell>
          <cell r="D584">
            <v>33001570</v>
          </cell>
          <cell r="E584">
            <v>56</v>
          </cell>
          <cell r="F584">
            <v>109</v>
          </cell>
          <cell r="G584">
            <v>45</v>
          </cell>
          <cell r="H584">
            <v>96</v>
          </cell>
          <cell r="I584">
            <v>113</v>
          </cell>
          <cell r="J584">
            <v>51</v>
          </cell>
          <cell r="K584">
            <v>80</v>
          </cell>
          <cell r="L584">
            <v>77</v>
          </cell>
          <cell r="M584">
            <v>78</v>
          </cell>
        </row>
        <row r="585">
          <cell r="A585">
            <v>5174002</v>
          </cell>
          <cell r="B585">
            <v>5111094</v>
          </cell>
          <cell r="C585">
            <v>4410</v>
          </cell>
          <cell r="D585">
            <v>33001430</v>
          </cell>
          <cell r="E585">
            <v>10</v>
          </cell>
          <cell r="F585">
            <v>73</v>
          </cell>
          <cell r="G585">
            <v>60</v>
          </cell>
          <cell r="H585">
            <v>58</v>
          </cell>
          <cell r="I585">
            <v>71</v>
          </cell>
          <cell r="J585">
            <v>45</v>
          </cell>
          <cell r="K585">
            <v>54</v>
          </cell>
          <cell r="L585">
            <v>57</v>
          </cell>
          <cell r="M585">
            <v>58</v>
          </cell>
        </row>
        <row r="586">
          <cell r="A586">
            <v>5174258</v>
          </cell>
          <cell r="B586">
            <v>5111222</v>
          </cell>
          <cell r="C586">
            <v>4410</v>
          </cell>
          <cell r="D586">
            <v>33001417</v>
          </cell>
          <cell r="E586">
            <v>112</v>
          </cell>
          <cell r="F586">
            <v>111</v>
          </cell>
          <cell r="G586">
            <v>70</v>
          </cell>
          <cell r="H586">
            <v>83</v>
          </cell>
          <cell r="I586">
            <v>103</v>
          </cell>
          <cell r="J586">
            <v>99</v>
          </cell>
          <cell r="K586">
            <v>96</v>
          </cell>
          <cell r="L586">
            <v>107</v>
          </cell>
          <cell r="M586">
            <v>95</v>
          </cell>
        </row>
        <row r="587">
          <cell r="A587">
            <v>5174208</v>
          </cell>
          <cell r="B587">
            <v>5111197</v>
          </cell>
          <cell r="C587">
            <v>4410</v>
          </cell>
          <cell r="D587">
            <v>33001419</v>
          </cell>
          <cell r="E587">
            <v>291</v>
          </cell>
          <cell r="F587">
            <v>256</v>
          </cell>
          <cell r="G587">
            <v>271</v>
          </cell>
          <cell r="H587">
            <v>267</v>
          </cell>
          <cell r="I587">
            <v>289</v>
          </cell>
          <cell r="J587">
            <v>260</v>
          </cell>
          <cell r="K587">
            <v>274</v>
          </cell>
          <cell r="L587">
            <v>273</v>
          </cell>
          <cell r="M587">
            <v>277</v>
          </cell>
        </row>
        <row r="588">
          <cell r="A588">
            <v>5173818</v>
          </cell>
          <cell r="B588">
            <v>5111002</v>
          </cell>
          <cell r="C588">
            <v>4410</v>
          </cell>
          <cell r="D588">
            <v>31993648</v>
          </cell>
          <cell r="E588">
            <v>283</v>
          </cell>
          <cell r="F588">
            <v>221</v>
          </cell>
          <cell r="G588">
            <v>224</v>
          </cell>
          <cell r="H588">
            <v>190</v>
          </cell>
          <cell r="I588">
            <v>230</v>
          </cell>
          <cell r="J588">
            <v>210</v>
          </cell>
          <cell r="K588">
            <v>226</v>
          </cell>
          <cell r="L588">
            <v>215</v>
          </cell>
          <cell r="M588">
            <v>219</v>
          </cell>
        </row>
        <row r="589">
          <cell r="A589">
            <v>5173856</v>
          </cell>
          <cell r="B589">
            <v>5111021</v>
          </cell>
          <cell r="C589">
            <v>4410</v>
          </cell>
          <cell r="D589">
            <v>33001442</v>
          </cell>
          <cell r="E589">
            <v>294</v>
          </cell>
          <cell r="F589">
            <v>235</v>
          </cell>
          <cell r="G589">
            <v>305</v>
          </cell>
          <cell r="H589">
            <v>267</v>
          </cell>
          <cell r="I589">
            <v>284</v>
          </cell>
          <cell r="J589">
            <v>306</v>
          </cell>
          <cell r="K589">
            <v>310</v>
          </cell>
          <cell r="L589">
            <v>267</v>
          </cell>
          <cell r="M589">
            <v>295</v>
          </cell>
        </row>
        <row r="590">
          <cell r="A590">
            <v>5174356</v>
          </cell>
          <cell r="B590">
            <v>5111271</v>
          </cell>
          <cell r="C590">
            <v>4410</v>
          </cell>
          <cell r="D590">
            <v>33001425</v>
          </cell>
          <cell r="E590">
            <v>338</v>
          </cell>
          <cell r="F590">
            <v>300</v>
          </cell>
          <cell r="G590">
            <v>289</v>
          </cell>
          <cell r="H590">
            <v>257</v>
          </cell>
          <cell r="I590">
            <v>336</v>
          </cell>
          <cell r="J590">
            <v>289</v>
          </cell>
          <cell r="K590">
            <v>308</v>
          </cell>
          <cell r="L590">
            <v>278</v>
          </cell>
          <cell r="M590">
            <v>297</v>
          </cell>
        </row>
        <row r="591">
          <cell r="A591">
            <v>5173900</v>
          </cell>
          <cell r="B591">
            <v>5111043</v>
          </cell>
          <cell r="C591">
            <v>4410</v>
          </cell>
          <cell r="D591">
            <v>7220476</v>
          </cell>
          <cell r="E591">
            <v>295</v>
          </cell>
          <cell r="F591">
            <v>260</v>
          </cell>
          <cell r="G591">
            <v>250</v>
          </cell>
          <cell r="H591">
            <v>221</v>
          </cell>
          <cell r="I591">
            <v>289</v>
          </cell>
          <cell r="J591">
            <v>250</v>
          </cell>
          <cell r="K591">
            <v>266</v>
          </cell>
          <cell r="L591">
            <v>240</v>
          </cell>
          <cell r="M591">
            <v>675</v>
          </cell>
        </row>
        <row r="592">
          <cell r="A592">
            <v>5181242</v>
          </cell>
          <cell r="B592">
            <v>5114714</v>
          </cell>
          <cell r="C592">
            <v>4410</v>
          </cell>
          <cell r="D592">
            <v>32997359</v>
          </cell>
          <cell r="E592">
            <v>275</v>
          </cell>
          <cell r="F592">
            <v>14</v>
          </cell>
          <cell r="G592">
            <v>436</v>
          </cell>
          <cell r="H592">
            <v>227</v>
          </cell>
          <cell r="I592">
            <v>244</v>
          </cell>
          <cell r="J592">
            <v>466</v>
          </cell>
          <cell r="K592">
            <v>242</v>
          </cell>
          <cell r="L592">
            <v>205</v>
          </cell>
          <cell r="M592">
            <v>224</v>
          </cell>
        </row>
        <row r="593">
          <cell r="A593">
            <v>5181238</v>
          </cell>
          <cell r="B593">
            <v>5114712</v>
          </cell>
          <cell r="C593">
            <v>4410</v>
          </cell>
          <cell r="D593">
            <v>3651220</v>
          </cell>
          <cell r="E593">
            <v>122</v>
          </cell>
          <cell r="F593">
            <v>132</v>
          </cell>
          <cell r="G593">
            <v>120</v>
          </cell>
          <cell r="H593">
            <v>129</v>
          </cell>
          <cell r="I593">
            <v>133</v>
          </cell>
          <cell r="J593">
            <v>156</v>
          </cell>
          <cell r="K593">
            <v>138</v>
          </cell>
          <cell r="L593">
            <v>172</v>
          </cell>
          <cell r="M593">
            <v>233</v>
          </cell>
        </row>
        <row r="594">
          <cell r="A594">
            <v>5181256</v>
          </cell>
          <cell r="B594">
            <v>5114721</v>
          </cell>
          <cell r="C594">
            <v>4410</v>
          </cell>
          <cell r="D594">
            <v>3640514</v>
          </cell>
          <cell r="E594">
            <v>230</v>
          </cell>
          <cell r="F594">
            <v>110</v>
          </cell>
          <cell r="G594">
            <v>103</v>
          </cell>
          <cell r="H594">
            <v>110</v>
          </cell>
          <cell r="I594">
            <v>135</v>
          </cell>
          <cell r="J594">
            <v>117</v>
          </cell>
          <cell r="K594">
            <v>137</v>
          </cell>
          <cell r="L594">
            <v>135</v>
          </cell>
          <cell r="M594">
            <v>116</v>
          </cell>
        </row>
        <row r="595">
          <cell r="A595">
            <v>5174456</v>
          </cell>
          <cell r="B595">
            <v>5111321</v>
          </cell>
          <cell r="C595">
            <v>4410</v>
          </cell>
          <cell r="D595">
            <v>3214357</v>
          </cell>
          <cell r="E595">
            <v>887</v>
          </cell>
          <cell r="F595">
            <v>778</v>
          </cell>
          <cell r="G595">
            <v>832</v>
          </cell>
          <cell r="H595">
            <v>861</v>
          </cell>
          <cell r="I595">
            <v>930</v>
          </cell>
          <cell r="J595">
            <v>847</v>
          </cell>
          <cell r="K595">
            <v>1341</v>
          </cell>
          <cell r="L595">
            <v>1342</v>
          </cell>
          <cell r="M595">
            <v>1514</v>
          </cell>
        </row>
        <row r="596">
          <cell r="A596">
            <v>5174412</v>
          </cell>
          <cell r="B596">
            <v>5111299</v>
          </cell>
          <cell r="C596">
            <v>4410</v>
          </cell>
          <cell r="D596">
            <v>7728631</v>
          </cell>
          <cell r="E596">
            <v>172</v>
          </cell>
          <cell r="F596">
            <v>152</v>
          </cell>
          <cell r="G596">
            <v>148</v>
          </cell>
          <cell r="H596">
            <v>144</v>
          </cell>
          <cell r="I596">
            <v>213</v>
          </cell>
          <cell r="J596">
            <v>60</v>
          </cell>
          <cell r="K596">
            <v>80</v>
          </cell>
          <cell r="L596">
            <v>73</v>
          </cell>
          <cell r="M596">
            <v>95</v>
          </cell>
        </row>
        <row r="597">
          <cell r="A597">
            <v>5173838</v>
          </cell>
          <cell r="B597">
            <v>5111012</v>
          </cell>
          <cell r="C597">
            <v>4410</v>
          </cell>
          <cell r="D597">
            <v>3518882</v>
          </cell>
          <cell r="E597">
            <v>362</v>
          </cell>
          <cell r="F597">
            <v>393</v>
          </cell>
          <cell r="G597">
            <v>573</v>
          </cell>
          <cell r="H597">
            <v>474</v>
          </cell>
          <cell r="I597">
            <v>403</v>
          </cell>
          <cell r="J597">
            <v>333</v>
          </cell>
          <cell r="K597">
            <v>366</v>
          </cell>
          <cell r="L597">
            <v>324</v>
          </cell>
          <cell r="M597">
            <v>241</v>
          </cell>
        </row>
        <row r="598">
          <cell r="A598">
            <v>5174432</v>
          </cell>
          <cell r="B598">
            <v>5111309</v>
          </cell>
          <cell r="C598">
            <v>4410</v>
          </cell>
          <cell r="D598">
            <v>3524380</v>
          </cell>
          <cell r="E598">
            <v>317</v>
          </cell>
          <cell r="F598">
            <v>284</v>
          </cell>
          <cell r="G598">
            <v>273</v>
          </cell>
          <cell r="H598">
            <v>188</v>
          </cell>
          <cell r="I598">
            <v>229</v>
          </cell>
          <cell r="J598">
            <v>234</v>
          </cell>
          <cell r="K598">
            <v>293</v>
          </cell>
          <cell r="L598">
            <v>231</v>
          </cell>
          <cell r="M598">
            <v>253</v>
          </cell>
        </row>
        <row r="599">
          <cell r="A599">
            <v>5181258</v>
          </cell>
          <cell r="B599">
            <v>5114722</v>
          </cell>
          <cell r="C599">
            <v>4410</v>
          </cell>
          <cell r="D599">
            <v>10506665</v>
          </cell>
          <cell r="E599">
            <v>59</v>
          </cell>
          <cell r="F599">
            <v>159</v>
          </cell>
          <cell r="G599">
            <v>201</v>
          </cell>
          <cell r="H599">
            <v>138</v>
          </cell>
          <cell r="I599">
            <v>122</v>
          </cell>
          <cell r="J599">
            <v>154</v>
          </cell>
          <cell r="K599">
            <v>191</v>
          </cell>
          <cell r="L599">
            <v>145</v>
          </cell>
          <cell r="M599">
            <v>155</v>
          </cell>
        </row>
        <row r="600">
          <cell r="A600">
            <v>5174030</v>
          </cell>
          <cell r="B600">
            <v>5111108</v>
          </cell>
          <cell r="C600">
            <v>4410</v>
          </cell>
          <cell r="D600">
            <v>10505180</v>
          </cell>
          <cell r="E600">
            <v>240</v>
          </cell>
          <cell r="F600">
            <v>258</v>
          </cell>
          <cell r="G600">
            <v>170</v>
          </cell>
          <cell r="H600">
            <v>171</v>
          </cell>
          <cell r="I600">
            <v>189</v>
          </cell>
          <cell r="J600">
            <v>163</v>
          </cell>
          <cell r="K600">
            <v>166</v>
          </cell>
          <cell r="L600">
            <v>172</v>
          </cell>
          <cell r="M600">
            <v>207</v>
          </cell>
        </row>
        <row r="601">
          <cell r="A601">
            <v>5181268</v>
          </cell>
          <cell r="B601">
            <v>5114727</v>
          </cell>
          <cell r="C601">
            <v>4410</v>
          </cell>
          <cell r="D601">
            <v>2958357</v>
          </cell>
          <cell r="E601">
            <v>469</v>
          </cell>
          <cell r="F601">
            <v>166</v>
          </cell>
          <cell r="G601">
            <v>151</v>
          </cell>
          <cell r="H601">
            <v>130</v>
          </cell>
          <cell r="I601">
            <v>178</v>
          </cell>
          <cell r="J601">
            <v>164</v>
          </cell>
          <cell r="K601">
            <v>176</v>
          </cell>
          <cell r="L601">
            <v>159</v>
          </cell>
          <cell r="M601">
            <v>123</v>
          </cell>
        </row>
        <row r="602">
          <cell r="A602">
            <v>5181254</v>
          </cell>
          <cell r="B602">
            <v>5114720</v>
          </cell>
          <cell r="C602">
            <v>4410</v>
          </cell>
          <cell r="D602">
            <v>5308709</v>
          </cell>
          <cell r="E602">
            <v>50</v>
          </cell>
          <cell r="F602">
            <v>90</v>
          </cell>
          <cell r="G602">
            <v>73</v>
          </cell>
          <cell r="H602">
            <v>73</v>
          </cell>
          <cell r="I602">
            <v>121</v>
          </cell>
          <cell r="J602">
            <v>62</v>
          </cell>
          <cell r="K602">
            <v>60</v>
          </cell>
          <cell r="L602">
            <v>57</v>
          </cell>
          <cell r="M602">
            <v>79</v>
          </cell>
        </row>
        <row r="603">
          <cell r="A603">
            <v>5181240</v>
          </cell>
          <cell r="B603">
            <v>5114713</v>
          </cell>
          <cell r="C603">
            <v>4410</v>
          </cell>
          <cell r="D603">
            <v>10276316</v>
          </cell>
          <cell r="E603">
            <v>235</v>
          </cell>
          <cell r="F603">
            <v>187</v>
          </cell>
          <cell r="G603">
            <v>210</v>
          </cell>
          <cell r="H603">
            <v>199</v>
          </cell>
          <cell r="I603">
            <v>307</v>
          </cell>
          <cell r="J603">
            <v>200</v>
          </cell>
          <cell r="K603">
            <v>641</v>
          </cell>
          <cell r="L603">
            <v>860</v>
          </cell>
          <cell r="M603">
            <v>963</v>
          </cell>
        </row>
        <row r="604">
          <cell r="A604">
            <v>5174094</v>
          </cell>
          <cell r="B604">
            <v>5111140</v>
          </cell>
          <cell r="C604">
            <v>4410</v>
          </cell>
          <cell r="D604">
            <v>1692335</v>
          </cell>
          <cell r="E604">
            <v>128</v>
          </cell>
          <cell r="F604">
            <v>96</v>
          </cell>
          <cell r="G604">
            <v>83</v>
          </cell>
          <cell r="H604">
            <v>86</v>
          </cell>
          <cell r="I604">
            <v>88</v>
          </cell>
          <cell r="J604">
            <v>79</v>
          </cell>
          <cell r="K604">
            <v>109</v>
          </cell>
          <cell r="L604">
            <v>114</v>
          </cell>
          <cell r="M604">
            <v>134</v>
          </cell>
        </row>
        <row r="605">
          <cell r="A605">
            <v>5174392</v>
          </cell>
          <cell r="B605">
            <v>5111289</v>
          </cell>
          <cell r="C605">
            <v>4410</v>
          </cell>
          <cell r="D605">
            <v>1618670</v>
          </cell>
          <cell r="E605">
            <v>349</v>
          </cell>
          <cell r="F605">
            <v>578</v>
          </cell>
          <cell r="G605">
            <v>281</v>
          </cell>
          <cell r="H605">
            <v>276</v>
          </cell>
          <cell r="I605">
            <v>276</v>
          </cell>
          <cell r="J605">
            <v>235</v>
          </cell>
          <cell r="K605">
            <v>245</v>
          </cell>
          <cell r="L605">
            <v>231</v>
          </cell>
          <cell r="M605">
            <v>295</v>
          </cell>
        </row>
        <row r="606">
          <cell r="A606">
            <v>5181264</v>
          </cell>
          <cell r="B606">
            <v>5114725</v>
          </cell>
          <cell r="C606">
            <v>4410</v>
          </cell>
          <cell r="D606">
            <v>1618052</v>
          </cell>
          <cell r="E606">
            <v>290</v>
          </cell>
          <cell r="F606">
            <v>175</v>
          </cell>
          <cell r="G606">
            <v>187</v>
          </cell>
          <cell r="H606">
            <v>180</v>
          </cell>
          <cell r="I606">
            <v>187</v>
          </cell>
          <cell r="J606">
            <v>164</v>
          </cell>
          <cell r="K606">
            <v>191</v>
          </cell>
          <cell r="L606">
            <v>170</v>
          </cell>
          <cell r="M606">
            <v>192</v>
          </cell>
        </row>
        <row r="607">
          <cell r="A607">
            <v>5181248</v>
          </cell>
          <cell r="B607">
            <v>5114717</v>
          </cell>
          <cell r="C607">
            <v>4410</v>
          </cell>
          <cell r="D607">
            <v>1618050</v>
          </cell>
          <cell r="E607">
            <v>297</v>
          </cell>
          <cell r="F607">
            <v>233</v>
          </cell>
          <cell r="G607">
            <v>251</v>
          </cell>
          <cell r="H607">
            <v>390</v>
          </cell>
          <cell r="I607">
            <v>404</v>
          </cell>
          <cell r="J607">
            <v>257</v>
          </cell>
          <cell r="K607">
            <v>301</v>
          </cell>
          <cell r="L607">
            <v>446</v>
          </cell>
          <cell r="M607">
            <v>516</v>
          </cell>
        </row>
        <row r="608">
          <cell r="A608">
            <v>5181246</v>
          </cell>
          <cell r="B608">
            <v>5114716</v>
          </cell>
          <cell r="C608">
            <v>4410</v>
          </cell>
          <cell r="D608">
            <v>1910727</v>
          </cell>
          <cell r="E608">
            <v>184</v>
          </cell>
          <cell r="F608">
            <v>199</v>
          </cell>
          <cell r="G608">
            <v>160</v>
          </cell>
          <cell r="H608">
            <v>171</v>
          </cell>
          <cell r="I608">
            <v>186</v>
          </cell>
          <cell r="J608">
            <v>176</v>
          </cell>
          <cell r="K608">
            <v>203</v>
          </cell>
          <cell r="L608">
            <v>190</v>
          </cell>
          <cell r="M608">
            <v>195</v>
          </cell>
        </row>
        <row r="609">
          <cell r="A609">
            <v>5181278</v>
          </cell>
          <cell r="B609">
            <v>5114732</v>
          </cell>
          <cell r="C609">
            <v>4410</v>
          </cell>
          <cell r="D609">
            <v>1529861</v>
          </cell>
          <cell r="E609">
            <v>74</v>
          </cell>
          <cell r="F609">
            <v>97</v>
          </cell>
          <cell r="G609">
            <v>110</v>
          </cell>
          <cell r="H609">
            <v>36</v>
          </cell>
          <cell r="I609">
            <v>106</v>
          </cell>
          <cell r="J609">
            <v>67</v>
          </cell>
          <cell r="K609">
            <v>141</v>
          </cell>
          <cell r="L609">
            <v>83</v>
          </cell>
          <cell r="M609">
            <v>62</v>
          </cell>
        </row>
        <row r="610">
          <cell r="A610">
            <v>5181266</v>
          </cell>
          <cell r="B610">
            <v>5114726</v>
          </cell>
          <cell r="C610">
            <v>4410</v>
          </cell>
          <cell r="D610">
            <v>2953705</v>
          </cell>
          <cell r="E610">
            <v>158</v>
          </cell>
          <cell r="F610">
            <v>145</v>
          </cell>
          <cell r="G610">
            <v>178</v>
          </cell>
          <cell r="H610">
            <v>154</v>
          </cell>
          <cell r="I610">
            <v>140</v>
          </cell>
          <cell r="J610">
            <v>128</v>
          </cell>
          <cell r="K610">
            <v>117</v>
          </cell>
          <cell r="L610">
            <v>188</v>
          </cell>
          <cell r="M610">
            <v>203</v>
          </cell>
        </row>
        <row r="611">
          <cell r="A611">
            <v>5181252</v>
          </cell>
          <cell r="B611">
            <v>5114719</v>
          </cell>
          <cell r="C611">
            <v>4410</v>
          </cell>
          <cell r="D611">
            <v>1426101</v>
          </cell>
          <cell r="E611">
            <v>178</v>
          </cell>
          <cell r="F611">
            <v>125</v>
          </cell>
          <cell r="G611">
            <v>156</v>
          </cell>
          <cell r="H611">
            <v>136</v>
          </cell>
          <cell r="I611">
            <v>184</v>
          </cell>
          <cell r="J611">
            <v>180</v>
          </cell>
          <cell r="K611">
            <v>170</v>
          </cell>
          <cell r="L611">
            <v>150</v>
          </cell>
          <cell r="M611">
            <v>206</v>
          </cell>
        </row>
        <row r="612">
          <cell r="A612">
            <v>5174130</v>
          </cell>
          <cell r="B612">
            <v>5111158</v>
          </cell>
          <cell r="C612">
            <v>4410</v>
          </cell>
          <cell r="D612">
            <v>70000447</v>
          </cell>
          <cell r="E612">
            <v>123</v>
          </cell>
          <cell r="F612">
            <v>106</v>
          </cell>
          <cell r="G612">
            <v>92</v>
          </cell>
          <cell r="H612">
            <v>199</v>
          </cell>
          <cell r="I612">
            <v>153</v>
          </cell>
          <cell r="J612">
            <v>140</v>
          </cell>
          <cell r="K612">
            <v>133</v>
          </cell>
          <cell r="L612">
            <v>155</v>
          </cell>
          <cell r="M612">
            <v>138</v>
          </cell>
        </row>
        <row r="613">
          <cell r="A613">
            <v>5174244</v>
          </cell>
          <cell r="B613">
            <v>5111215</v>
          </cell>
          <cell r="C613">
            <v>4410</v>
          </cell>
          <cell r="D613">
            <v>70003621</v>
          </cell>
          <cell r="E613">
            <v>128</v>
          </cell>
          <cell r="F613">
            <v>93</v>
          </cell>
          <cell r="G613">
            <v>97</v>
          </cell>
          <cell r="H613">
            <v>78</v>
          </cell>
          <cell r="I613">
            <v>88</v>
          </cell>
          <cell r="J613">
            <v>66</v>
          </cell>
          <cell r="K613">
            <v>74</v>
          </cell>
          <cell r="L613">
            <v>90</v>
          </cell>
          <cell r="M613">
            <v>104</v>
          </cell>
        </row>
        <row r="614">
          <cell r="A614">
            <v>5174110</v>
          </cell>
          <cell r="B614">
            <v>5111148</v>
          </cell>
          <cell r="C614">
            <v>4410</v>
          </cell>
          <cell r="D614">
            <v>3729652</v>
          </cell>
          <cell r="E614">
            <v>65</v>
          </cell>
          <cell r="F614">
            <v>125</v>
          </cell>
          <cell r="G614">
            <v>129</v>
          </cell>
          <cell r="H614">
            <v>51</v>
          </cell>
          <cell r="I614">
            <v>22</v>
          </cell>
          <cell r="J614">
            <v>68</v>
          </cell>
          <cell r="K614">
            <v>78</v>
          </cell>
          <cell r="L614">
            <v>98</v>
          </cell>
          <cell r="M614">
            <v>105</v>
          </cell>
        </row>
        <row r="615">
          <cell r="A615">
            <v>5174072</v>
          </cell>
          <cell r="B615">
            <v>5111129</v>
          </cell>
          <cell r="C615">
            <v>4410</v>
          </cell>
          <cell r="D615">
            <v>3741059</v>
          </cell>
          <cell r="E615">
            <v>116</v>
          </cell>
          <cell r="F615">
            <v>121</v>
          </cell>
          <cell r="G615">
            <v>98</v>
          </cell>
          <cell r="H615">
            <v>59</v>
          </cell>
          <cell r="I615">
            <v>64</v>
          </cell>
          <cell r="J615">
            <v>47</v>
          </cell>
          <cell r="K615">
            <v>46</v>
          </cell>
          <cell r="L615">
            <v>52</v>
          </cell>
          <cell r="M615">
            <v>109</v>
          </cell>
        </row>
        <row r="616">
          <cell r="A616">
            <v>5174048</v>
          </cell>
          <cell r="B616">
            <v>5111117</v>
          </cell>
          <cell r="C616">
            <v>4410</v>
          </cell>
          <cell r="D616">
            <v>4746631</v>
          </cell>
          <cell r="E616">
            <v>105</v>
          </cell>
          <cell r="F616">
            <v>65</v>
          </cell>
          <cell r="G616">
            <v>58</v>
          </cell>
          <cell r="H616">
            <v>66</v>
          </cell>
          <cell r="I616">
            <v>94</v>
          </cell>
          <cell r="J616">
            <v>48</v>
          </cell>
          <cell r="K616">
            <v>83</v>
          </cell>
          <cell r="L616">
            <v>80</v>
          </cell>
          <cell r="M616">
            <v>57</v>
          </cell>
        </row>
        <row r="617">
          <cell r="A617">
            <v>5174278</v>
          </cell>
          <cell r="B617">
            <v>5111232</v>
          </cell>
          <cell r="C617">
            <v>4410</v>
          </cell>
          <cell r="D617">
            <v>6824939</v>
          </cell>
          <cell r="E617">
            <v>177</v>
          </cell>
          <cell r="F617">
            <v>89</v>
          </cell>
          <cell r="G617">
            <v>169</v>
          </cell>
          <cell r="H617">
            <v>223</v>
          </cell>
          <cell r="I617">
            <v>215</v>
          </cell>
          <cell r="J617">
            <v>147</v>
          </cell>
          <cell r="K617">
            <v>191</v>
          </cell>
          <cell r="L617">
            <v>193</v>
          </cell>
          <cell r="M617">
            <v>213</v>
          </cell>
        </row>
        <row r="618">
          <cell r="A618">
            <v>5173942</v>
          </cell>
          <cell r="B618">
            <v>5111064</v>
          </cell>
          <cell r="C618">
            <v>4410</v>
          </cell>
          <cell r="D618">
            <v>6822219</v>
          </cell>
          <cell r="E618">
            <v>345</v>
          </cell>
          <cell r="F618">
            <v>207</v>
          </cell>
          <cell r="G618">
            <v>135</v>
          </cell>
          <cell r="H618">
            <v>300</v>
          </cell>
          <cell r="I618">
            <v>206</v>
          </cell>
          <cell r="J618">
            <v>232</v>
          </cell>
          <cell r="K618">
            <v>204</v>
          </cell>
          <cell r="L618">
            <v>210</v>
          </cell>
          <cell r="M618">
            <v>212</v>
          </cell>
        </row>
        <row r="619">
          <cell r="A619">
            <v>5173922</v>
          </cell>
          <cell r="B619">
            <v>5111054</v>
          </cell>
          <cell r="C619">
            <v>4410</v>
          </cell>
          <cell r="D619">
            <v>3741354</v>
          </cell>
          <cell r="E619">
            <v>307</v>
          </cell>
          <cell r="F619">
            <v>536</v>
          </cell>
          <cell r="G619">
            <v>269</v>
          </cell>
          <cell r="H619">
            <v>249</v>
          </cell>
          <cell r="I619">
            <v>248</v>
          </cell>
          <cell r="J619">
            <v>219</v>
          </cell>
          <cell r="K619">
            <v>232</v>
          </cell>
          <cell r="L619">
            <v>212</v>
          </cell>
          <cell r="M619">
            <v>232</v>
          </cell>
        </row>
        <row r="620">
          <cell r="A620">
            <v>5174336</v>
          </cell>
          <cell r="B620">
            <v>5111261</v>
          </cell>
          <cell r="C620">
            <v>4410</v>
          </cell>
          <cell r="D620">
            <v>6823409</v>
          </cell>
          <cell r="E620">
            <v>164</v>
          </cell>
          <cell r="F620">
            <v>339</v>
          </cell>
          <cell r="G620">
            <v>134</v>
          </cell>
          <cell r="H620">
            <v>143</v>
          </cell>
          <cell r="I620">
            <v>136</v>
          </cell>
          <cell r="J620">
            <v>130</v>
          </cell>
          <cell r="K620">
            <v>147</v>
          </cell>
          <cell r="L620">
            <v>140</v>
          </cell>
          <cell r="M620">
            <v>388</v>
          </cell>
        </row>
        <row r="621">
          <cell r="A621">
            <v>5181276</v>
          </cell>
          <cell r="B621">
            <v>5114731</v>
          </cell>
          <cell r="C621">
            <v>4410</v>
          </cell>
          <cell r="D621">
            <v>3364526</v>
          </cell>
          <cell r="E621">
            <v>261</v>
          </cell>
          <cell r="F621">
            <v>210</v>
          </cell>
          <cell r="G621">
            <v>227</v>
          </cell>
          <cell r="H621">
            <v>231</v>
          </cell>
          <cell r="I621">
            <v>244</v>
          </cell>
          <cell r="J621">
            <v>248</v>
          </cell>
          <cell r="K621">
            <v>261</v>
          </cell>
          <cell r="L621">
            <v>227</v>
          </cell>
          <cell r="M621">
            <v>228</v>
          </cell>
        </row>
        <row r="622">
          <cell r="A622">
            <v>5181244</v>
          </cell>
          <cell r="B622">
            <v>5114715</v>
          </cell>
          <cell r="C622">
            <v>4410</v>
          </cell>
          <cell r="D622">
            <v>3308580</v>
          </cell>
          <cell r="E622">
            <v>193</v>
          </cell>
          <cell r="F622">
            <v>163</v>
          </cell>
          <cell r="G622">
            <v>175</v>
          </cell>
          <cell r="H622">
            <v>114</v>
          </cell>
          <cell r="I622">
            <v>29</v>
          </cell>
          <cell r="J622">
            <v>114</v>
          </cell>
          <cell r="K622">
            <v>123</v>
          </cell>
          <cell r="L622">
            <v>116</v>
          </cell>
          <cell r="M622">
            <v>132</v>
          </cell>
        </row>
        <row r="623">
          <cell r="A623">
            <v>5174010</v>
          </cell>
          <cell r="B623">
            <v>5111098</v>
          </cell>
          <cell r="C623">
            <v>4410</v>
          </cell>
          <cell r="D623">
            <v>3725286</v>
          </cell>
          <cell r="E623">
            <v>148</v>
          </cell>
          <cell r="F623">
            <v>64</v>
          </cell>
          <cell r="G623">
            <v>57</v>
          </cell>
          <cell r="H623">
            <v>57</v>
          </cell>
          <cell r="I623">
            <v>76</v>
          </cell>
          <cell r="J623">
            <v>51</v>
          </cell>
          <cell r="K623">
            <v>101</v>
          </cell>
          <cell r="L623">
            <v>152</v>
          </cell>
          <cell r="M623">
            <v>149</v>
          </cell>
        </row>
        <row r="624">
          <cell r="A624">
            <v>5173964</v>
          </cell>
          <cell r="B624">
            <v>5111075</v>
          </cell>
          <cell r="C624">
            <v>4410</v>
          </cell>
          <cell r="D624">
            <v>6825025</v>
          </cell>
          <cell r="E624">
            <v>221</v>
          </cell>
          <cell r="F624">
            <v>215</v>
          </cell>
          <cell r="G624">
            <v>189</v>
          </cell>
          <cell r="H624">
            <v>195</v>
          </cell>
          <cell r="I624">
            <v>193</v>
          </cell>
          <cell r="J624">
            <v>178</v>
          </cell>
          <cell r="K624">
            <v>209</v>
          </cell>
          <cell r="L624">
            <v>233</v>
          </cell>
          <cell r="M624">
            <v>263</v>
          </cell>
        </row>
        <row r="625">
          <cell r="A625">
            <v>5174298</v>
          </cell>
          <cell r="B625">
            <v>5111242</v>
          </cell>
          <cell r="C625">
            <v>4410</v>
          </cell>
          <cell r="D625">
            <v>6825279</v>
          </cell>
          <cell r="E625">
            <v>200</v>
          </cell>
          <cell r="F625">
            <v>156</v>
          </cell>
          <cell r="G625">
            <v>145</v>
          </cell>
          <cell r="H625">
            <v>81</v>
          </cell>
          <cell r="I625">
            <v>201</v>
          </cell>
          <cell r="J625">
            <v>215</v>
          </cell>
          <cell r="K625">
            <v>268</v>
          </cell>
          <cell r="L625">
            <v>256</v>
          </cell>
          <cell r="M625">
            <v>310</v>
          </cell>
        </row>
        <row r="626">
          <cell r="A626">
            <v>5173878</v>
          </cell>
          <cell r="B626">
            <v>5111032</v>
          </cell>
          <cell r="C626">
            <v>4410</v>
          </cell>
          <cell r="D626">
            <v>1751055</v>
          </cell>
          <cell r="E626">
            <v>0</v>
          </cell>
          <cell r="F626">
            <v>8</v>
          </cell>
          <cell r="G626">
            <v>171</v>
          </cell>
          <cell r="H626">
            <v>311</v>
          </cell>
          <cell r="I626">
            <v>254</v>
          </cell>
          <cell r="J626">
            <v>137</v>
          </cell>
          <cell r="K626">
            <v>94</v>
          </cell>
          <cell r="L626">
            <v>498</v>
          </cell>
          <cell r="M626">
            <v>168</v>
          </cell>
        </row>
        <row r="627">
          <cell r="A627">
            <v>5174372</v>
          </cell>
          <cell r="B627">
            <v>5111279</v>
          </cell>
          <cell r="C627">
            <v>4410</v>
          </cell>
          <cell r="D627">
            <v>6823844</v>
          </cell>
          <cell r="E627">
            <v>167</v>
          </cell>
          <cell r="F627">
            <v>132</v>
          </cell>
          <cell r="G627">
            <v>141</v>
          </cell>
          <cell r="H627">
            <v>143</v>
          </cell>
          <cell r="I627">
            <v>143</v>
          </cell>
          <cell r="J627">
            <v>125</v>
          </cell>
          <cell r="K627">
            <v>132</v>
          </cell>
          <cell r="L627">
            <v>122</v>
          </cell>
          <cell r="M627">
            <v>139</v>
          </cell>
        </row>
        <row r="628">
          <cell r="A628">
            <v>5181274</v>
          </cell>
          <cell r="B628">
            <v>5114730</v>
          </cell>
          <cell r="C628">
            <v>4410</v>
          </cell>
          <cell r="D628">
            <v>2197944</v>
          </cell>
          <cell r="E628">
            <v>198</v>
          </cell>
          <cell r="F628">
            <v>10</v>
          </cell>
          <cell r="G628">
            <v>314</v>
          </cell>
          <cell r="H628">
            <v>157</v>
          </cell>
          <cell r="I628">
            <v>163</v>
          </cell>
          <cell r="J628">
            <v>166</v>
          </cell>
          <cell r="K628">
            <v>164</v>
          </cell>
          <cell r="L628">
            <v>156</v>
          </cell>
          <cell r="M628">
            <v>234</v>
          </cell>
        </row>
        <row r="629">
          <cell r="A629">
            <v>5181272</v>
          </cell>
          <cell r="B629">
            <v>5114729</v>
          </cell>
          <cell r="C629">
            <v>4410</v>
          </cell>
          <cell r="D629">
            <v>6311924</v>
          </cell>
          <cell r="E629">
            <v>69</v>
          </cell>
          <cell r="F629">
            <v>56</v>
          </cell>
          <cell r="G629">
            <v>70</v>
          </cell>
          <cell r="H629">
            <v>86</v>
          </cell>
          <cell r="I629">
            <v>76</v>
          </cell>
          <cell r="J629">
            <v>47</v>
          </cell>
          <cell r="K629">
            <v>69</v>
          </cell>
          <cell r="L629">
            <v>96</v>
          </cell>
          <cell r="M629">
            <v>72</v>
          </cell>
        </row>
        <row r="630">
          <cell r="A630">
            <v>5181232</v>
          </cell>
          <cell r="B630">
            <v>5114709</v>
          </cell>
          <cell r="C630">
            <v>4410</v>
          </cell>
          <cell r="D630">
            <v>3360427</v>
          </cell>
          <cell r="E630">
            <v>166</v>
          </cell>
          <cell r="F630">
            <v>150</v>
          </cell>
          <cell r="G630">
            <v>151</v>
          </cell>
          <cell r="H630">
            <v>152</v>
          </cell>
          <cell r="I630">
            <v>162</v>
          </cell>
          <cell r="J630">
            <v>151</v>
          </cell>
          <cell r="K630">
            <v>159</v>
          </cell>
          <cell r="L630">
            <v>147</v>
          </cell>
          <cell r="M630">
            <v>164</v>
          </cell>
        </row>
        <row r="631">
          <cell r="A631">
            <v>5181234</v>
          </cell>
          <cell r="B631">
            <v>5114710</v>
          </cell>
          <cell r="C631">
            <v>4410</v>
          </cell>
          <cell r="D631">
            <v>3307993</v>
          </cell>
          <cell r="E631">
            <v>203</v>
          </cell>
          <cell r="F631">
            <v>175</v>
          </cell>
          <cell r="G631">
            <v>181</v>
          </cell>
          <cell r="H631">
            <v>186</v>
          </cell>
          <cell r="I631">
            <v>165</v>
          </cell>
          <cell r="J631">
            <v>76</v>
          </cell>
          <cell r="K631">
            <v>101</v>
          </cell>
          <cell r="L631">
            <v>232</v>
          </cell>
          <cell r="M631">
            <v>230</v>
          </cell>
        </row>
        <row r="632">
          <cell r="A632">
            <v>5173984</v>
          </cell>
          <cell r="B632">
            <v>5111085</v>
          </cell>
          <cell r="C632">
            <v>4410</v>
          </cell>
          <cell r="D632">
            <v>7117560</v>
          </cell>
          <cell r="E632">
            <v>197</v>
          </cell>
          <cell r="F632">
            <v>9</v>
          </cell>
          <cell r="G632">
            <v>141</v>
          </cell>
          <cell r="H632">
            <v>142</v>
          </cell>
          <cell r="I632">
            <v>153</v>
          </cell>
          <cell r="J632">
            <v>131</v>
          </cell>
          <cell r="K632">
            <v>123</v>
          </cell>
          <cell r="L632">
            <v>129</v>
          </cell>
          <cell r="M632">
            <v>123</v>
          </cell>
        </row>
        <row r="633">
          <cell r="A633">
            <v>5173796</v>
          </cell>
          <cell r="B633">
            <v>5110991</v>
          </cell>
          <cell r="C633">
            <v>4410</v>
          </cell>
          <cell r="D633">
            <v>7285185</v>
          </cell>
          <cell r="E633">
            <v>316</v>
          </cell>
          <cell r="F633">
            <v>289</v>
          </cell>
          <cell r="G633">
            <v>269</v>
          </cell>
          <cell r="H633">
            <v>303</v>
          </cell>
          <cell r="I633">
            <v>328</v>
          </cell>
          <cell r="J633">
            <v>269</v>
          </cell>
          <cell r="K633">
            <v>295</v>
          </cell>
          <cell r="L633">
            <v>285</v>
          </cell>
          <cell r="M633">
            <v>329</v>
          </cell>
        </row>
        <row r="634">
          <cell r="A634">
            <v>5173482</v>
          </cell>
          <cell r="B634">
            <v>5110834</v>
          </cell>
          <cell r="C634">
            <v>4410</v>
          </cell>
          <cell r="E634">
            <v>228</v>
          </cell>
          <cell r="F634">
            <v>203</v>
          </cell>
          <cell r="G634">
            <v>196</v>
          </cell>
          <cell r="H634">
            <v>174</v>
          </cell>
          <cell r="I634">
            <v>227</v>
          </cell>
          <cell r="J634">
            <v>195</v>
          </cell>
          <cell r="K634">
            <v>208</v>
          </cell>
          <cell r="L634">
            <v>188</v>
          </cell>
          <cell r="M634">
            <v>201</v>
          </cell>
        </row>
        <row r="635">
          <cell r="A635">
            <v>5173286</v>
          </cell>
          <cell r="B635">
            <v>5110736</v>
          </cell>
          <cell r="C635">
            <v>4410</v>
          </cell>
          <cell r="D635">
            <v>33001166</v>
          </cell>
          <cell r="E635">
            <v>527</v>
          </cell>
          <cell r="F635">
            <v>366</v>
          </cell>
          <cell r="G635">
            <v>470</v>
          </cell>
          <cell r="H635">
            <v>345</v>
          </cell>
          <cell r="I635">
            <v>385</v>
          </cell>
          <cell r="J635">
            <v>319</v>
          </cell>
          <cell r="K635">
            <v>328</v>
          </cell>
          <cell r="L635">
            <v>384</v>
          </cell>
          <cell r="M635">
            <v>378</v>
          </cell>
        </row>
        <row r="636">
          <cell r="A636">
            <v>5173666</v>
          </cell>
          <cell r="B636">
            <v>5110926</v>
          </cell>
          <cell r="C636">
            <v>4410</v>
          </cell>
          <cell r="D636">
            <v>33001650</v>
          </cell>
          <cell r="E636">
            <v>253</v>
          </cell>
          <cell r="F636">
            <v>226</v>
          </cell>
          <cell r="G636">
            <v>218</v>
          </cell>
          <cell r="H636">
            <v>193</v>
          </cell>
          <cell r="I636">
            <v>252</v>
          </cell>
          <cell r="J636">
            <v>217</v>
          </cell>
          <cell r="K636">
            <v>231</v>
          </cell>
          <cell r="L636">
            <v>209</v>
          </cell>
          <cell r="M636">
            <v>223</v>
          </cell>
        </row>
        <row r="637">
          <cell r="A637">
            <v>5173502</v>
          </cell>
          <cell r="B637">
            <v>5110844</v>
          </cell>
          <cell r="C637">
            <v>4410</v>
          </cell>
          <cell r="D637">
            <v>32998208</v>
          </cell>
          <cell r="E637">
            <v>134</v>
          </cell>
          <cell r="F637">
            <v>118</v>
          </cell>
          <cell r="G637">
            <v>111</v>
          </cell>
          <cell r="H637">
            <v>112</v>
          </cell>
          <cell r="I637">
            <v>110</v>
          </cell>
          <cell r="J637">
            <v>109</v>
          </cell>
          <cell r="K637">
            <v>115</v>
          </cell>
          <cell r="L637">
            <v>101</v>
          </cell>
          <cell r="M637">
            <v>111</v>
          </cell>
        </row>
        <row r="638">
          <cell r="A638">
            <v>5173542</v>
          </cell>
          <cell r="B638">
            <v>5110864</v>
          </cell>
          <cell r="C638">
            <v>4410</v>
          </cell>
          <cell r="D638">
            <v>33001540</v>
          </cell>
          <cell r="E638">
            <v>172</v>
          </cell>
          <cell r="F638">
            <v>152</v>
          </cell>
          <cell r="G638">
            <v>148</v>
          </cell>
          <cell r="H638">
            <v>144</v>
          </cell>
          <cell r="I638">
            <v>213</v>
          </cell>
          <cell r="J638">
            <v>183</v>
          </cell>
          <cell r="K638">
            <v>193</v>
          </cell>
          <cell r="L638">
            <v>172</v>
          </cell>
          <cell r="M638">
            <v>178</v>
          </cell>
        </row>
        <row r="639">
          <cell r="A639">
            <v>5181412</v>
          </cell>
          <cell r="B639">
            <v>5114799</v>
          </cell>
          <cell r="C639">
            <v>4410</v>
          </cell>
          <cell r="D639">
            <v>32998184</v>
          </cell>
          <cell r="E639">
            <v>51</v>
          </cell>
          <cell r="F639">
            <v>55</v>
          </cell>
          <cell r="G639">
            <v>63</v>
          </cell>
          <cell r="H639">
            <v>57</v>
          </cell>
          <cell r="I639">
            <v>57</v>
          </cell>
          <cell r="J639">
            <v>66</v>
          </cell>
          <cell r="K639">
            <v>73</v>
          </cell>
          <cell r="L639">
            <v>68</v>
          </cell>
          <cell r="M639">
            <v>60</v>
          </cell>
        </row>
        <row r="640">
          <cell r="A640">
            <v>5173520</v>
          </cell>
          <cell r="B640">
            <v>5110853</v>
          </cell>
          <cell r="C640">
            <v>4410</v>
          </cell>
          <cell r="D640">
            <v>32998171</v>
          </cell>
          <cell r="E640">
            <v>130</v>
          </cell>
          <cell r="F640">
            <v>440</v>
          </cell>
          <cell r="G640">
            <v>28</v>
          </cell>
          <cell r="H640">
            <v>135</v>
          </cell>
          <cell r="I640">
            <v>87</v>
          </cell>
          <cell r="J640">
            <v>189</v>
          </cell>
          <cell r="K640">
            <v>248</v>
          </cell>
          <cell r="L640">
            <v>109</v>
          </cell>
          <cell r="M640">
            <v>135</v>
          </cell>
        </row>
        <row r="641">
          <cell r="A641">
            <v>5181516</v>
          </cell>
          <cell r="B641">
            <v>5114851</v>
          </cell>
          <cell r="C641">
            <v>4410</v>
          </cell>
          <cell r="D641">
            <v>33001809</v>
          </cell>
          <cell r="E641">
            <v>864</v>
          </cell>
          <cell r="F641">
            <v>611</v>
          </cell>
          <cell r="G641">
            <v>524</v>
          </cell>
          <cell r="H641">
            <v>523</v>
          </cell>
          <cell r="I641">
            <v>546</v>
          </cell>
          <cell r="J641">
            <v>528</v>
          </cell>
          <cell r="K641">
            <v>533</v>
          </cell>
          <cell r="L641">
            <v>464</v>
          </cell>
          <cell r="M641">
            <v>369</v>
          </cell>
        </row>
        <row r="642">
          <cell r="A642">
            <v>5181336</v>
          </cell>
          <cell r="B642">
            <v>5114761</v>
          </cell>
          <cell r="C642">
            <v>4410</v>
          </cell>
          <cell r="D642">
            <v>32998193</v>
          </cell>
          <cell r="E642">
            <v>34</v>
          </cell>
          <cell r="F642">
            <v>29</v>
          </cell>
          <cell r="G642">
            <v>32</v>
          </cell>
          <cell r="H642">
            <v>26</v>
          </cell>
          <cell r="I642">
            <v>17</v>
          </cell>
          <cell r="J642">
            <v>13</v>
          </cell>
          <cell r="K642">
            <v>21</v>
          </cell>
          <cell r="L642">
            <v>10</v>
          </cell>
          <cell r="M642">
            <v>198</v>
          </cell>
        </row>
        <row r="643">
          <cell r="A643">
            <v>5181294</v>
          </cell>
          <cell r="B643">
            <v>5114740</v>
          </cell>
          <cell r="C643">
            <v>4410</v>
          </cell>
          <cell r="D643">
            <v>31993686</v>
          </cell>
          <cell r="E643">
            <v>86</v>
          </cell>
          <cell r="F643">
            <v>75</v>
          </cell>
          <cell r="G643">
            <v>74</v>
          </cell>
          <cell r="H643">
            <v>72</v>
          </cell>
          <cell r="I643">
            <v>70</v>
          </cell>
          <cell r="J643">
            <v>70</v>
          </cell>
          <cell r="K643">
            <v>74</v>
          </cell>
          <cell r="L643">
            <v>53</v>
          </cell>
          <cell r="M643">
            <v>189</v>
          </cell>
        </row>
        <row r="644">
          <cell r="A644">
            <v>5181288</v>
          </cell>
          <cell r="B644">
            <v>5114737</v>
          </cell>
          <cell r="C644">
            <v>4410</v>
          </cell>
          <cell r="D644">
            <v>33001589</v>
          </cell>
          <cell r="E644">
            <v>64</v>
          </cell>
          <cell r="F644">
            <v>69</v>
          </cell>
          <cell r="G644">
            <v>63</v>
          </cell>
          <cell r="H644">
            <v>90</v>
          </cell>
          <cell r="I644">
            <v>77</v>
          </cell>
          <cell r="J644">
            <v>74</v>
          </cell>
          <cell r="K644">
            <v>79</v>
          </cell>
          <cell r="L644">
            <v>80</v>
          </cell>
          <cell r="M644">
            <v>306</v>
          </cell>
        </row>
        <row r="645">
          <cell r="A645">
            <v>5181286</v>
          </cell>
          <cell r="B645">
            <v>5114736</v>
          </cell>
          <cell r="C645">
            <v>4410</v>
          </cell>
          <cell r="D645">
            <v>33001717</v>
          </cell>
          <cell r="E645">
            <v>169</v>
          </cell>
          <cell r="F645">
            <v>201</v>
          </cell>
          <cell r="G645">
            <v>183</v>
          </cell>
          <cell r="H645">
            <v>189</v>
          </cell>
          <cell r="I645">
            <v>207</v>
          </cell>
          <cell r="J645">
            <v>223</v>
          </cell>
          <cell r="K645">
            <v>227</v>
          </cell>
          <cell r="L645">
            <v>223</v>
          </cell>
          <cell r="M645">
            <v>282</v>
          </cell>
        </row>
        <row r="646">
          <cell r="A646">
            <v>5181538</v>
          </cell>
          <cell r="B646">
            <v>5114862</v>
          </cell>
          <cell r="C646">
            <v>4410</v>
          </cell>
          <cell r="D646">
            <v>33001546</v>
          </cell>
          <cell r="E646">
            <v>251</v>
          </cell>
          <cell r="F646">
            <v>210</v>
          </cell>
          <cell r="G646">
            <v>189</v>
          </cell>
          <cell r="H646">
            <v>250</v>
          </cell>
          <cell r="I646">
            <v>268</v>
          </cell>
          <cell r="J646">
            <v>324</v>
          </cell>
          <cell r="K646">
            <v>352</v>
          </cell>
          <cell r="L646">
            <v>321</v>
          </cell>
          <cell r="M646">
            <v>270</v>
          </cell>
        </row>
        <row r="647">
          <cell r="A647">
            <v>5181648</v>
          </cell>
          <cell r="B647">
            <v>5114917</v>
          </cell>
          <cell r="C647">
            <v>4410</v>
          </cell>
          <cell r="D647">
            <v>33001571</v>
          </cell>
          <cell r="E647">
            <v>271</v>
          </cell>
          <cell r="F647">
            <v>242</v>
          </cell>
          <cell r="G647">
            <v>234</v>
          </cell>
          <cell r="H647">
            <v>207</v>
          </cell>
          <cell r="I647">
            <v>270</v>
          </cell>
          <cell r="J647">
            <v>233</v>
          </cell>
          <cell r="K647">
            <v>248</v>
          </cell>
          <cell r="L647">
            <v>225</v>
          </cell>
          <cell r="M647">
            <v>146</v>
          </cell>
        </row>
        <row r="648">
          <cell r="A648">
            <v>5181300</v>
          </cell>
          <cell r="B648">
            <v>5114743</v>
          </cell>
          <cell r="C648">
            <v>4410</v>
          </cell>
          <cell r="D648">
            <v>33001744</v>
          </cell>
          <cell r="E648">
            <v>185</v>
          </cell>
          <cell r="F648">
            <v>169</v>
          </cell>
          <cell r="G648">
            <v>205</v>
          </cell>
          <cell r="H648">
            <v>42</v>
          </cell>
          <cell r="I648">
            <v>148</v>
          </cell>
          <cell r="J648">
            <v>140</v>
          </cell>
          <cell r="K648">
            <v>151</v>
          </cell>
          <cell r="L648">
            <v>134</v>
          </cell>
          <cell r="M648">
            <v>417</v>
          </cell>
        </row>
        <row r="649">
          <cell r="A649">
            <v>5181358</v>
          </cell>
          <cell r="B649">
            <v>5114772</v>
          </cell>
          <cell r="C649">
            <v>4410</v>
          </cell>
          <cell r="D649">
            <v>33001580</v>
          </cell>
          <cell r="E649">
            <v>240</v>
          </cell>
          <cell r="F649">
            <v>143</v>
          </cell>
          <cell r="G649">
            <v>105</v>
          </cell>
          <cell r="H649">
            <v>127</v>
          </cell>
          <cell r="I649">
            <v>136</v>
          </cell>
          <cell r="J649">
            <v>145</v>
          </cell>
          <cell r="K649">
            <v>78</v>
          </cell>
          <cell r="L649">
            <v>95</v>
          </cell>
          <cell r="M649">
            <v>294</v>
          </cell>
        </row>
        <row r="650">
          <cell r="A650">
            <v>5181296</v>
          </cell>
          <cell r="B650">
            <v>5114741</v>
          </cell>
          <cell r="C650">
            <v>4410</v>
          </cell>
          <cell r="D650">
            <v>33001562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190</v>
          </cell>
          <cell r="L650">
            <v>30</v>
          </cell>
          <cell r="M650">
            <v>138</v>
          </cell>
        </row>
        <row r="651">
          <cell r="A651">
            <v>5181606</v>
          </cell>
          <cell r="B651">
            <v>5114896</v>
          </cell>
          <cell r="C651">
            <v>4410</v>
          </cell>
          <cell r="D651">
            <v>33001552</v>
          </cell>
          <cell r="E651">
            <v>178</v>
          </cell>
          <cell r="F651">
            <v>131</v>
          </cell>
          <cell r="G651">
            <v>162</v>
          </cell>
          <cell r="H651">
            <v>128</v>
          </cell>
          <cell r="I651">
            <v>156</v>
          </cell>
          <cell r="J651">
            <v>143</v>
          </cell>
          <cell r="K651">
            <v>131</v>
          </cell>
          <cell r="L651">
            <v>153</v>
          </cell>
          <cell r="M651">
            <v>99</v>
          </cell>
        </row>
        <row r="652">
          <cell r="A652">
            <v>5095496</v>
          </cell>
          <cell r="B652">
            <v>5071841</v>
          </cell>
          <cell r="C652">
            <v>4410</v>
          </cell>
          <cell r="D652">
            <v>31116243</v>
          </cell>
          <cell r="E652">
            <v>89</v>
          </cell>
          <cell r="F652">
            <v>65</v>
          </cell>
          <cell r="G652">
            <v>59</v>
          </cell>
          <cell r="H652">
            <v>53</v>
          </cell>
          <cell r="I652">
            <v>61</v>
          </cell>
          <cell r="J652">
            <v>66</v>
          </cell>
          <cell r="K652">
            <v>253</v>
          </cell>
          <cell r="L652">
            <v>233</v>
          </cell>
          <cell r="M652">
            <v>204</v>
          </cell>
        </row>
        <row r="653">
          <cell r="A653">
            <v>5181476</v>
          </cell>
          <cell r="B653">
            <v>5114831</v>
          </cell>
          <cell r="C653">
            <v>4410</v>
          </cell>
          <cell r="D653">
            <v>31991225</v>
          </cell>
          <cell r="E653">
            <v>225</v>
          </cell>
          <cell r="F653">
            <v>176</v>
          </cell>
          <cell r="G653">
            <v>155</v>
          </cell>
          <cell r="H653">
            <v>88</v>
          </cell>
          <cell r="I653">
            <v>170</v>
          </cell>
          <cell r="J653">
            <v>158</v>
          </cell>
          <cell r="K653">
            <v>165</v>
          </cell>
          <cell r="L653">
            <v>246</v>
          </cell>
          <cell r="M653">
            <v>227</v>
          </cell>
        </row>
        <row r="654">
          <cell r="A654">
            <v>5095536</v>
          </cell>
          <cell r="B654">
            <v>5071861</v>
          </cell>
          <cell r="C654">
            <v>4410</v>
          </cell>
          <cell r="D654">
            <v>3642153</v>
          </cell>
          <cell r="E654">
            <v>172</v>
          </cell>
          <cell r="F654">
            <v>143</v>
          </cell>
          <cell r="G654">
            <v>157</v>
          </cell>
          <cell r="H654">
            <v>149</v>
          </cell>
          <cell r="I654">
            <v>207</v>
          </cell>
          <cell r="J654">
            <v>189</v>
          </cell>
          <cell r="K654">
            <v>181</v>
          </cell>
          <cell r="L654">
            <v>191</v>
          </cell>
          <cell r="M654">
            <v>298</v>
          </cell>
        </row>
        <row r="655">
          <cell r="A655">
            <v>5095538</v>
          </cell>
          <cell r="B655">
            <v>5071862</v>
          </cell>
          <cell r="C655">
            <v>4410</v>
          </cell>
          <cell r="D655">
            <v>3642517</v>
          </cell>
          <cell r="E655">
            <v>172</v>
          </cell>
          <cell r="F655">
            <v>143</v>
          </cell>
          <cell r="G655">
            <v>157</v>
          </cell>
          <cell r="H655">
            <v>149</v>
          </cell>
          <cell r="I655">
            <v>207</v>
          </cell>
          <cell r="J655">
            <v>189</v>
          </cell>
          <cell r="K655">
            <v>181</v>
          </cell>
          <cell r="L655">
            <v>131</v>
          </cell>
          <cell r="M655">
            <v>142</v>
          </cell>
        </row>
        <row r="656">
          <cell r="A656">
            <v>5181432</v>
          </cell>
          <cell r="B656">
            <v>5114809</v>
          </cell>
          <cell r="C656">
            <v>4410</v>
          </cell>
          <cell r="D656">
            <v>3506182</v>
          </cell>
          <cell r="E656">
            <v>72</v>
          </cell>
          <cell r="F656">
            <v>74</v>
          </cell>
          <cell r="G656">
            <v>246</v>
          </cell>
          <cell r="H656">
            <v>162</v>
          </cell>
          <cell r="I656">
            <v>31</v>
          </cell>
          <cell r="J656">
            <v>92</v>
          </cell>
          <cell r="K656">
            <v>104</v>
          </cell>
          <cell r="L656">
            <v>100</v>
          </cell>
          <cell r="M656">
            <v>112</v>
          </cell>
        </row>
        <row r="657">
          <cell r="A657">
            <v>5173440</v>
          </cell>
          <cell r="B657">
            <v>5110813</v>
          </cell>
          <cell r="C657">
            <v>4410</v>
          </cell>
          <cell r="D657">
            <v>156305</v>
          </cell>
          <cell r="E657">
            <v>238</v>
          </cell>
          <cell r="F657">
            <v>176</v>
          </cell>
          <cell r="G657">
            <v>199</v>
          </cell>
          <cell r="H657">
            <v>220</v>
          </cell>
          <cell r="I657">
            <v>297</v>
          </cell>
          <cell r="J657">
            <v>363</v>
          </cell>
          <cell r="K657">
            <v>261</v>
          </cell>
          <cell r="L657">
            <v>219</v>
          </cell>
          <cell r="M657">
            <v>147</v>
          </cell>
        </row>
        <row r="658">
          <cell r="A658">
            <v>5173562</v>
          </cell>
          <cell r="B658">
            <v>5110874</v>
          </cell>
          <cell r="C658">
            <v>4410</v>
          </cell>
          <cell r="D658">
            <v>156268</v>
          </cell>
          <cell r="E658">
            <v>256</v>
          </cell>
          <cell r="F658">
            <v>207</v>
          </cell>
          <cell r="G658">
            <v>225</v>
          </cell>
          <cell r="H658">
            <v>223</v>
          </cell>
          <cell r="I658">
            <v>245</v>
          </cell>
          <cell r="J658">
            <v>219</v>
          </cell>
          <cell r="K658">
            <v>217</v>
          </cell>
          <cell r="L658">
            <v>221</v>
          </cell>
          <cell r="M658">
            <v>243</v>
          </cell>
        </row>
        <row r="659">
          <cell r="A659">
            <v>5173242</v>
          </cell>
          <cell r="B659">
            <v>5110714</v>
          </cell>
          <cell r="C659">
            <v>4410</v>
          </cell>
          <cell r="D659">
            <v>156202</v>
          </cell>
          <cell r="E659">
            <v>198</v>
          </cell>
          <cell r="F659">
            <v>186</v>
          </cell>
          <cell r="G659">
            <v>188</v>
          </cell>
          <cell r="H659">
            <v>178</v>
          </cell>
          <cell r="I659">
            <v>182</v>
          </cell>
          <cell r="J659">
            <v>172</v>
          </cell>
          <cell r="K659">
            <v>176</v>
          </cell>
          <cell r="L659">
            <v>168</v>
          </cell>
          <cell r="M659">
            <v>139</v>
          </cell>
        </row>
        <row r="660">
          <cell r="A660">
            <v>5173186</v>
          </cell>
          <cell r="B660">
            <v>5110686</v>
          </cell>
          <cell r="C660">
            <v>4410</v>
          </cell>
          <cell r="D660">
            <v>156244</v>
          </cell>
          <cell r="E660">
            <v>171</v>
          </cell>
          <cell r="F660">
            <v>149</v>
          </cell>
          <cell r="G660">
            <v>128</v>
          </cell>
          <cell r="H660">
            <v>141</v>
          </cell>
          <cell r="I660">
            <v>139</v>
          </cell>
          <cell r="J660">
            <v>123</v>
          </cell>
          <cell r="K660">
            <v>146</v>
          </cell>
          <cell r="L660">
            <v>134</v>
          </cell>
          <cell r="M660">
            <v>138</v>
          </cell>
        </row>
        <row r="661">
          <cell r="A661">
            <v>5181410</v>
          </cell>
          <cell r="B661">
            <v>5114798</v>
          </cell>
          <cell r="C661">
            <v>4410</v>
          </cell>
          <cell r="D661">
            <v>16005397</v>
          </cell>
          <cell r="E661">
            <v>430</v>
          </cell>
          <cell r="F661">
            <v>243</v>
          </cell>
          <cell r="G661">
            <v>248</v>
          </cell>
          <cell r="H661">
            <v>171</v>
          </cell>
          <cell r="I661">
            <v>216</v>
          </cell>
          <cell r="J661">
            <v>188</v>
          </cell>
          <cell r="K661">
            <v>241</v>
          </cell>
          <cell r="L661">
            <v>289</v>
          </cell>
          <cell r="M661">
            <v>384</v>
          </cell>
        </row>
        <row r="662">
          <cell r="A662">
            <v>5181314</v>
          </cell>
          <cell r="B662">
            <v>5114750</v>
          </cell>
          <cell r="C662">
            <v>4410</v>
          </cell>
          <cell r="D662">
            <v>10277319</v>
          </cell>
          <cell r="E662">
            <v>263</v>
          </cell>
          <cell r="F662">
            <v>578</v>
          </cell>
          <cell r="G662">
            <v>397</v>
          </cell>
          <cell r="H662">
            <v>155</v>
          </cell>
          <cell r="I662">
            <v>386</v>
          </cell>
          <cell r="J662">
            <v>358</v>
          </cell>
          <cell r="K662">
            <v>364</v>
          </cell>
          <cell r="L662">
            <v>351</v>
          </cell>
          <cell r="M662">
            <v>341</v>
          </cell>
        </row>
        <row r="663">
          <cell r="A663">
            <v>5181454</v>
          </cell>
          <cell r="B663">
            <v>5114820</v>
          </cell>
          <cell r="C663">
            <v>4410</v>
          </cell>
          <cell r="D663">
            <v>8669924</v>
          </cell>
          <cell r="E663">
            <v>144</v>
          </cell>
          <cell r="F663">
            <v>76</v>
          </cell>
          <cell r="G663">
            <v>177</v>
          </cell>
          <cell r="H663">
            <v>188</v>
          </cell>
          <cell r="I663">
            <v>39</v>
          </cell>
          <cell r="J663">
            <v>117</v>
          </cell>
          <cell r="K663">
            <v>126</v>
          </cell>
          <cell r="L663">
            <v>0</v>
          </cell>
          <cell r="M663">
            <v>286</v>
          </cell>
        </row>
        <row r="664">
          <cell r="A664">
            <v>5181304</v>
          </cell>
          <cell r="B664">
            <v>5114745</v>
          </cell>
          <cell r="C664">
            <v>4410</v>
          </cell>
          <cell r="D664">
            <v>7630648</v>
          </cell>
          <cell r="E664">
            <v>297</v>
          </cell>
          <cell r="F664">
            <v>195</v>
          </cell>
          <cell r="G664">
            <v>219</v>
          </cell>
          <cell r="H664">
            <v>273</v>
          </cell>
          <cell r="I664">
            <v>312</v>
          </cell>
          <cell r="J664">
            <v>271</v>
          </cell>
          <cell r="K664">
            <v>309</v>
          </cell>
          <cell r="L664">
            <v>286</v>
          </cell>
          <cell r="M664">
            <v>309</v>
          </cell>
        </row>
        <row r="665">
          <cell r="A665">
            <v>5173720</v>
          </cell>
          <cell r="B665">
            <v>5110953</v>
          </cell>
          <cell r="C665">
            <v>4410</v>
          </cell>
          <cell r="D665">
            <v>1618671</v>
          </cell>
          <cell r="E665">
            <v>252</v>
          </cell>
          <cell r="F665">
            <v>209</v>
          </cell>
          <cell r="G665">
            <v>230</v>
          </cell>
          <cell r="H665">
            <v>238</v>
          </cell>
          <cell r="I665">
            <v>258</v>
          </cell>
          <cell r="J665">
            <v>235</v>
          </cell>
          <cell r="K665">
            <v>238</v>
          </cell>
          <cell r="L665">
            <v>225</v>
          </cell>
          <cell r="M665">
            <v>315</v>
          </cell>
        </row>
        <row r="666">
          <cell r="A666">
            <v>5173702</v>
          </cell>
          <cell r="B666">
            <v>5110944</v>
          </cell>
          <cell r="C666">
            <v>4410</v>
          </cell>
          <cell r="D666">
            <v>1472654</v>
          </cell>
          <cell r="E666">
            <v>370</v>
          </cell>
          <cell r="F666">
            <v>244</v>
          </cell>
          <cell r="G666">
            <v>170</v>
          </cell>
          <cell r="H666">
            <v>254</v>
          </cell>
          <cell r="I666">
            <v>303</v>
          </cell>
          <cell r="J666">
            <v>264</v>
          </cell>
          <cell r="K666">
            <v>288</v>
          </cell>
          <cell r="L666">
            <v>280</v>
          </cell>
          <cell r="M666">
            <v>186</v>
          </cell>
        </row>
        <row r="667">
          <cell r="A667">
            <v>5173626</v>
          </cell>
          <cell r="B667">
            <v>5110906</v>
          </cell>
          <cell r="C667">
            <v>4410</v>
          </cell>
          <cell r="D667">
            <v>1691962</v>
          </cell>
          <cell r="E667">
            <v>389</v>
          </cell>
          <cell r="F667">
            <v>296</v>
          </cell>
          <cell r="G667">
            <v>280</v>
          </cell>
          <cell r="H667">
            <v>57</v>
          </cell>
          <cell r="I667">
            <v>81</v>
          </cell>
          <cell r="J667">
            <v>146</v>
          </cell>
          <cell r="K667">
            <v>153</v>
          </cell>
          <cell r="L667">
            <v>157</v>
          </cell>
          <cell r="M667">
            <v>203</v>
          </cell>
        </row>
        <row r="668">
          <cell r="A668">
            <v>5181582</v>
          </cell>
          <cell r="B668">
            <v>5114884</v>
          </cell>
          <cell r="C668">
            <v>4410</v>
          </cell>
          <cell r="D668">
            <v>1434947</v>
          </cell>
          <cell r="E668">
            <v>137</v>
          </cell>
          <cell r="F668">
            <v>172</v>
          </cell>
          <cell r="G668">
            <v>78</v>
          </cell>
          <cell r="H668">
            <v>79</v>
          </cell>
          <cell r="I668">
            <v>94</v>
          </cell>
          <cell r="J668">
            <v>88</v>
          </cell>
          <cell r="K668">
            <v>15</v>
          </cell>
          <cell r="L668">
            <v>6</v>
          </cell>
          <cell r="M668">
            <v>11</v>
          </cell>
        </row>
        <row r="669">
          <cell r="A669">
            <v>5181298</v>
          </cell>
          <cell r="B669">
            <v>5114742</v>
          </cell>
          <cell r="C669">
            <v>4410</v>
          </cell>
          <cell r="D669">
            <v>1836820</v>
          </cell>
          <cell r="E669">
            <v>96</v>
          </cell>
          <cell r="F669">
            <v>82</v>
          </cell>
          <cell r="G669">
            <v>80</v>
          </cell>
          <cell r="H669">
            <v>83</v>
          </cell>
          <cell r="I669">
            <v>105</v>
          </cell>
          <cell r="J669">
            <v>77</v>
          </cell>
          <cell r="K669">
            <v>116</v>
          </cell>
          <cell r="L669">
            <v>86</v>
          </cell>
          <cell r="M669">
            <v>105</v>
          </cell>
        </row>
        <row r="670">
          <cell r="A670">
            <v>5181376</v>
          </cell>
          <cell r="B670">
            <v>5114781</v>
          </cell>
          <cell r="C670">
            <v>4410</v>
          </cell>
          <cell r="D670">
            <v>1902077</v>
          </cell>
          <cell r="E670">
            <v>220</v>
          </cell>
          <cell r="F670">
            <v>164</v>
          </cell>
          <cell r="G670">
            <v>173</v>
          </cell>
          <cell r="H670">
            <v>189</v>
          </cell>
          <cell r="I670">
            <v>160</v>
          </cell>
          <cell r="J670">
            <v>161</v>
          </cell>
          <cell r="K670">
            <v>145</v>
          </cell>
          <cell r="L670">
            <v>170</v>
          </cell>
          <cell r="M670">
            <v>181</v>
          </cell>
        </row>
        <row r="671">
          <cell r="A671">
            <v>5181394</v>
          </cell>
          <cell r="B671">
            <v>5114790</v>
          </cell>
          <cell r="C671">
            <v>4410</v>
          </cell>
          <cell r="D671">
            <v>1891190</v>
          </cell>
          <cell r="E671">
            <v>332</v>
          </cell>
          <cell r="F671">
            <v>286</v>
          </cell>
          <cell r="G671">
            <v>301</v>
          </cell>
          <cell r="H671">
            <v>291</v>
          </cell>
          <cell r="I671">
            <v>335</v>
          </cell>
          <cell r="J671">
            <v>136</v>
          </cell>
          <cell r="K671">
            <v>313</v>
          </cell>
          <cell r="L671">
            <v>472</v>
          </cell>
          <cell r="M671">
            <v>262</v>
          </cell>
        </row>
        <row r="672">
          <cell r="A672">
            <v>5095534</v>
          </cell>
          <cell r="B672">
            <v>5071860</v>
          </cell>
          <cell r="C672">
            <v>4410</v>
          </cell>
          <cell r="D672">
            <v>1727781</v>
          </cell>
          <cell r="E672">
            <v>236</v>
          </cell>
          <cell r="F672">
            <v>192</v>
          </cell>
          <cell r="G672">
            <v>221</v>
          </cell>
          <cell r="H672">
            <v>217</v>
          </cell>
          <cell r="I672">
            <v>218</v>
          </cell>
          <cell r="J672">
            <v>196</v>
          </cell>
          <cell r="K672">
            <v>118</v>
          </cell>
          <cell r="L672">
            <v>168</v>
          </cell>
          <cell r="M672">
            <v>157</v>
          </cell>
        </row>
        <row r="673">
          <cell r="A673">
            <v>5173368</v>
          </cell>
          <cell r="B673">
            <v>5110777</v>
          </cell>
          <cell r="C673">
            <v>4410</v>
          </cell>
          <cell r="D673">
            <v>1730290</v>
          </cell>
          <cell r="E673">
            <v>159</v>
          </cell>
          <cell r="F673">
            <v>129</v>
          </cell>
          <cell r="G673">
            <v>146</v>
          </cell>
          <cell r="H673">
            <v>141</v>
          </cell>
          <cell r="I673">
            <v>142</v>
          </cell>
          <cell r="J673">
            <v>128</v>
          </cell>
          <cell r="K673">
            <v>140</v>
          </cell>
          <cell r="L673">
            <v>133</v>
          </cell>
          <cell r="M673">
            <v>113</v>
          </cell>
        </row>
        <row r="674">
          <cell r="A674">
            <v>5181560</v>
          </cell>
          <cell r="B674">
            <v>5114873</v>
          </cell>
          <cell r="C674">
            <v>4410</v>
          </cell>
          <cell r="D674">
            <v>1728889</v>
          </cell>
          <cell r="E674">
            <v>236</v>
          </cell>
          <cell r="F674">
            <v>192</v>
          </cell>
          <cell r="G674">
            <v>197</v>
          </cell>
          <cell r="H674">
            <v>188</v>
          </cell>
          <cell r="I674">
            <v>205</v>
          </cell>
          <cell r="J674">
            <v>224</v>
          </cell>
          <cell r="K674">
            <v>204</v>
          </cell>
          <cell r="L674">
            <v>165</v>
          </cell>
          <cell r="M674">
            <v>127</v>
          </cell>
        </row>
        <row r="675">
          <cell r="A675">
            <v>5173328</v>
          </cell>
          <cell r="B675">
            <v>5110757</v>
          </cell>
          <cell r="C675">
            <v>4410</v>
          </cell>
          <cell r="D675">
            <v>3730857</v>
          </cell>
          <cell r="E675">
            <v>161</v>
          </cell>
          <cell r="F675">
            <v>134</v>
          </cell>
          <cell r="G675">
            <v>280</v>
          </cell>
          <cell r="H675">
            <v>146</v>
          </cell>
          <cell r="I675">
            <v>157</v>
          </cell>
          <cell r="J675">
            <v>138</v>
          </cell>
          <cell r="K675">
            <v>144</v>
          </cell>
          <cell r="L675">
            <v>114</v>
          </cell>
          <cell r="M675">
            <v>137</v>
          </cell>
        </row>
        <row r="676">
          <cell r="A676">
            <v>5173404</v>
          </cell>
          <cell r="B676">
            <v>5110795</v>
          </cell>
          <cell r="C676">
            <v>4410</v>
          </cell>
          <cell r="D676">
            <v>6824296</v>
          </cell>
          <cell r="E676">
            <v>168</v>
          </cell>
          <cell r="F676">
            <v>161</v>
          </cell>
          <cell r="G676">
            <v>185</v>
          </cell>
          <cell r="H676">
            <v>144</v>
          </cell>
          <cell r="I676">
            <v>192</v>
          </cell>
          <cell r="J676">
            <v>156</v>
          </cell>
          <cell r="K676">
            <v>262</v>
          </cell>
          <cell r="L676">
            <v>172</v>
          </cell>
          <cell r="M676">
            <v>73</v>
          </cell>
        </row>
        <row r="677">
          <cell r="A677">
            <v>5173224</v>
          </cell>
          <cell r="B677">
            <v>5110705</v>
          </cell>
          <cell r="C677">
            <v>4410</v>
          </cell>
          <cell r="D677">
            <v>6822386</v>
          </cell>
          <cell r="E677">
            <v>140</v>
          </cell>
          <cell r="F677">
            <v>121</v>
          </cell>
          <cell r="G677">
            <v>121</v>
          </cell>
          <cell r="H677">
            <v>117</v>
          </cell>
          <cell r="I677">
            <v>128</v>
          </cell>
          <cell r="J677">
            <v>118</v>
          </cell>
          <cell r="K677">
            <v>126</v>
          </cell>
          <cell r="L677">
            <v>121</v>
          </cell>
          <cell r="M677">
            <v>136</v>
          </cell>
        </row>
        <row r="678">
          <cell r="A678">
            <v>5173422</v>
          </cell>
          <cell r="B678">
            <v>5110804</v>
          </cell>
          <cell r="C678">
            <v>4410</v>
          </cell>
          <cell r="D678">
            <v>6822495</v>
          </cell>
          <cell r="E678">
            <v>88</v>
          </cell>
          <cell r="F678">
            <v>77</v>
          </cell>
          <cell r="G678">
            <v>73</v>
          </cell>
          <cell r="H678">
            <v>78</v>
          </cell>
          <cell r="I678">
            <v>75</v>
          </cell>
          <cell r="J678">
            <v>67</v>
          </cell>
          <cell r="K678">
            <v>78</v>
          </cell>
          <cell r="L678">
            <v>72</v>
          </cell>
          <cell r="M678">
            <v>94</v>
          </cell>
        </row>
        <row r="679">
          <cell r="A679">
            <v>5173264</v>
          </cell>
          <cell r="B679">
            <v>5110725</v>
          </cell>
          <cell r="C679">
            <v>4410</v>
          </cell>
          <cell r="D679">
            <v>3726357</v>
          </cell>
          <cell r="E679">
            <v>197</v>
          </cell>
          <cell r="F679">
            <v>160</v>
          </cell>
          <cell r="G679">
            <v>172</v>
          </cell>
          <cell r="H679">
            <v>171</v>
          </cell>
          <cell r="I679">
            <v>181</v>
          </cell>
          <cell r="J679">
            <v>154</v>
          </cell>
          <cell r="K679">
            <v>166</v>
          </cell>
          <cell r="L679">
            <v>181</v>
          </cell>
          <cell r="M679">
            <v>197</v>
          </cell>
        </row>
        <row r="680">
          <cell r="A680">
            <v>5173688</v>
          </cell>
          <cell r="B680">
            <v>5110937</v>
          </cell>
          <cell r="C680">
            <v>4410</v>
          </cell>
          <cell r="D680">
            <v>1751188</v>
          </cell>
          <cell r="E680">
            <v>280</v>
          </cell>
          <cell r="F680">
            <v>259</v>
          </cell>
          <cell r="G680">
            <v>246</v>
          </cell>
          <cell r="H680">
            <v>267</v>
          </cell>
          <cell r="I680">
            <v>280</v>
          </cell>
          <cell r="J680">
            <v>247</v>
          </cell>
          <cell r="K680">
            <v>256</v>
          </cell>
          <cell r="L680">
            <v>252</v>
          </cell>
          <cell r="M680">
            <v>260</v>
          </cell>
        </row>
        <row r="681">
          <cell r="A681">
            <v>5173204</v>
          </cell>
          <cell r="B681">
            <v>5110695</v>
          </cell>
          <cell r="C681">
            <v>4410</v>
          </cell>
          <cell r="D681">
            <v>6823792</v>
          </cell>
          <cell r="E681">
            <v>235</v>
          </cell>
          <cell r="F681">
            <v>218</v>
          </cell>
          <cell r="G681">
            <v>205</v>
          </cell>
          <cell r="H681">
            <v>205</v>
          </cell>
          <cell r="I681">
            <v>189</v>
          </cell>
          <cell r="J681">
            <v>175</v>
          </cell>
          <cell r="K681">
            <v>193</v>
          </cell>
          <cell r="L681">
            <v>183</v>
          </cell>
          <cell r="M681">
            <v>219</v>
          </cell>
        </row>
        <row r="682">
          <cell r="A682">
            <v>5173386</v>
          </cell>
          <cell r="B682">
            <v>5110786</v>
          </cell>
          <cell r="C682">
            <v>4410</v>
          </cell>
          <cell r="D682">
            <v>3730277</v>
          </cell>
          <cell r="E682">
            <v>138</v>
          </cell>
          <cell r="F682">
            <v>117</v>
          </cell>
          <cell r="G682">
            <v>127</v>
          </cell>
          <cell r="H682">
            <v>123</v>
          </cell>
          <cell r="I682">
            <v>130</v>
          </cell>
          <cell r="J682">
            <v>121</v>
          </cell>
          <cell r="K682">
            <v>129</v>
          </cell>
          <cell r="L682">
            <v>117</v>
          </cell>
          <cell r="M682">
            <v>127</v>
          </cell>
        </row>
        <row r="683">
          <cell r="A683">
            <v>5173346</v>
          </cell>
          <cell r="B683">
            <v>5110766</v>
          </cell>
          <cell r="C683">
            <v>4410</v>
          </cell>
          <cell r="D683">
            <v>3729336</v>
          </cell>
          <cell r="E683">
            <v>166</v>
          </cell>
          <cell r="F683">
            <v>149</v>
          </cell>
          <cell r="G683">
            <v>147</v>
          </cell>
          <cell r="H683">
            <v>146</v>
          </cell>
          <cell r="I683">
            <v>149</v>
          </cell>
          <cell r="J683">
            <v>147</v>
          </cell>
          <cell r="K683">
            <v>155</v>
          </cell>
          <cell r="L683">
            <v>140</v>
          </cell>
          <cell r="M683">
            <v>173</v>
          </cell>
        </row>
        <row r="684">
          <cell r="A684">
            <v>5173306</v>
          </cell>
          <cell r="B684">
            <v>5110746</v>
          </cell>
          <cell r="C684">
            <v>4410</v>
          </cell>
          <cell r="D684">
            <v>1753006</v>
          </cell>
          <cell r="E684">
            <v>185</v>
          </cell>
          <cell r="F684">
            <v>105</v>
          </cell>
          <cell r="G684">
            <v>159</v>
          </cell>
          <cell r="H684">
            <v>126</v>
          </cell>
          <cell r="I684">
            <v>185</v>
          </cell>
          <cell r="J684">
            <v>209</v>
          </cell>
          <cell r="K684">
            <v>199</v>
          </cell>
          <cell r="L684">
            <v>180</v>
          </cell>
          <cell r="M684">
            <v>174</v>
          </cell>
        </row>
        <row r="685">
          <cell r="A685">
            <v>5173604</v>
          </cell>
          <cell r="B685">
            <v>5110895</v>
          </cell>
          <cell r="C685">
            <v>4410</v>
          </cell>
          <cell r="D685">
            <v>6821606</v>
          </cell>
          <cell r="E685">
            <v>178</v>
          </cell>
          <cell r="F685">
            <v>160</v>
          </cell>
          <cell r="G685">
            <v>169</v>
          </cell>
          <cell r="H685">
            <v>65</v>
          </cell>
          <cell r="I685">
            <v>201</v>
          </cell>
          <cell r="J685">
            <v>84</v>
          </cell>
          <cell r="K685">
            <v>147</v>
          </cell>
          <cell r="L685">
            <v>140</v>
          </cell>
          <cell r="M685">
            <v>151</v>
          </cell>
        </row>
        <row r="686">
          <cell r="A686">
            <v>5173738</v>
          </cell>
          <cell r="B686">
            <v>5110962</v>
          </cell>
          <cell r="C686">
            <v>4410</v>
          </cell>
          <cell r="D686">
            <v>6822901</v>
          </cell>
          <cell r="E686">
            <v>153</v>
          </cell>
          <cell r="F686">
            <v>130</v>
          </cell>
          <cell r="G686">
            <v>156</v>
          </cell>
          <cell r="H686">
            <v>148</v>
          </cell>
          <cell r="I686">
            <v>154</v>
          </cell>
          <cell r="J686">
            <v>145</v>
          </cell>
          <cell r="K686">
            <v>128</v>
          </cell>
          <cell r="L686">
            <v>183</v>
          </cell>
          <cell r="M686">
            <v>205</v>
          </cell>
        </row>
        <row r="687">
          <cell r="A687">
            <v>5173760</v>
          </cell>
          <cell r="B687">
            <v>5110973</v>
          </cell>
          <cell r="C687">
            <v>4410</v>
          </cell>
          <cell r="D687">
            <v>6822887</v>
          </cell>
          <cell r="E687">
            <v>219</v>
          </cell>
          <cell r="F687">
            <v>185</v>
          </cell>
          <cell r="G687">
            <v>157</v>
          </cell>
          <cell r="H687">
            <v>45</v>
          </cell>
          <cell r="I687">
            <v>33</v>
          </cell>
          <cell r="J687">
            <v>140</v>
          </cell>
          <cell r="K687">
            <v>153</v>
          </cell>
          <cell r="L687">
            <v>151</v>
          </cell>
          <cell r="M687">
            <v>156</v>
          </cell>
        </row>
        <row r="688">
          <cell r="A688">
            <v>5181692</v>
          </cell>
          <cell r="B688">
            <v>5114939</v>
          </cell>
          <cell r="C688">
            <v>4410</v>
          </cell>
          <cell r="D688">
            <v>3365973</v>
          </cell>
          <cell r="E688">
            <v>124</v>
          </cell>
          <cell r="F688">
            <v>99</v>
          </cell>
          <cell r="G688">
            <v>100</v>
          </cell>
          <cell r="H688">
            <v>93</v>
          </cell>
          <cell r="I688">
            <v>120</v>
          </cell>
          <cell r="J688">
            <v>113</v>
          </cell>
          <cell r="K688">
            <v>95</v>
          </cell>
          <cell r="L688">
            <v>89</v>
          </cell>
          <cell r="M688">
            <v>111</v>
          </cell>
        </row>
        <row r="689">
          <cell r="A689">
            <v>5181626</v>
          </cell>
          <cell r="B689">
            <v>5114906</v>
          </cell>
          <cell r="C689">
            <v>4410</v>
          </cell>
          <cell r="D689">
            <v>3306002</v>
          </cell>
          <cell r="E689">
            <v>210</v>
          </cell>
          <cell r="F689">
            <v>161</v>
          </cell>
          <cell r="G689">
            <v>176</v>
          </cell>
          <cell r="H689">
            <v>165</v>
          </cell>
          <cell r="I689">
            <v>184</v>
          </cell>
          <cell r="J689">
            <v>137</v>
          </cell>
          <cell r="K689">
            <v>142</v>
          </cell>
          <cell r="L689">
            <v>139</v>
          </cell>
          <cell r="M689">
            <v>144</v>
          </cell>
        </row>
        <row r="690">
          <cell r="A690">
            <v>5181496</v>
          </cell>
          <cell r="B690">
            <v>5114841</v>
          </cell>
          <cell r="C690">
            <v>4410</v>
          </cell>
          <cell r="D690">
            <v>2181128</v>
          </cell>
          <cell r="E690">
            <v>346</v>
          </cell>
          <cell r="F690">
            <v>280</v>
          </cell>
          <cell r="G690">
            <v>190</v>
          </cell>
          <cell r="H690">
            <v>169</v>
          </cell>
          <cell r="I690">
            <v>169</v>
          </cell>
          <cell r="J690">
            <v>159</v>
          </cell>
          <cell r="K690">
            <v>153</v>
          </cell>
          <cell r="L690">
            <v>146</v>
          </cell>
          <cell r="M690">
            <v>171</v>
          </cell>
        </row>
        <row r="691">
          <cell r="A691">
            <v>5173460</v>
          </cell>
          <cell r="B691">
            <v>5110823</v>
          </cell>
          <cell r="C691">
            <v>4410</v>
          </cell>
          <cell r="D691">
            <v>7314690</v>
          </cell>
          <cell r="E691">
            <v>74</v>
          </cell>
          <cell r="F691">
            <v>108</v>
          </cell>
          <cell r="G691">
            <v>90</v>
          </cell>
          <cell r="H691">
            <v>60</v>
          </cell>
          <cell r="I691">
            <v>47</v>
          </cell>
          <cell r="J691">
            <v>35</v>
          </cell>
          <cell r="K691">
            <v>69</v>
          </cell>
          <cell r="L691">
            <v>88</v>
          </cell>
          <cell r="M691">
            <v>80</v>
          </cell>
        </row>
        <row r="692">
          <cell r="A692">
            <v>5173174</v>
          </cell>
          <cell r="B692">
            <v>5110680</v>
          </cell>
          <cell r="C692">
            <v>4410</v>
          </cell>
          <cell r="D692">
            <v>7299924</v>
          </cell>
          <cell r="E692">
            <v>503</v>
          </cell>
          <cell r="F692">
            <v>341</v>
          </cell>
          <cell r="G692">
            <v>349</v>
          </cell>
          <cell r="H692">
            <v>303</v>
          </cell>
          <cell r="I692">
            <v>360</v>
          </cell>
          <cell r="J692">
            <v>287</v>
          </cell>
          <cell r="K692">
            <v>657</v>
          </cell>
          <cell r="L692">
            <v>621</v>
          </cell>
          <cell r="M692">
            <v>678</v>
          </cell>
        </row>
        <row r="693">
          <cell r="A693">
            <v>5173584</v>
          </cell>
          <cell r="B693">
            <v>5110885</v>
          </cell>
          <cell r="C693">
            <v>4410</v>
          </cell>
          <cell r="D693">
            <v>7117917</v>
          </cell>
          <cell r="E693">
            <v>125</v>
          </cell>
          <cell r="F693">
            <v>119</v>
          </cell>
          <cell r="G693">
            <v>136</v>
          </cell>
          <cell r="H693">
            <v>133</v>
          </cell>
          <cell r="I693">
            <v>147</v>
          </cell>
          <cell r="J693">
            <v>136</v>
          </cell>
          <cell r="K693">
            <v>153</v>
          </cell>
          <cell r="L693">
            <v>137</v>
          </cell>
          <cell r="M693">
            <v>144</v>
          </cell>
        </row>
        <row r="694">
          <cell r="A694">
            <v>5173648</v>
          </cell>
          <cell r="B694">
            <v>5110917</v>
          </cell>
          <cell r="C694">
            <v>4410</v>
          </cell>
          <cell r="D694">
            <v>7728031</v>
          </cell>
          <cell r="E694">
            <v>183</v>
          </cell>
          <cell r="F694">
            <v>157</v>
          </cell>
          <cell r="G694">
            <v>157</v>
          </cell>
          <cell r="H694">
            <v>170</v>
          </cell>
          <cell r="I694">
            <v>186</v>
          </cell>
          <cell r="J694">
            <v>167</v>
          </cell>
          <cell r="K694">
            <v>167</v>
          </cell>
          <cell r="L694">
            <v>170</v>
          </cell>
          <cell r="M694">
            <v>193</v>
          </cell>
        </row>
        <row r="695">
          <cell r="A695">
            <v>5181670</v>
          </cell>
          <cell r="B695">
            <v>5114928</v>
          </cell>
          <cell r="C695">
            <v>4410</v>
          </cell>
          <cell r="D695">
            <v>442302</v>
          </cell>
          <cell r="E695">
            <v>179</v>
          </cell>
          <cell r="F695">
            <v>7</v>
          </cell>
          <cell r="G695">
            <v>342</v>
          </cell>
          <cell r="H695">
            <v>208</v>
          </cell>
          <cell r="I695">
            <v>229</v>
          </cell>
          <cell r="J695">
            <v>209</v>
          </cell>
          <cell r="K695">
            <v>227</v>
          </cell>
          <cell r="L695">
            <v>218</v>
          </cell>
          <cell r="M695">
            <v>230</v>
          </cell>
        </row>
        <row r="696">
          <cell r="A696">
            <v>5181290</v>
          </cell>
          <cell r="B696">
            <v>5114738</v>
          </cell>
          <cell r="C696">
            <v>4410</v>
          </cell>
          <cell r="D696">
            <v>4172304</v>
          </cell>
          <cell r="E696">
            <v>202</v>
          </cell>
          <cell r="F696">
            <v>208</v>
          </cell>
          <cell r="G696">
            <v>246</v>
          </cell>
          <cell r="H696">
            <v>233</v>
          </cell>
          <cell r="I696">
            <v>260</v>
          </cell>
          <cell r="J696">
            <v>243</v>
          </cell>
          <cell r="K696">
            <v>303</v>
          </cell>
          <cell r="L696">
            <v>286</v>
          </cell>
          <cell r="M696">
            <v>317</v>
          </cell>
        </row>
        <row r="697">
          <cell r="A697">
            <v>5182094</v>
          </cell>
          <cell r="B697">
            <v>5115140</v>
          </cell>
          <cell r="C697">
            <v>4410</v>
          </cell>
          <cell r="E697">
            <v>303</v>
          </cell>
          <cell r="F697">
            <v>266</v>
          </cell>
          <cell r="G697">
            <v>254</v>
          </cell>
          <cell r="H697">
            <v>225</v>
          </cell>
          <cell r="I697">
            <v>295</v>
          </cell>
          <cell r="J697">
            <v>257</v>
          </cell>
          <cell r="K697">
            <v>272</v>
          </cell>
          <cell r="L697">
            <v>245</v>
          </cell>
          <cell r="M697">
            <v>262</v>
          </cell>
        </row>
        <row r="698">
          <cell r="A698">
            <v>5181862</v>
          </cell>
          <cell r="B698">
            <v>5115024</v>
          </cell>
          <cell r="C698">
            <v>4410</v>
          </cell>
          <cell r="E698">
            <v>172</v>
          </cell>
          <cell r="F698">
            <v>152</v>
          </cell>
          <cell r="G698">
            <v>148</v>
          </cell>
          <cell r="H698">
            <v>144</v>
          </cell>
          <cell r="I698">
            <v>213</v>
          </cell>
          <cell r="J698">
            <v>183</v>
          </cell>
          <cell r="K698">
            <v>193</v>
          </cell>
          <cell r="L698">
            <v>172</v>
          </cell>
          <cell r="M698">
            <v>184</v>
          </cell>
        </row>
        <row r="699">
          <cell r="A699">
            <v>5172472</v>
          </cell>
          <cell r="B699">
            <v>5110329</v>
          </cell>
          <cell r="C699">
            <v>4410</v>
          </cell>
          <cell r="E699">
            <v>233</v>
          </cell>
          <cell r="F699">
            <v>206</v>
          </cell>
          <cell r="G699">
            <v>200</v>
          </cell>
          <cell r="H699">
            <v>189</v>
          </cell>
          <cell r="I699">
            <v>273</v>
          </cell>
          <cell r="J699">
            <v>237</v>
          </cell>
          <cell r="K699">
            <v>251</v>
          </cell>
          <cell r="L699">
            <v>224</v>
          </cell>
          <cell r="M699">
            <v>242</v>
          </cell>
        </row>
        <row r="700">
          <cell r="A700">
            <v>5172642</v>
          </cell>
          <cell r="B700">
            <v>5110414</v>
          </cell>
          <cell r="C700">
            <v>4410</v>
          </cell>
          <cell r="D700">
            <v>33001415</v>
          </cell>
          <cell r="E700">
            <v>371</v>
          </cell>
          <cell r="F700">
            <v>261</v>
          </cell>
          <cell r="G700">
            <v>160</v>
          </cell>
          <cell r="H700">
            <v>2926</v>
          </cell>
          <cell r="I700">
            <v>281</v>
          </cell>
          <cell r="J700">
            <v>190</v>
          </cell>
          <cell r="K700">
            <v>478</v>
          </cell>
          <cell r="L700">
            <v>217</v>
          </cell>
          <cell r="M700">
            <v>302</v>
          </cell>
        </row>
        <row r="701">
          <cell r="A701">
            <v>5182318</v>
          </cell>
          <cell r="B701">
            <v>5115252</v>
          </cell>
          <cell r="C701">
            <v>4410</v>
          </cell>
          <cell r="D701">
            <v>33001547</v>
          </cell>
          <cell r="E701">
            <v>195</v>
          </cell>
          <cell r="F701">
            <v>4</v>
          </cell>
          <cell r="G701">
            <v>296</v>
          </cell>
          <cell r="H701">
            <v>116</v>
          </cell>
          <cell r="I701">
            <v>135</v>
          </cell>
          <cell r="J701">
            <v>189</v>
          </cell>
          <cell r="K701">
            <v>293</v>
          </cell>
          <cell r="L701">
            <v>256</v>
          </cell>
          <cell r="M701">
            <v>223</v>
          </cell>
        </row>
        <row r="702">
          <cell r="A702">
            <v>5172620</v>
          </cell>
          <cell r="B702">
            <v>5110403</v>
          </cell>
          <cell r="C702">
            <v>4410</v>
          </cell>
          <cell r="D702">
            <v>33001585</v>
          </cell>
          <cell r="E702">
            <v>306</v>
          </cell>
          <cell r="F702">
            <v>317</v>
          </cell>
          <cell r="G702">
            <v>141</v>
          </cell>
          <cell r="H702">
            <v>277</v>
          </cell>
          <cell r="I702">
            <v>284</v>
          </cell>
          <cell r="J702">
            <v>85</v>
          </cell>
          <cell r="K702">
            <v>79</v>
          </cell>
          <cell r="L702">
            <v>83</v>
          </cell>
          <cell r="M702">
            <v>161</v>
          </cell>
        </row>
        <row r="703">
          <cell r="A703">
            <v>5172560</v>
          </cell>
          <cell r="B703">
            <v>5110373</v>
          </cell>
          <cell r="C703">
            <v>4410</v>
          </cell>
          <cell r="D703">
            <v>33001174</v>
          </cell>
          <cell r="E703">
            <v>172</v>
          </cell>
          <cell r="F703">
            <v>152</v>
          </cell>
          <cell r="G703">
            <v>148</v>
          </cell>
          <cell r="H703">
            <v>144</v>
          </cell>
          <cell r="I703">
            <v>213</v>
          </cell>
          <cell r="J703">
            <v>226</v>
          </cell>
          <cell r="K703">
            <v>236</v>
          </cell>
          <cell r="L703">
            <v>253</v>
          </cell>
          <cell r="M703">
            <v>207</v>
          </cell>
        </row>
        <row r="704">
          <cell r="A704">
            <v>5182198</v>
          </cell>
          <cell r="B704">
            <v>5115192</v>
          </cell>
          <cell r="C704">
            <v>4410</v>
          </cell>
          <cell r="D704">
            <v>33001678</v>
          </cell>
          <cell r="E704">
            <v>263</v>
          </cell>
          <cell r="F704">
            <v>246</v>
          </cell>
          <cell r="G704">
            <v>244</v>
          </cell>
          <cell r="H704">
            <v>218</v>
          </cell>
          <cell r="I704">
            <v>230</v>
          </cell>
          <cell r="J704">
            <v>223</v>
          </cell>
          <cell r="K704">
            <v>235</v>
          </cell>
          <cell r="L704">
            <v>225</v>
          </cell>
          <cell r="M704">
            <v>233</v>
          </cell>
        </row>
        <row r="705">
          <cell r="A705">
            <v>5182222</v>
          </cell>
          <cell r="B705">
            <v>5115204</v>
          </cell>
          <cell r="C705">
            <v>4410</v>
          </cell>
          <cell r="D705">
            <v>33001590</v>
          </cell>
          <cell r="E705">
            <v>225</v>
          </cell>
          <cell r="F705">
            <v>207</v>
          </cell>
          <cell r="G705">
            <v>217</v>
          </cell>
          <cell r="H705">
            <v>199</v>
          </cell>
          <cell r="I705">
            <v>194</v>
          </cell>
          <cell r="J705">
            <v>175</v>
          </cell>
          <cell r="K705">
            <v>185</v>
          </cell>
          <cell r="L705">
            <v>169</v>
          </cell>
          <cell r="M705">
            <v>193</v>
          </cell>
        </row>
        <row r="706">
          <cell r="A706">
            <v>5182128</v>
          </cell>
          <cell r="B706">
            <v>5115157</v>
          </cell>
          <cell r="C706">
            <v>4410</v>
          </cell>
          <cell r="D706">
            <v>31993646</v>
          </cell>
          <cell r="E706">
            <v>256</v>
          </cell>
          <cell r="F706">
            <v>229</v>
          </cell>
          <cell r="G706">
            <v>221</v>
          </cell>
          <cell r="H706">
            <v>327</v>
          </cell>
          <cell r="I706">
            <v>253</v>
          </cell>
          <cell r="J706">
            <v>167</v>
          </cell>
          <cell r="K706">
            <v>167</v>
          </cell>
          <cell r="L706">
            <v>157</v>
          </cell>
          <cell r="M706">
            <v>354</v>
          </cell>
        </row>
        <row r="707">
          <cell r="A707">
            <v>5182010</v>
          </cell>
          <cell r="B707">
            <v>5115098</v>
          </cell>
          <cell r="C707">
            <v>4410</v>
          </cell>
          <cell r="D707">
            <v>33001793</v>
          </cell>
          <cell r="E707">
            <v>153</v>
          </cell>
          <cell r="F707">
            <v>102</v>
          </cell>
          <cell r="G707">
            <v>75</v>
          </cell>
          <cell r="H707">
            <v>84</v>
          </cell>
          <cell r="I707">
            <v>101</v>
          </cell>
          <cell r="J707">
            <v>101</v>
          </cell>
          <cell r="K707">
            <v>31</v>
          </cell>
          <cell r="L707">
            <v>77</v>
          </cell>
          <cell r="M707">
            <v>79</v>
          </cell>
        </row>
        <row r="708">
          <cell r="A708">
            <v>5172982</v>
          </cell>
          <cell r="B708">
            <v>5110584</v>
          </cell>
          <cell r="C708">
            <v>4410</v>
          </cell>
          <cell r="D708">
            <v>31993631</v>
          </cell>
          <cell r="E708">
            <v>241</v>
          </cell>
          <cell r="F708">
            <v>200</v>
          </cell>
          <cell r="G708">
            <v>199</v>
          </cell>
          <cell r="H708">
            <v>270</v>
          </cell>
          <cell r="I708">
            <v>179</v>
          </cell>
          <cell r="J708">
            <v>284</v>
          </cell>
          <cell r="K708">
            <v>304</v>
          </cell>
          <cell r="L708">
            <v>322</v>
          </cell>
          <cell r="M708">
            <v>264</v>
          </cell>
        </row>
        <row r="709">
          <cell r="A709">
            <v>5181948</v>
          </cell>
          <cell r="B709">
            <v>5115067</v>
          </cell>
          <cell r="C709">
            <v>4410</v>
          </cell>
          <cell r="D709">
            <v>2065978</v>
          </cell>
          <cell r="E709">
            <v>364</v>
          </cell>
          <cell r="F709">
            <v>191</v>
          </cell>
          <cell r="G709">
            <v>294</v>
          </cell>
          <cell r="H709">
            <v>322</v>
          </cell>
          <cell r="I709">
            <v>139</v>
          </cell>
          <cell r="J709">
            <v>199</v>
          </cell>
          <cell r="K709">
            <v>203</v>
          </cell>
          <cell r="L709">
            <v>210</v>
          </cell>
          <cell r="M709">
            <v>176</v>
          </cell>
        </row>
        <row r="710">
          <cell r="A710">
            <v>5172580</v>
          </cell>
          <cell r="B710">
            <v>5110383</v>
          </cell>
          <cell r="C710">
            <v>4410</v>
          </cell>
          <cell r="D710">
            <v>31116237</v>
          </cell>
          <cell r="E710">
            <v>135</v>
          </cell>
          <cell r="F710">
            <v>131</v>
          </cell>
          <cell r="G710">
            <v>122</v>
          </cell>
          <cell r="H710">
            <v>135</v>
          </cell>
          <cell r="I710">
            <v>155</v>
          </cell>
          <cell r="J710">
            <v>172</v>
          </cell>
          <cell r="K710">
            <v>165</v>
          </cell>
          <cell r="L710">
            <v>162</v>
          </cell>
          <cell r="M710">
            <v>211</v>
          </cell>
        </row>
        <row r="711">
          <cell r="A711">
            <v>5173116</v>
          </cell>
          <cell r="B711">
            <v>5110651</v>
          </cell>
          <cell r="C711">
            <v>4410</v>
          </cell>
          <cell r="D711">
            <v>31116238</v>
          </cell>
          <cell r="E711">
            <v>208</v>
          </cell>
          <cell r="F711">
            <v>236</v>
          </cell>
          <cell r="G711">
            <v>215</v>
          </cell>
          <cell r="H711">
            <v>176</v>
          </cell>
          <cell r="I711">
            <v>85</v>
          </cell>
          <cell r="J711">
            <v>161</v>
          </cell>
          <cell r="K711">
            <v>189</v>
          </cell>
          <cell r="L711">
            <v>200</v>
          </cell>
          <cell r="M711">
            <v>205</v>
          </cell>
        </row>
        <row r="712">
          <cell r="A712">
            <v>5181884</v>
          </cell>
          <cell r="B712">
            <v>5115035</v>
          </cell>
          <cell r="C712">
            <v>4410</v>
          </cell>
          <cell r="D712">
            <v>31116239</v>
          </cell>
          <cell r="E712">
            <v>172</v>
          </cell>
          <cell r="F712">
            <v>152</v>
          </cell>
          <cell r="G712">
            <v>302</v>
          </cell>
          <cell r="H712">
            <v>131</v>
          </cell>
          <cell r="I712">
            <v>276</v>
          </cell>
          <cell r="J712">
            <v>46</v>
          </cell>
          <cell r="K712">
            <v>12</v>
          </cell>
          <cell r="L712">
            <v>86</v>
          </cell>
          <cell r="M712">
            <v>88</v>
          </cell>
        </row>
        <row r="713">
          <cell r="A713">
            <v>5172942</v>
          </cell>
          <cell r="B713">
            <v>5110564</v>
          </cell>
          <cell r="C713">
            <v>4410</v>
          </cell>
          <cell r="D713">
            <v>31116245</v>
          </cell>
          <cell r="E713">
            <v>239</v>
          </cell>
          <cell r="F713">
            <v>213</v>
          </cell>
          <cell r="G713">
            <v>205</v>
          </cell>
          <cell r="H713">
            <v>182</v>
          </cell>
          <cell r="I713">
            <v>238</v>
          </cell>
          <cell r="J713">
            <v>256</v>
          </cell>
          <cell r="K713">
            <v>222</v>
          </cell>
          <cell r="L713">
            <v>169</v>
          </cell>
          <cell r="M713">
            <v>189</v>
          </cell>
        </row>
        <row r="714">
          <cell r="A714">
            <v>5172796</v>
          </cell>
          <cell r="B714">
            <v>5110491</v>
          </cell>
          <cell r="C714">
            <v>4410</v>
          </cell>
          <cell r="D714">
            <v>31116246</v>
          </cell>
          <cell r="E714">
            <v>233</v>
          </cell>
          <cell r="F714">
            <v>206</v>
          </cell>
          <cell r="G714">
            <v>200</v>
          </cell>
          <cell r="H714">
            <v>189</v>
          </cell>
          <cell r="I714">
            <v>273</v>
          </cell>
          <cell r="J714">
            <v>584</v>
          </cell>
          <cell r="K714">
            <v>740</v>
          </cell>
          <cell r="L714">
            <v>227</v>
          </cell>
          <cell r="M714">
            <v>363</v>
          </cell>
        </row>
        <row r="715">
          <cell r="A715">
            <v>5172860</v>
          </cell>
          <cell r="B715">
            <v>5110523</v>
          </cell>
          <cell r="C715">
            <v>4410</v>
          </cell>
          <cell r="D715">
            <v>31116248</v>
          </cell>
          <cell r="E715">
            <v>46</v>
          </cell>
          <cell r="F715">
            <v>88</v>
          </cell>
          <cell r="G715">
            <v>48</v>
          </cell>
          <cell r="H715">
            <v>49</v>
          </cell>
          <cell r="I715">
            <v>0</v>
          </cell>
          <cell r="J715">
            <v>78</v>
          </cell>
          <cell r="K715">
            <v>93</v>
          </cell>
          <cell r="L715">
            <v>89</v>
          </cell>
          <cell r="M715">
            <v>106</v>
          </cell>
        </row>
        <row r="716">
          <cell r="A716">
            <v>5182298</v>
          </cell>
          <cell r="B716">
            <v>5115242</v>
          </cell>
          <cell r="C716">
            <v>4410</v>
          </cell>
          <cell r="D716">
            <v>31988115</v>
          </cell>
          <cell r="E716">
            <v>60</v>
          </cell>
          <cell r="F716">
            <v>10</v>
          </cell>
          <cell r="G716">
            <v>132</v>
          </cell>
          <cell r="H716">
            <v>67</v>
          </cell>
          <cell r="I716">
            <v>75</v>
          </cell>
          <cell r="J716">
            <v>126</v>
          </cell>
          <cell r="K716">
            <v>160</v>
          </cell>
          <cell r="L716">
            <v>160</v>
          </cell>
          <cell r="M716">
            <v>176</v>
          </cell>
        </row>
        <row r="717">
          <cell r="A717">
            <v>5182276</v>
          </cell>
          <cell r="B717">
            <v>5115231</v>
          </cell>
          <cell r="C717">
            <v>4410</v>
          </cell>
          <cell r="D717">
            <v>31981290</v>
          </cell>
          <cell r="E717">
            <v>195</v>
          </cell>
          <cell r="F717">
            <v>163</v>
          </cell>
          <cell r="G717">
            <v>168</v>
          </cell>
          <cell r="H717">
            <v>160</v>
          </cell>
          <cell r="I717">
            <v>174</v>
          </cell>
          <cell r="J717">
            <v>222</v>
          </cell>
          <cell r="K717">
            <v>252</v>
          </cell>
          <cell r="L717">
            <v>248</v>
          </cell>
          <cell r="M717">
            <v>269</v>
          </cell>
        </row>
        <row r="718">
          <cell r="A718">
            <v>5172962</v>
          </cell>
          <cell r="B718">
            <v>5110574</v>
          </cell>
          <cell r="C718">
            <v>4410</v>
          </cell>
          <cell r="D718">
            <v>3519531</v>
          </cell>
          <cell r="E718">
            <v>0</v>
          </cell>
          <cell r="F718">
            <v>77</v>
          </cell>
          <cell r="G718">
            <v>0</v>
          </cell>
          <cell r="H718">
            <v>0</v>
          </cell>
          <cell r="I718">
            <v>553</v>
          </cell>
          <cell r="J718">
            <v>452</v>
          </cell>
          <cell r="K718">
            <v>301</v>
          </cell>
          <cell r="L718">
            <v>273</v>
          </cell>
          <cell r="M718">
            <v>174</v>
          </cell>
        </row>
        <row r="719">
          <cell r="A719">
            <v>5182112</v>
          </cell>
          <cell r="B719">
            <v>5115149</v>
          </cell>
          <cell r="C719">
            <v>4410</v>
          </cell>
          <cell r="D719">
            <v>1318592</v>
          </cell>
          <cell r="E719">
            <v>130</v>
          </cell>
          <cell r="F719">
            <v>101</v>
          </cell>
          <cell r="G719">
            <v>151</v>
          </cell>
          <cell r="H719">
            <v>359</v>
          </cell>
          <cell r="I719">
            <v>208</v>
          </cell>
          <cell r="J719">
            <v>253</v>
          </cell>
          <cell r="K719">
            <v>266</v>
          </cell>
          <cell r="L719">
            <v>260</v>
          </cell>
          <cell r="M719">
            <v>299</v>
          </cell>
        </row>
        <row r="720">
          <cell r="A720">
            <v>5182074</v>
          </cell>
          <cell r="B720">
            <v>5115130</v>
          </cell>
          <cell r="C720">
            <v>4410</v>
          </cell>
          <cell r="D720">
            <v>1608140</v>
          </cell>
          <cell r="E720">
            <v>94</v>
          </cell>
          <cell r="F720">
            <v>85</v>
          </cell>
          <cell r="G720">
            <v>54</v>
          </cell>
          <cell r="H720">
            <v>16</v>
          </cell>
          <cell r="I720">
            <v>17</v>
          </cell>
          <cell r="J720">
            <v>83</v>
          </cell>
          <cell r="K720">
            <v>224</v>
          </cell>
          <cell r="L720">
            <v>194</v>
          </cell>
          <cell r="M720">
            <v>173</v>
          </cell>
        </row>
        <row r="721">
          <cell r="A721">
            <v>5173134</v>
          </cell>
          <cell r="B721">
            <v>5110660</v>
          </cell>
          <cell r="C721">
            <v>4410</v>
          </cell>
          <cell r="D721">
            <v>3202137</v>
          </cell>
          <cell r="E721">
            <v>240</v>
          </cell>
          <cell r="F721">
            <v>220</v>
          </cell>
          <cell r="G721">
            <v>241</v>
          </cell>
          <cell r="H721">
            <v>258</v>
          </cell>
          <cell r="I721">
            <v>242</v>
          </cell>
          <cell r="J721">
            <v>257</v>
          </cell>
          <cell r="K721">
            <v>267</v>
          </cell>
          <cell r="L721">
            <v>208</v>
          </cell>
          <cell r="M721">
            <v>229</v>
          </cell>
        </row>
        <row r="722">
          <cell r="A722">
            <v>5172494</v>
          </cell>
          <cell r="B722">
            <v>5110340</v>
          </cell>
          <cell r="C722">
            <v>4410</v>
          </cell>
          <cell r="D722">
            <v>7095932</v>
          </cell>
          <cell r="E722">
            <v>227</v>
          </cell>
          <cell r="F722">
            <v>144</v>
          </cell>
          <cell r="G722">
            <v>202</v>
          </cell>
          <cell r="H722">
            <v>113</v>
          </cell>
          <cell r="I722">
            <v>193</v>
          </cell>
          <cell r="J722">
            <v>199</v>
          </cell>
          <cell r="K722">
            <v>149</v>
          </cell>
          <cell r="L722">
            <v>219</v>
          </cell>
          <cell r="M722">
            <v>161</v>
          </cell>
        </row>
        <row r="723">
          <cell r="A723">
            <v>5182142</v>
          </cell>
          <cell r="B723">
            <v>5115164</v>
          </cell>
          <cell r="C723">
            <v>4410</v>
          </cell>
          <cell r="D723">
            <v>652821</v>
          </cell>
          <cell r="E723">
            <v>234</v>
          </cell>
          <cell r="F723">
            <v>190</v>
          </cell>
          <cell r="G723">
            <v>172</v>
          </cell>
          <cell r="H723">
            <v>212</v>
          </cell>
          <cell r="I723">
            <v>206</v>
          </cell>
          <cell r="J723">
            <v>192</v>
          </cell>
          <cell r="K723">
            <v>203</v>
          </cell>
          <cell r="L723">
            <v>205</v>
          </cell>
          <cell r="M723">
            <v>179</v>
          </cell>
        </row>
        <row r="724">
          <cell r="A724">
            <v>5182242</v>
          </cell>
          <cell r="B724">
            <v>5115214</v>
          </cell>
          <cell r="C724">
            <v>4410</v>
          </cell>
          <cell r="D724">
            <v>16005733</v>
          </cell>
          <cell r="E724">
            <v>292</v>
          </cell>
          <cell r="F724">
            <v>193</v>
          </cell>
          <cell r="G724">
            <v>195</v>
          </cell>
          <cell r="H724">
            <v>210</v>
          </cell>
          <cell r="I724">
            <v>258</v>
          </cell>
          <cell r="J724">
            <v>131</v>
          </cell>
          <cell r="K724">
            <v>137</v>
          </cell>
          <cell r="L724">
            <v>145</v>
          </cell>
          <cell r="M724">
            <v>161</v>
          </cell>
        </row>
        <row r="725">
          <cell r="A725">
            <v>5182160</v>
          </cell>
          <cell r="B725">
            <v>5115173</v>
          </cell>
          <cell r="C725">
            <v>4410</v>
          </cell>
          <cell r="D725">
            <v>16006116</v>
          </cell>
          <cell r="E725">
            <v>211</v>
          </cell>
          <cell r="F725">
            <v>201</v>
          </cell>
          <cell r="G725">
            <v>219</v>
          </cell>
          <cell r="H725">
            <v>191</v>
          </cell>
          <cell r="I725">
            <v>197</v>
          </cell>
          <cell r="J725">
            <v>158</v>
          </cell>
          <cell r="K725">
            <v>201</v>
          </cell>
          <cell r="L725">
            <v>187</v>
          </cell>
          <cell r="M725">
            <v>169</v>
          </cell>
        </row>
        <row r="726">
          <cell r="A726">
            <v>5182032</v>
          </cell>
          <cell r="B726">
            <v>5115109</v>
          </cell>
          <cell r="C726">
            <v>4410</v>
          </cell>
          <cell r="D726">
            <v>9111051</v>
          </cell>
          <cell r="E726">
            <v>159</v>
          </cell>
          <cell r="F726">
            <v>279</v>
          </cell>
          <cell r="G726">
            <v>191</v>
          </cell>
          <cell r="H726">
            <v>221</v>
          </cell>
          <cell r="I726">
            <v>237</v>
          </cell>
          <cell r="J726">
            <v>230</v>
          </cell>
          <cell r="K726">
            <v>250</v>
          </cell>
          <cell r="L726">
            <v>287</v>
          </cell>
          <cell r="M726">
            <v>326</v>
          </cell>
        </row>
        <row r="727">
          <cell r="A727">
            <v>5182360</v>
          </cell>
          <cell r="B727">
            <v>5115273</v>
          </cell>
          <cell r="C727">
            <v>4410</v>
          </cell>
          <cell r="D727">
            <v>861966</v>
          </cell>
          <cell r="E727">
            <v>92</v>
          </cell>
          <cell r="F727">
            <v>89</v>
          </cell>
          <cell r="G727">
            <v>98</v>
          </cell>
          <cell r="H727">
            <v>21</v>
          </cell>
          <cell r="I727">
            <v>75</v>
          </cell>
          <cell r="J727">
            <v>70</v>
          </cell>
          <cell r="K727">
            <v>76</v>
          </cell>
          <cell r="L727">
            <v>67</v>
          </cell>
          <cell r="M727">
            <v>69</v>
          </cell>
        </row>
        <row r="728">
          <cell r="A728">
            <v>5181970</v>
          </cell>
          <cell r="B728">
            <v>5115078</v>
          </cell>
          <cell r="C728">
            <v>4410</v>
          </cell>
          <cell r="D728">
            <v>1837448</v>
          </cell>
          <cell r="E728">
            <v>188</v>
          </cell>
          <cell r="F728">
            <v>156</v>
          </cell>
          <cell r="G728">
            <v>167</v>
          </cell>
          <cell r="H728">
            <v>169</v>
          </cell>
          <cell r="I728">
            <v>163</v>
          </cell>
          <cell r="J728">
            <v>155</v>
          </cell>
          <cell r="K728">
            <v>189</v>
          </cell>
          <cell r="L728">
            <v>223</v>
          </cell>
          <cell r="M728">
            <v>212</v>
          </cell>
        </row>
        <row r="729">
          <cell r="A729">
            <v>5172710</v>
          </cell>
          <cell r="B729">
            <v>5110448</v>
          </cell>
          <cell r="C729">
            <v>4410</v>
          </cell>
          <cell r="D729">
            <v>70003616</v>
          </cell>
          <cell r="E729">
            <v>257</v>
          </cell>
          <cell r="F729">
            <v>235</v>
          </cell>
          <cell r="G729">
            <v>251</v>
          </cell>
          <cell r="H729">
            <v>238</v>
          </cell>
          <cell r="I729">
            <v>262</v>
          </cell>
          <cell r="J729">
            <v>248</v>
          </cell>
          <cell r="K729">
            <v>271</v>
          </cell>
          <cell r="L729">
            <v>313</v>
          </cell>
          <cell r="M729">
            <v>238</v>
          </cell>
        </row>
        <row r="730">
          <cell r="A730">
            <v>5172880</v>
          </cell>
          <cell r="B730">
            <v>5110533</v>
          </cell>
          <cell r="C730">
            <v>4410</v>
          </cell>
          <cell r="D730">
            <v>1752930</v>
          </cell>
          <cell r="E730">
            <v>176</v>
          </cell>
          <cell r="F730">
            <v>42</v>
          </cell>
          <cell r="G730">
            <v>156</v>
          </cell>
          <cell r="H730">
            <v>43</v>
          </cell>
          <cell r="I730">
            <v>256</v>
          </cell>
          <cell r="J730">
            <v>139</v>
          </cell>
          <cell r="K730">
            <v>330</v>
          </cell>
          <cell r="L730">
            <v>329</v>
          </cell>
          <cell r="M730">
            <v>336</v>
          </cell>
        </row>
        <row r="731">
          <cell r="A731">
            <v>5172838</v>
          </cell>
          <cell r="B731">
            <v>5110512</v>
          </cell>
          <cell r="C731">
            <v>4410</v>
          </cell>
          <cell r="D731">
            <v>3730363</v>
          </cell>
          <cell r="E731">
            <v>207</v>
          </cell>
          <cell r="F731">
            <v>178</v>
          </cell>
          <cell r="G731">
            <v>186</v>
          </cell>
          <cell r="H731">
            <v>186</v>
          </cell>
          <cell r="I731">
            <v>183</v>
          </cell>
          <cell r="J731">
            <v>166</v>
          </cell>
          <cell r="K731">
            <v>197</v>
          </cell>
          <cell r="L731">
            <v>179</v>
          </cell>
          <cell r="M731">
            <v>201</v>
          </cell>
        </row>
        <row r="732">
          <cell r="A732">
            <v>5172816</v>
          </cell>
          <cell r="B732">
            <v>5110501</v>
          </cell>
          <cell r="C732">
            <v>4410</v>
          </cell>
          <cell r="D732">
            <v>3730168</v>
          </cell>
          <cell r="E732">
            <v>139</v>
          </cell>
          <cell r="F732">
            <v>160</v>
          </cell>
          <cell r="G732">
            <v>127</v>
          </cell>
          <cell r="H732">
            <v>166</v>
          </cell>
          <cell r="I732">
            <v>157</v>
          </cell>
          <cell r="J732">
            <v>216</v>
          </cell>
          <cell r="K732">
            <v>163</v>
          </cell>
          <cell r="L732">
            <v>174</v>
          </cell>
          <cell r="M732">
            <v>189</v>
          </cell>
        </row>
        <row r="733">
          <cell r="A733">
            <v>5172776</v>
          </cell>
          <cell r="B733">
            <v>5110481</v>
          </cell>
          <cell r="C733">
            <v>4410</v>
          </cell>
          <cell r="D733">
            <v>3729805</v>
          </cell>
          <cell r="E733">
            <v>30</v>
          </cell>
          <cell r="F733">
            <v>33</v>
          </cell>
          <cell r="G733">
            <v>27</v>
          </cell>
          <cell r="H733">
            <v>37</v>
          </cell>
          <cell r="I733">
            <v>41</v>
          </cell>
          <cell r="J733">
            <v>38</v>
          </cell>
          <cell r="K733">
            <v>35</v>
          </cell>
          <cell r="L733">
            <v>36</v>
          </cell>
          <cell r="M733">
            <v>39</v>
          </cell>
        </row>
        <row r="734">
          <cell r="A734">
            <v>5172996</v>
          </cell>
          <cell r="B734">
            <v>5110591</v>
          </cell>
          <cell r="C734">
            <v>4410</v>
          </cell>
          <cell r="D734">
            <v>6824716</v>
          </cell>
          <cell r="E734">
            <v>161</v>
          </cell>
          <cell r="F734">
            <v>136</v>
          </cell>
          <cell r="G734">
            <v>154</v>
          </cell>
          <cell r="H734">
            <v>158</v>
          </cell>
          <cell r="I734">
            <v>141</v>
          </cell>
          <cell r="J734">
            <v>134</v>
          </cell>
          <cell r="K734">
            <v>141</v>
          </cell>
          <cell r="L734">
            <v>195</v>
          </cell>
          <cell r="M734">
            <v>284</v>
          </cell>
        </row>
        <row r="735">
          <cell r="A735">
            <v>5172600</v>
          </cell>
          <cell r="B735">
            <v>5110393</v>
          </cell>
          <cell r="C735">
            <v>4410</v>
          </cell>
          <cell r="D735">
            <v>6821987</v>
          </cell>
          <cell r="E735">
            <v>305</v>
          </cell>
          <cell r="F735">
            <v>260</v>
          </cell>
          <cell r="G735">
            <v>290</v>
          </cell>
          <cell r="H735">
            <v>289</v>
          </cell>
          <cell r="I735">
            <v>295</v>
          </cell>
          <cell r="J735">
            <v>295</v>
          </cell>
          <cell r="K735">
            <v>284</v>
          </cell>
          <cell r="L735">
            <v>237</v>
          </cell>
          <cell r="M735">
            <v>125</v>
          </cell>
        </row>
        <row r="736">
          <cell r="A736">
            <v>5182410</v>
          </cell>
          <cell r="B736">
            <v>5115298</v>
          </cell>
          <cell r="C736">
            <v>4410</v>
          </cell>
          <cell r="D736">
            <v>2970052</v>
          </cell>
          <cell r="E736">
            <v>143</v>
          </cell>
          <cell r="F736">
            <v>124</v>
          </cell>
          <cell r="G736">
            <v>124</v>
          </cell>
          <cell r="H736">
            <v>119</v>
          </cell>
          <cell r="I736">
            <v>123</v>
          </cell>
          <cell r="J736">
            <v>101</v>
          </cell>
          <cell r="K736">
            <v>52</v>
          </cell>
          <cell r="L736">
            <v>103</v>
          </cell>
          <cell r="M736">
            <v>125</v>
          </cell>
        </row>
        <row r="737">
          <cell r="A737">
            <v>5180294</v>
          </cell>
          <cell r="B737">
            <v>5114240</v>
          </cell>
          <cell r="C737">
            <v>4410</v>
          </cell>
          <cell r="D737">
            <v>6823182</v>
          </cell>
          <cell r="E737">
            <v>105</v>
          </cell>
          <cell r="F737">
            <v>83</v>
          </cell>
          <cell r="G737">
            <v>101</v>
          </cell>
          <cell r="H737">
            <v>88</v>
          </cell>
          <cell r="I737">
            <v>100</v>
          </cell>
          <cell r="J737">
            <v>90</v>
          </cell>
          <cell r="K737">
            <v>90</v>
          </cell>
          <cell r="L737">
            <v>76</v>
          </cell>
          <cell r="M737">
            <v>91</v>
          </cell>
        </row>
        <row r="738">
          <cell r="A738">
            <v>5172900</v>
          </cell>
          <cell r="B738">
            <v>5110543</v>
          </cell>
          <cell r="C738">
            <v>4410</v>
          </cell>
          <cell r="D738">
            <v>1751228</v>
          </cell>
          <cell r="E738">
            <v>118</v>
          </cell>
          <cell r="F738">
            <v>95</v>
          </cell>
          <cell r="G738">
            <v>102</v>
          </cell>
          <cell r="H738">
            <v>98</v>
          </cell>
          <cell r="I738">
            <v>128</v>
          </cell>
          <cell r="J738">
            <v>140</v>
          </cell>
          <cell r="K738">
            <v>149</v>
          </cell>
          <cell r="L738">
            <v>150</v>
          </cell>
          <cell r="M738">
            <v>143</v>
          </cell>
        </row>
        <row r="739">
          <cell r="A739">
            <v>5172922</v>
          </cell>
          <cell r="B739">
            <v>5110554</v>
          </cell>
          <cell r="C739">
            <v>4410</v>
          </cell>
          <cell r="D739">
            <v>6825380</v>
          </cell>
          <cell r="E739">
            <v>242</v>
          </cell>
          <cell r="F739">
            <v>424</v>
          </cell>
          <cell r="G739">
            <v>217</v>
          </cell>
          <cell r="H739">
            <v>145</v>
          </cell>
          <cell r="I739">
            <v>122</v>
          </cell>
          <cell r="J739">
            <v>171</v>
          </cell>
          <cell r="K739">
            <v>108</v>
          </cell>
          <cell r="L739">
            <v>163</v>
          </cell>
          <cell r="M739">
            <v>216</v>
          </cell>
        </row>
        <row r="740">
          <cell r="A740">
            <v>5173016</v>
          </cell>
          <cell r="B740">
            <v>5110601</v>
          </cell>
          <cell r="C740">
            <v>4410</v>
          </cell>
          <cell r="D740">
            <v>6822519</v>
          </cell>
          <cell r="E740">
            <v>303</v>
          </cell>
          <cell r="F740">
            <v>247</v>
          </cell>
          <cell r="G740">
            <v>260</v>
          </cell>
          <cell r="H740">
            <v>210</v>
          </cell>
          <cell r="I740">
            <v>319</v>
          </cell>
          <cell r="J740">
            <v>230</v>
          </cell>
          <cell r="K740">
            <v>252</v>
          </cell>
          <cell r="L740">
            <v>271</v>
          </cell>
          <cell r="M740">
            <v>253</v>
          </cell>
        </row>
        <row r="741">
          <cell r="A741">
            <v>5172754</v>
          </cell>
          <cell r="B741">
            <v>5110470</v>
          </cell>
          <cell r="C741">
            <v>4410</v>
          </cell>
          <cell r="D741">
            <v>6822047</v>
          </cell>
          <cell r="E741">
            <v>272</v>
          </cell>
          <cell r="F741">
            <v>291</v>
          </cell>
          <cell r="G741">
            <v>275</v>
          </cell>
          <cell r="H741">
            <v>262</v>
          </cell>
          <cell r="I741">
            <v>268</v>
          </cell>
          <cell r="J741">
            <v>248</v>
          </cell>
          <cell r="K741">
            <v>305</v>
          </cell>
          <cell r="L741">
            <v>277</v>
          </cell>
          <cell r="M741">
            <v>317</v>
          </cell>
        </row>
        <row r="742">
          <cell r="A742">
            <v>5172732</v>
          </cell>
          <cell r="B742">
            <v>5110459</v>
          </cell>
          <cell r="C742">
            <v>4410</v>
          </cell>
          <cell r="D742">
            <v>1751170</v>
          </cell>
          <cell r="E742">
            <v>264</v>
          </cell>
          <cell r="F742">
            <v>233</v>
          </cell>
          <cell r="G742">
            <v>144</v>
          </cell>
          <cell r="H742">
            <v>106</v>
          </cell>
          <cell r="I742">
            <v>113</v>
          </cell>
          <cell r="J742">
            <v>101</v>
          </cell>
          <cell r="K742">
            <v>105</v>
          </cell>
          <cell r="L742">
            <v>99</v>
          </cell>
          <cell r="M742">
            <v>96</v>
          </cell>
        </row>
        <row r="743">
          <cell r="A743">
            <v>5172538</v>
          </cell>
          <cell r="B743">
            <v>5110362</v>
          </cell>
          <cell r="C743">
            <v>4410</v>
          </cell>
          <cell r="D743">
            <v>3741192</v>
          </cell>
          <cell r="E743">
            <v>201</v>
          </cell>
          <cell r="F743">
            <v>117</v>
          </cell>
          <cell r="G743">
            <v>214</v>
          </cell>
          <cell r="H743">
            <v>143</v>
          </cell>
          <cell r="I743">
            <v>196</v>
          </cell>
          <cell r="J743">
            <v>238</v>
          </cell>
          <cell r="K743">
            <v>135</v>
          </cell>
          <cell r="L743">
            <v>170</v>
          </cell>
          <cell r="M743">
            <v>234</v>
          </cell>
        </row>
        <row r="744">
          <cell r="A744">
            <v>5172516</v>
          </cell>
          <cell r="B744">
            <v>5110351</v>
          </cell>
          <cell r="C744">
            <v>4410</v>
          </cell>
          <cell r="D744">
            <v>1751493</v>
          </cell>
          <cell r="E744">
            <v>79</v>
          </cell>
          <cell r="F744">
            <v>82</v>
          </cell>
          <cell r="G744">
            <v>10</v>
          </cell>
          <cell r="H744">
            <v>8</v>
          </cell>
          <cell r="I744">
            <v>80</v>
          </cell>
          <cell r="J744">
            <v>71</v>
          </cell>
          <cell r="K744">
            <v>56</v>
          </cell>
          <cell r="L744">
            <v>51</v>
          </cell>
          <cell r="M744">
            <v>47</v>
          </cell>
        </row>
        <row r="745">
          <cell r="A745">
            <v>5173098</v>
          </cell>
          <cell r="B745">
            <v>5110642</v>
          </cell>
          <cell r="C745">
            <v>4410</v>
          </cell>
          <cell r="D745">
            <v>6825296</v>
          </cell>
          <cell r="E745">
            <v>69</v>
          </cell>
          <cell r="F745">
            <v>61</v>
          </cell>
          <cell r="G745">
            <v>58</v>
          </cell>
          <cell r="H745">
            <v>58</v>
          </cell>
          <cell r="I745">
            <v>62</v>
          </cell>
          <cell r="J745">
            <v>53</v>
          </cell>
          <cell r="K745">
            <v>64</v>
          </cell>
          <cell r="L745">
            <v>58</v>
          </cell>
          <cell r="M745">
            <v>61</v>
          </cell>
        </row>
        <row r="746">
          <cell r="A746">
            <v>5182426</v>
          </cell>
          <cell r="B746">
            <v>5115306</v>
          </cell>
          <cell r="C746">
            <v>4410</v>
          </cell>
          <cell r="D746">
            <v>3304774</v>
          </cell>
          <cell r="E746">
            <v>198</v>
          </cell>
          <cell r="F746">
            <v>188</v>
          </cell>
          <cell r="G746">
            <v>220</v>
          </cell>
          <cell r="H746">
            <v>173</v>
          </cell>
          <cell r="I746">
            <v>234</v>
          </cell>
          <cell r="J746">
            <v>204</v>
          </cell>
          <cell r="K746">
            <v>221</v>
          </cell>
          <cell r="L746">
            <v>194</v>
          </cell>
          <cell r="M746">
            <v>199</v>
          </cell>
        </row>
        <row r="747">
          <cell r="A747">
            <v>5181818</v>
          </cell>
          <cell r="B747">
            <v>5115002</v>
          </cell>
          <cell r="C747">
            <v>4410</v>
          </cell>
          <cell r="D747">
            <v>3362898</v>
          </cell>
          <cell r="E747">
            <v>95</v>
          </cell>
          <cell r="F747">
            <v>94</v>
          </cell>
          <cell r="G747">
            <v>89</v>
          </cell>
          <cell r="H747">
            <v>38</v>
          </cell>
          <cell r="I747">
            <v>147</v>
          </cell>
          <cell r="J747">
            <v>93</v>
          </cell>
          <cell r="K747">
            <v>98</v>
          </cell>
          <cell r="L747">
            <v>87</v>
          </cell>
          <cell r="M747">
            <v>103</v>
          </cell>
        </row>
        <row r="748">
          <cell r="A748">
            <v>5181840</v>
          </cell>
          <cell r="B748">
            <v>5115013</v>
          </cell>
          <cell r="C748">
            <v>4410</v>
          </cell>
          <cell r="D748">
            <v>3362455</v>
          </cell>
          <cell r="E748">
            <v>297</v>
          </cell>
          <cell r="F748">
            <v>221</v>
          </cell>
          <cell r="G748">
            <v>79</v>
          </cell>
          <cell r="H748">
            <v>122</v>
          </cell>
          <cell r="I748">
            <v>106</v>
          </cell>
          <cell r="J748">
            <v>120</v>
          </cell>
          <cell r="K748">
            <v>115</v>
          </cell>
          <cell r="L748">
            <v>89</v>
          </cell>
          <cell r="M748">
            <v>134</v>
          </cell>
        </row>
        <row r="749">
          <cell r="A749">
            <v>5182388</v>
          </cell>
          <cell r="B749">
            <v>5115287</v>
          </cell>
          <cell r="C749">
            <v>4410</v>
          </cell>
          <cell r="D749">
            <v>1273624</v>
          </cell>
          <cell r="E749">
            <v>132</v>
          </cell>
          <cell r="F749">
            <v>135</v>
          </cell>
          <cell r="G749">
            <v>140</v>
          </cell>
          <cell r="H749">
            <v>143</v>
          </cell>
          <cell r="I749">
            <v>149</v>
          </cell>
          <cell r="J749">
            <v>136</v>
          </cell>
          <cell r="K749">
            <v>143</v>
          </cell>
          <cell r="L749">
            <v>130</v>
          </cell>
          <cell r="M749">
            <v>133</v>
          </cell>
        </row>
        <row r="750">
          <cell r="A750">
            <v>5182378</v>
          </cell>
          <cell r="B750">
            <v>5115282</v>
          </cell>
          <cell r="C750">
            <v>4410</v>
          </cell>
          <cell r="D750">
            <v>3741259</v>
          </cell>
          <cell r="E750">
            <v>162</v>
          </cell>
          <cell r="F750">
            <v>268</v>
          </cell>
          <cell r="G750">
            <v>284</v>
          </cell>
          <cell r="H750">
            <v>140</v>
          </cell>
          <cell r="I750">
            <v>149</v>
          </cell>
          <cell r="J750">
            <v>149</v>
          </cell>
          <cell r="K750">
            <v>151</v>
          </cell>
          <cell r="L750">
            <v>139</v>
          </cell>
          <cell r="M750">
            <v>148</v>
          </cell>
        </row>
        <row r="751">
          <cell r="A751">
            <v>5182260</v>
          </cell>
          <cell r="B751">
            <v>5115223</v>
          </cell>
          <cell r="C751">
            <v>4410</v>
          </cell>
          <cell r="D751">
            <v>2105087</v>
          </cell>
          <cell r="E751">
            <v>252</v>
          </cell>
          <cell r="F751">
            <v>186</v>
          </cell>
          <cell r="G751">
            <v>158</v>
          </cell>
          <cell r="H751">
            <v>153</v>
          </cell>
          <cell r="I751">
            <v>184</v>
          </cell>
          <cell r="J751">
            <v>189</v>
          </cell>
          <cell r="K751">
            <v>299</v>
          </cell>
          <cell r="L751">
            <v>289</v>
          </cell>
          <cell r="M751">
            <v>214</v>
          </cell>
        </row>
        <row r="752">
          <cell r="A752">
            <v>5182182</v>
          </cell>
          <cell r="B752">
            <v>5115184</v>
          </cell>
          <cell r="C752">
            <v>4410</v>
          </cell>
          <cell r="D752">
            <v>3303604</v>
          </cell>
          <cell r="E752">
            <v>310</v>
          </cell>
          <cell r="F752">
            <v>188</v>
          </cell>
          <cell r="G752">
            <v>210</v>
          </cell>
          <cell r="H752">
            <v>198</v>
          </cell>
          <cell r="I752">
            <v>202</v>
          </cell>
          <cell r="J752">
            <v>185</v>
          </cell>
          <cell r="K752">
            <v>193</v>
          </cell>
          <cell r="L752">
            <v>155</v>
          </cell>
          <cell r="M752">
            <v>148</v>
          </cell>
        </row>
        <row r="753">
          <cell r="A753">
            <v>5182054</v>
          </cell>
          <cell r="B753">
            <v>5115120</v>
          </cell>
          <cell r="C753">
            <v>4410</v>
          </cell>
          <cell r="D753">
            <v>4746782</v>
          </cell>
          <cell r="E753">
            <v>114</v>
          </cell>
          <cell r="F753">
            <v>121</v>
          </cell>
          <cell r="G753">
            <v>166</v>
          </cell>
          <cell r="H753">
            <v>92</v>
          </cell>
          <cell r="I753">
            <v>106</v>
          </cell>
          <cell r="J753">
            <v>117</v>
          </cell>
          <cell r="K753">
            <v>141</v>
          </cell>
          <cell r="L753">
            <v>144</v>
          </cell>
          <cell r="M753">
            <v>158</v>
          </cell>
        </row>
        <row r="754">
          <cell r="A754">
            <v>5182338</v>
          </cell>
          <cell r="B754">
            <v>5115262</v>
          </cell>
          <cell r="C754">
            <v>4410</v>
          </cell>
          <cell r="D754">
            <v>7115383</v>
          </cell>
          <cell r="E754">
            <v>76</v>
          </cell>
          <cell r="F754">
            <v>68</v>
          </cell>
          <cell r="G754">
            <v>65</v>
          </cell>
          <cell r="H754">
            <v>67</v>
          </cell>
          <cell r="I754">
            <v>65</v>
          </cell>
          <cell r="J754">
            <v>65</v>
          </cell>
          <cell r="K754">
            <v>33</v>
          </cell>
          <cell r="L754">
            <v>167</v>
          </cell>
          <cell r="M754">
            <v>142</v>
          </cell>
        </row>
        <row r="755">
          <cell r="A755">
            <v>5172688</v>
          </cell>
          <cell r="B755">
            <v>5110437</v>
          </cell>
          <cell r="C755">
            <v>4410</v>
          </cell>
          <cell r="D755">
            <v>7725828</v>
          </cell>
          <cell r="E755">
            <v>263</v>
          </cell>
          <cell r="F755">
            <v>242</v>
          </cell>
          <cell r="G755">
            <v>228</v>
          </cell>
          <cell r="H755">
            <v>218</v>
          </cell>
          <cell r="I755">
            <v>214</v>
          </cell>
          <cell r="J755">
            <v>209</v>
          </cell>
          <cell r="K755">
            <v>237</v>
          </cell>
          <cell r="L755">
            <v>291</v>
          </cell>
          <cell r="M755">
            <v>296</v>
          </cell>
        </row>
        <row r="756">
          <cell r="A756">
            <v>5172664</v>
          </cell>
          <cell r="B756">
            <v>5110425</v>
          </cell>
          <cell r="C756">
            <v>4410</v>
          </cell>
          <cell r="D756">
            <v>7729366</v>
          </cell>
          <cell r="E756">
            <v>79</v>
          </cell>
          <cell r="F756">
            <v>73</v>
          </cell>
          <cell r="G756">
            <v>81</v>
          </cell>
          <cell r="H756">
            <v>30</v>
          </cell>
          <cell r="I756">
            <v>64</v>
          </cell>
          <cell r="J756">
            <v>67</v>
          </cell>
          <cell r="K756">
            <v>52</v>
          </cell>
          <cell r="L756">
            <v>63</v>
          </cell>
          <cell r="M756">
            <v>101</v>
          </cell>
        </row>
        <row r="757">
          <cell r="A757">
            <v>5181904</v>
          </cell>
          <cell r="B757">
            <v>5115045</v>
          </cell>
          <cell r="C757">
            <v>4410</v>
          </cell>
          <cell r="D757">
            <v>18492532</v>
          </cell>
          <cell r="E757">
            <v>110</v>
          </cell>
          <cell r="F757">
            <v>80</v>
          </cell>
          <cell r="G757">
            <v>49</v>
          </cell>
          <cell r="H757">
            <v>43</v>
          </cell>
          <cell r="I757">
            <v>31</v>
          </cell>
          <cell r="J757">
            <v>60</v>
          </cell>
          <cell r="K757">
            <v>18</v>
          </cell>
          <cell r="L757">
            <v>20</v>
          </cell>
          <cell r="M757">
            <v>50</v>
          </cell>
        </row>
        <row r="758">
          <cell r="A758">
            <v>5173074</v>
          </cell>
          <cell r="B758">
            <v>5110630</v>
          </cell>
          <cell r="C758">
            <v>4410</v>
          </cell>
          <cell r="D758">
            <v>445012</v>
          </cell>
          <cell r="E758">
            <v>185</v>
          </cell>
          <cell r="F758">
            <v>253</v>
          </cell>
          <cell r="G758">
            <v>72</v>
          </cell>
          <cell r="H758">
            <v>143</v>
          </cell>
          <cell r="I758">
            <v>219</v>
          </cell>
          <cell r="J758">
            <v>251</v>
          </cell>
          <cell r="K758">
            <v>234</v>
          </cell>
          <cell r="L758">
            <v>215</v>
          </cell>
          <cell r="M758">
            <v>226</v>
          </cell>
        </row>
        <row r="759">
          <cell r="A759">
            <v>5181926</v>
          </cell>
          <cell r="B759">
            <v>5115056</v>
          </cell>
          <cell r="C759">
            <v>4410</v>
          </cell>
          <cell r="D759">
            <v>33001526</v>
          </cell>
          <cell r="E759">
            <v>112</v>
          </cell>
          <cell r="F759">
            <v>156</v>
          </cell>
          <cell r="G759">
            <v>88</v>
          </cell>
          <cell r="H759">
            <v>87</v>
          </cell>
          <cell r="I759">
            <v>104</v>
          </cell>
          <cell r="J759">
            <v>90</v>
          </cell>
          <cell r="K759">
            <v>0</v>
          </cell>
          <cell r="L759">
            <v>168</v>
          </cell>
          <cell r="M759">
            <v>91</v>
          </cell>
        </row>
        <row r="760">
          <cell r="A760">
            <v>5182574</v>
          </cell>
          <cell r="B760">
            <v>5115380</v>
          </cell>
          <cell r="C760">
            <v>4410</v>
          </cell>
          <cell r="E760">
            <v>233</v>
          </cell>
          <cell r="F760">
            <v>206</v>
          </cell>
          <cell r="G760">
            <v>200</v>
          </cell>
          <cell r="H760">
            <v>189</v>
          </cell>
          <cell r="I760">
            <v>273</v>
          </cell>
          <cell r="J760">
            <v>237</v>
          </cell>
          <cell r="K760">
            <v>251</v>
          </cell>
          <cell r="L760">
            <v>224</v>
          </cell>
          <cell r="M760">
            <v>242</v>
          </cell>
        </row>
        <row r="761">
          <cell r="A761">
            <v>5081362</v>
          </cell>
          <cell r="B761">
            <v>5064774</v>
          </cell>
          <cell r="C761">
            <v>4410</v>
          </cell>
          <cell r="E761">
            <v>144</v>
          </cell>
          <cell r="F761">
            <v>128</v>
          </cell>
          <cell r="G761">
            <v>124</v>
          </cell>
          <cell r="H761">
            <v>119</v>
          </cell>
          <cell r="I761">
            <v>175</v>
          </cell>
          <cell r="J761">
            <v>149</v>
          </cell>
          <cell r="K761">
            <v>157</v>
          </cell>
          <cell r="L761">
            <v>141</v>
          </cell>
          <cell r="M761">
            <v>151</v>
          </cell>
        </row>
        <row r="762">
          <cell r="A762">
            <v>5071492</v>
          </cell>
          <cell r="B762">
            <v>5059839</v>
          </cell>
          <cell r="C762">
            <v>4410</v>
          </cell>
          <cell r="E762">
            <v>504</v>
          </cell>
          <cell r="F762">
            <v>446</v>
          </cell>
          <cell r="G762">
            <v>432</v>
          </cell>
          <cell r="H762">
            <v>388</v>
          </cell>
          <cell r="I762">
            <v>504</v>
          </cell>
          <cell r="J762">
            <v>432</v>
          </cell>
          <cell r="K762">
            <v>460</v>
          </cell>
          <cell r="L762">
            <v>417</v>
          </cell>
          <cell r="M762">
            <v>432</v>
          </cell>
        </row>
        <row r="763">
          <cell r="A763">
            <v>5071468</v>
          </cell>
          <cell r="B763">
            <v>5059827</v>
          </cell>
          <cell r="C763">
            <v>4410</v>
          </cell>
          <cell r="E763">
            <v>504</v>
          </cell>
          <cell r="F763">
            <v>446</v>
          </cell>
          <cell r="G763">
            <v>432</v>
          </cell>
          <cell r="H763">
            <v>388</v>
          </cell>
          <cell r="I763">
            <v>504</v>
          </cell>
          <cell r="J763">
            <v>432</v>
          </cell>
          <cell r="K763">
            <v>460</v>
          </cell>
          <cell r="L763">
            <v>417</v>
          </cell>
          <cell r="M763">
            <v>432</v>
          </cell>
        </row>
        <row r="764">
          <cell r="A764">
            <v>5172260</v>
          </cell>
          <cell r="B764">
            <v>5110223</v>
          </cell>
          <cell r="C764">
            <v>4410</v>
          </cell>
          <cell r="E764">
            <v>233</v>
          </cell>
          <cell r="F764">
            <v>206</v>
          </cell>
          <cell r="G764">
            <v>200</v>
          </cell>
          <cell r="H764">
            <v>189</v>
          </cell>
          <cell r="I764">
            <v>273</v>
          </cell>
          <cell r="J764">
            <v>237</v>
          </cell>
          <cell r="K764">
            <v>251</v>
          </cell>
          <cell r="L764">
            <v>224</v>
          </cell>
          <cell r="M764">
            <v>242</v>
          </cell>
        </row>
        <row r="765">
          <cell r="A765">
            <v>5172042</v>
          </cell>
          <cell r="B765">
            <v>5110114</v>
          </cell>
          <cell r="C765">
            <v>4410</v>
          </cell>
          <cell r="D765">
            <v>31116244</v>
          </cell>
          <cell r="E765">
            <v>211</v>
          </cell>
          <cell r="F765">
            <v>184</v>
          </cell>
          <cell r="G765">
            <v>217</v>
          </cell>
          <cell r="H765">
            <v>224</v>
          </cell>
          <cell r="I765">
            <v>220</v>
          </cell>
          <cell r="J765">
            <v>181</v>
          </cell>
          <cell r="K765">
            <v>185</v>
          </cell>
          <cell r="L765">
            <v>180</v>
          </cell>
          <cell r="M765">
            <v>370</v>
          </cell>
        </row>
        <row r="766">
          <cell r="A766">
            <v>5182832</v>
          </cell>
          <cell r="B766">
            <v>5115509</v>
          </cell>
          <cell r="C766">
            <v>4410</v>
          </cell>
          <cell r="D766">
            <v>31988075</v>
          </cell>
          <cell r="E766">
            <v>292</v>
          </cell>
          <cell r="F766">
            <v>204</v>
          </cell>
          <cell r="G766">
            <v>262</v>
          </cell>
          <cell r="H766">
            <v>256</v>
          </cell>
          <cell r="I766">
            <v>474</v>
          </cell>
          <cell r="J766">
            <v>223</v>
          </cell>
          <cell r="K766">
            <v>382</v>
          </cell>
          <cell r="L766">
            <v>347</v>
          </cell>
          <cell r="M766">
            <v>365</v>
          </cell>
        </row>
        <row r="767">
          <cell r="A767">
            <v>5172386</v>
          </cell>
          <cell r="B767">
            <v>5110286</v>
          </cell>
          <cell r="C767">
            <v>4410</v>
          </cell>
          <cell r="D767">
            <v>31988142</v>
          </cell>
          <cell r="E767">
            <v>885</v>
          </cell>
          <cell r="F767">
            <v>716</v>
          </cell>
          <cell r="G767">
            <v>795</v>
          </cell>
          <cell r="H767">
            <v>773</v>
          </cell>
          <cell r="I767">
            <v>534</v>
          </cell>
          <cell r="J767">
            <v>926</v>
          </cell>
          <cell r="K767">
            <v>1058</v>
          </cell>
          <cell r="L767">
            <v>223</v>
          </cell>
          <cell r="M767">
            <v>345</v>
          </cell>
        </row>
        <row r="768">
          <cell r="A768">
            <v>5182980</v>
          </cell>
          <cell r="B768">
            <v>5115583</v>
          </cell>
          <cell r="C768">
            <v>4410</v>
          </cell>
          <cell r="D768">
            <v>31988297</v>
          </cell>
          <cell r="E768">
            <v>136</v>
          </cell>
          <cell r="F768">
            <v>120</v>
          </cell>
          <cell r="G768">
            <v>132</v>
          </cell>
          <cell r="H768">
            <v>153</v>
          </cell>
          <cell r="I768">
            <v>178</v>
          </cell>
          <cell r="J768">
            <v>120</v>
          </cell>
          <cell r="K768">
            <v>182</v>
          </cell>
          <cell r="L768">
            <v>165</v>
          </cell>
          <cell r="M768">
            <v>205</v>
          </cell>
        </row>
        <row r="769">
          <cell r="A769">
            <v>5172238</v>
          </cell>
          <cell r="B769">
            <v>5110212</v>
          </cell>
          <cell r="C769">
            <v>4410</v>
          </cell>
          <cell r="D769">
            <v>31988295</v>
          </cell>
          <cell r="E769">
            <v>233</v>
          </cell>
          <cell r="F769">
            <v>206</v>
          </cell>
          <cell r="G769">
            <v>200</v>
          </cell>
          <cell r="H769">
            <v>189</v>
          </cell>
          <cell r="I769">
            <v>273</v>
          </cell>
          <cell r="J769">
            <v>129</v>
          </cell>
          <cell r="K769">
            <v>128</v>
          </cell>
          <cell r="L769">
            <v>127</v>
          </cell>
          <cell r="M769">
            <v>125</v>
          </cell>
        </row>
        <row r="770">
          <cell r="A770">
            <v>5182958</v>
          </cell>
          <cell r="B770">
            <v>5115572</v>
          </cell>
          <cell r="C770">
            <v>4410</v>
          </cell>
          <cell r="D770">
            <v>7104363</v>
          </cell>
          <cell r="E770">
            <v>233</v>
          </cell>
          <cell r="F770">
            <v>304</v>
          </cell>
          <cell r="G770">
            <v>148</v>
          </cell>
          <cell r="H770">
            <v>144</v>
          </cell>
          <cell r="I770">
            <v>213</v>
          </cell>
          <cell r="J770">
            <v>150</v>
          </cell>
          <cell r="K770">
            <v>162</v>
          </cell>
          <cell r="L770">
            <v>186</v>
          </cell>
          <cell r="M770">
            <v>244</v>
          </cell>
        </row>
        <row r="771">
          <cell r="A771">
            <v>5183040</v>
          </cell>
          <cell r="B771">
            <v>5115613</v>
          </cell>
          <cell r="C771">
            <v>4410</v>
          </cell>
          <cell r="D771">
            <v>31116348</v>
          </cell>
          <cell r="E771">
            <v>176</v>
          </cell>
          <cell r="F771">
            <v>213</v>
          </cell>
          <cell r="G771">
            <v>215</v>
          </cell>
          <cell r="H771">
            <v>202</v>
          </cell>
          <cell r="I771">
            <v>208</v>
          </cell>
          <cell r="J771">
            <v>85</v>
          </cell>
          <cell r="K771">
            <v>96</v>
          </cell>
          <cell r="L771">
            <v>94</v>
          </cell>
          <cell r="M771">
            <v>96</v>
          </cell>
        </row>
        <row r="772">
          <cell r="A772">
            <v>5183062</v>
          </cell>
          <cell r="B772">
            <v>5115624</v>
          </cell>
          <cell r="C772">
            <v>4410</v>
          </cell>
          <cell r="D772">
            <v>3362593</v>
          </cell>
          <cell r="E772">
            <v>233</v>
          </cell>
          <cell r="F772">
            <v>206</v>
          </cell>
          <cell r="G772">
            <v>200</v>
          </cell>
          <cell r="H772">
            <v>189</v>
          </cell>
          <cell r="I772">
            <v>273</v>
          </cell>
          <cell r="J772">
            <v>211</v>
          </cell>
          <cell r="K772">
            <v>233</v>
          </cell>
          <cell r="L772">
            <v>221</v>
          </cell>
          <cell r="M772">
            <v>189</v>
          </cell>
        </row>
        <row r="773">
          <cell r="A773">
            <v>5182532</v>
          </cell>
          <cell r="B773">
            <v>5115359</v>
          </cell>
          <cell r="C773">
            <v>4410</v>
          </cell>
          <cell r="D773">
            <v>3219599</v>
          </cell>
          <cell r="E773">
            <v>346</v>
          </cell>
          <cell r="F773">
            <v>291</v>
          </cell>
          <cell r="G773">
            <v>299</v>
          </cell>
          <cell r="H773">
            <v>279</v>
          </cell>
          <cell r="I773">
            <v>312</v>
          </cell>
          <cell r="J773">
            <v>265</v>
          </cell>
          <cell r="K773">
            <v>334</v>
          </cell>
          <cell r="L773">
            <v>310</v>
          </cell>
          <cell r="M773">
            <v>334</v>
          </cell>
        </row>
        <row r="774">
          <cell r="A774">
            <v>5172106</v>
          </cell>
          <cell r="B774">
            <v>5110146</v>
          </cell>
          <cell r="C774">
            <v>4410</v>
          </cell>
          <cell r="D774">
            <v>31116327</v>
          </cell>
          <cell r="E774">
            <v>233</v>
          </cell>
          <cell r="F774">
            <v>206</v>
          </cell>
          <cell r="G774">
            <v>200</v>
          </cell>
          <cell r="H774">
            <v>189</v>
          </cell>
          <cell r="I774">
            <v>273</v>
          </cell>
          <cell r="J774">
            <v>159</v>
          </cell>
          <cell r="K774">
            <v>154</v>
          </cell>
          <cell r="L774">
            <v>188</v>
          </cell>
          <cell r="M774">
            <v>212</v>
          </cell>
        </row>
        <row r="775">
          <cell r="A775">
            <v>5182638</v>
          </cell>
          <cell r="B775">
            <v>5115412</v>
          </cell>
          <cell r="C775">
            <v>4410</v>
          </cell>
          <cell r="D775">
            <v>18492456</v>
          </cell>
          <cell r="E775">
            <v>233</v>
          </cell>
          <cell r="F775">
            <v>206</v>
          </cell>
          <cell r="G775">
            <v>200</v>
          </cell>
          <cell r="H775">
            <v>189</v>
          </cell>
          <cell r="I775">
            <v>273</v>
          </cell>
          <cell r="J775">
            <v>211</v>
          </cell>
          <cell r="K775">
            <v>201</v>
          </cell>
          <cell r="L775">
            <v>178</v>
          </cell>
          <cell r="M775">
            <v>206</v>
          </cell>
        </row>
        <row r="776">
          <cell r="A776">
            <v>5182894</v>
          </cell>
          <cell r="B776">
            <v>5115540</v>
          </cell>
          <cell r="C776">
            <v>4410</v>
          </cell>
          <cell r="D776">
            <v>16006045</v>
          </cell>
          <cell r="E776">
            <v>233</v>
          </cell>
          <cell r="F776">
            <v>206</v>
          </cell>
          <cell r="G776">
            <v>200</v>
          </cell>
          <cell r="H776">
            <v>189</v>
          </cell>
          <cell r="I776">
            <v>462</v>
          </cell>
          <cell r="J776">
            <v>209</v>
          </cell>
          <cell r="K776">
            <v>205</v>
          </cell>
          <cell r="L776">
            <v>163</v>
          </cell>
          <cell r="M776">
            <v>45</v>
          </cell>
        </row>
        <row r="777">
          <cell r="A777">
            <v>5172280</v>
          </cell>
          <cell r="B777">
            <v>5110233</v>
          </cell>
          <cell r="C777">
            <v>4410</v>
          </cell>
          <cell r="D777">
            <v>3361122</v>
          </cell>
          <cell r="E777">
            <v>323</v>
          </cell>
          <cell r="F777">
            <v>269</v>
          </cell>
          <cell r="G777">
            <v>349</v>
          </cell>
          <cell r="H777">
            <v>546</v>
          </cell>
          <cell r="I777">
            <v>689</v>
          </cell>
          <cell r="J777">
            <v>337</v>
          </cell>
          <cell r="K777">
            <v>267</v>
          </cell>
          <cell r="L777">
            <v>207</v>
          </cell>
          <cell r="M777">
            <v>446</v>
          </cell>
        </row>
        <row r="778">
          <cell r="A778">
            <v>5182616</v>
          </cell>
          <cell r="B778">
            <v>5115401</v>
          </cell>
          <cell r="C778">
            <v>4410</v>
          </cell>
          <cell r="D778">
            <v>3519601</v>
          </cell>
          <cell r="E778">
            <v>0</v>
          </cell>
          <cell r="F778">
            <v>0</v>
          </cell>
          <cell r="G778">
            <v>0</v>
          </cell>
          <cell r="H778">
            <v>53</v>
          </cell>
          <cell r="I778">
            <v>74</v>
          </cell>
          <cell r="J778">
            <v>63</v>
          </cell>
          <cell r="K778">
            <v>0</v>
          </cell>
          <cell r="L778">
            <v>0</v>
          </cell>
          <cell r="M778">
            <v>0</v>
          </cell>
        </row>
        <row r="779">
          <cell r="A779">
            <v>5172086</v>
          </cell>
          <cell r="B779">
            <v>5110136</v>
          </cell>
          <cell r="C779">
            <v>4410</v>
          </cell>
          <cell r="D779">
            <v>7116324</v>
          </cell>
          <cell r="E779">
            <v>233</v>
          </cell>
          <cell r="F779">
            <v>206</v>
          </cell>
          <cell r="G779">
            <v>156</v>
          </cell>
          <cell r="H779">
            <v>59</v>
          </cell>
          <cell r="I779">
            <v>71</v>
          </cell>
          <cell r="J779">
            <v>70</v>
          </cell>
          <cell r="K779">
            <v>66</v>
          </cell>
          <cell r="L779">
            <v>57</v>
          </cell>
          <cell r="M779">
            <v>62</v>
          </cell>
        </row>
        <row r="780">
          <cell r="A780">
            <v>5071472</v>
          </cell>
          <cell r="B780">
            <v>5059829</v>
          </cell>
          <cell r="C780">
            <v>4410</v>
          </cell>
          <cell r="D780">
            <v>10502784</v>
          </cell>
          <cell r="E780">
            <v>758</v>
          </cell>
          <cell r="F780">
            <v>671</v>
          </cell>
          <cell r="H780">
            <v>1301</v>
          </cell>
          <cell r="J780">
            <v>1343</v>
          </cell>
          <cell r="K780">
            <v>693</v>
          </cell>
          <cell r="L780">
            <v>628</v>
          </cell>
          <cell r="M780">
            <v>650</v>
          </cell>
        </row>
        <row r="781">
          <cell r="A781">
            <v>5182592</v>
          </cell>
          <cell r="B781">
            <v>5115389</v>
          </cell>
          <cell r="C781">
            <v>4410</v>
          </cell>
          <cell r="D781">
            <v>3214496</v>
          </cell>
          <cell r="E781">
            <v>824</v>
          </cell>
          <cell r="F781">
            <v>121</v>
          </cell>
          <cell r="G781">
            <v>366</v>
          </cell>
          <cell r="H781">
            <v>351</v>
          </cell>
          <cell r="I781">
            <v>363</v>
          </cell>
          <cell r="J781">
            <v>315</v>
          </cell>
          <cell r="K781">
            <v>324</v>
          </cell>
          <cell r="L781">
            <v>309</v>
          </cell>
          <cell r="M781">
            <v>313</v>
          </cell>
        </row>
        <row r="782">
          <cell r="A782">
            <v>5182936</v>
          </cell>
          <cell r="B782">
            <v>5115561</v>
          </cell>
          <cell r="C782">
            <v>4410</v>
          </cell>
          <cell r="D782">
            <v>721606</v>
          </cell>
          <cell r="E782">
            <v>233</v>
          </cell>
          <cell r="F782">
            <v>22</v>
          </cell>
          <cell r="G782">
            <v>136</v>
          </cell>
          <cell r="H782">
            <v>133</v>
          </cell>
          <cell r="I782">
            <v>125</v>
          </cell>
          <cell r="J782">
            <v>122</v>
          </cell>
          <cell r="K782">
            <v>123</v>
          </cell>
          <cell r="L782">
            <v>124</v>
          </cell>
          <cell r="M782">
            <v>122</v>
          </cell>
        </row>
        <row r="783">
          <cell r="A783">
            <v>5172150</v>
          </cell>
          <cell r="B783">
            <v>5110168</v>
          </cell>
          <cell r="C783">
            <v>4410</v>
          </cell>
          <cell r="D783">
            <v>10505264</v>
          </cell>
          <cell r="E783">
            <v>233</v>
          </cell>
          <cell r="F783">
            <v>190</v>
          </cell>
          <cell r="G783">
            <v>160</v>
          </cell>
          <cell r="H783">
            <v>166</v>
          </cell>
          <cell r="I783">
            <v>150</v>
          </cell>
          <cell r="J783">
            <v>158</v>
          </cell>
          <cell r="K783">
            <v>169</v>
          </cell>
          <cell r="L783">
            <v>191</v>
          </cell>
          <cell r="M783">
            <v>184</v>
          </cell>
        </row>
        <row r="784">
          <cell r="A784">
            <v>5182748</v>
          </cell>
          <cell r="B784">
            <v>5115467</v>
          </cell>
          <cell r="C784">
            <v>4410</v>
          </cell>
          <cell r="D784">
            <v>2962274</v>
          </cell>
          <cell r="E784">
            <v>100</v>
          </cell>
          <cell r="F784">
            <v>93</v>
          </cell>
          <cell r="G784">
            <v>93</v>
          </cell>
          <cell r="H784">
            <v>93</v>
          </cell>
          <cell r="I784">
            <v>92</v>
          </cell>
          <cell r="J784">
            <v>96</v>
          </cell>
          <cell r="K784">
            <v>102</v>
          </cell>
          <cell r="L784">
            <v>139</v>
          </cell>
          <cell r="M784">
            <v>132</v>
          </cell>
        </row>
        <row r="785">
          <cell r="A785">
            <v>5055390</v>
          </cell>
          <cell r="B785">
            <v>5051788</v>
          </cell>
          <cell r="C785">
            <v>4410</v>
          </cell>
          <cell r="D785">
            <v>7724923</v>
          </cell>
          <cell r="E785">
            <v>171</v>
          </cell>
          <cell r="F785">
            <v>106</v>
          </cell>
          <cell r="G785">
            <v>101</v>
          </cell>
          <cell r="H785">
            <v>143</v>
          </cell>
          <cell r="I785">
            <v>137</v>
          </cell>
          <cell r="J785">
            <v>79</v>
          </cell>
          <cell r="K785">
            <v>0</v>
          </cell>
          <cell r="L785">
            <v>81</v>
          </cell>
          <cell r="M785">
            <v>190</v>
          </cell>
        </row>
        <row r="786">
          <cell r="A786">
            <v>5183002</v>
          </cell>
          <cell r="B786">
            <v>5115594</v>
          </cell>
          <cell r="C786">
            <v>4410</v>
          </cell>
          <cell r="D786">
            <v>16008646</v>
          </cell>
          <cell r="E786">
            <v>293</v>
          </cell>
          <cell r="F786">
            <v>260</v>
          </cell>
          <cell r="G786">
            <v>203</v>
          </cell>
          <cell r="H786">
            <v>198</v>
          </cell>
          <cell r="I786">
            <v>210</v>
          </cell>
          <cell r="J786">
            <v>199</v>
          </cell>
          <cell r="K786">
            <v>236</v>
          </cell>
          <cell r="L786">
            <v>229</v>
          </cell>
          <cell r="M786">
            <v>222</v>
          </cell>
        </row>
        <row r="787">
          <cell r="A787">
            <v>5183020</v>
          </cell>
          <cell r="B787">
            <v>5115603</v>
          </cell>
          <cell r="C787">
            <v>4410</v>
          </cell>
          <cell r="D787">
            <v>70000669</v>
          </cell>
          <cell r="E787">
            <v>368</v>
          </cell>
          <cell r="F787">
            <v>307</v>
          </cell>
          <cell r="G787">
            <v>327</v>
          </cell>
          <cell r="H787">
            <v>404</v>
          </cell>
          <cell r="I787">
            <v>462</v>
          </cell>
          <cell r="J787">
            <v>456</v>
          </cell>
          <cell r="K787">
            <v>597</v>
          </cell>
          <cell r="L787">
            <v>609</v>
          </cell>
          <cell r="M787">
            <v>598</v>
          </cell>
        </row>
        <row r="788">
          <cell r="A788">
            <v>5172172</v>
          </cell>
          <cell r="B788">
            <v>5110179</v>
          </cell>
          <cell r="C788">
            <v>4410</v>
          </cell>
          <cell r="D788">
            <v>156204</v>
          </cell>
          <cell r="E788">
            <v>77</v>
          </cell>
          <cell r="F788">
            <v>100</v>
          </cell>
          <cell r="G788">
            <v>114</v>
          </cell>
          <cell r="H788">
            <v>35</v>
          </cell>
          <cell r="I788">
            <v>197</v>
          </cell>
          <cell r="J788">
            <v>101</v>
          </cell>
          <cell r="K788">
            <v>119</v>
          </cell>
          <cell r="L788">
            <v>99</v>
          </cell>
          <cell r="M788">
            <v>145</v>
          </cell>
        </row>
        <row r="789">
          <cell r="A789">
            <v>5182812</v>
          </cell>
          <cell r="B789">
            <v>5115499</v>
          </cell>
          <cell r="C789">
            <v>4410</v>
          </cell>
          <cell r="D789">
            <v>16006710</v>
          </cell>
          <cell r="E789">
            <v>158</v>
          </cell>
          <cell r="F789">
            <v>150</v>
          </cell>
          <cell r="G789">
            <v>135</v>
          </cell>
          <cell r="H789">
            <v>130</v>
          </cell>
          <cell r="I789">
            <v>149</v>
          </cell>
          <cell r="J789">
            <v>128</v>
          </cell>
          <cell r="K789">
            <v>157</v>
          </cell>
          <cell r="L789">
            <v>143</v>
          </cell>
          <cell r="M789">
            <v>150</v>
          </cell>
        </row>
        <row r="790">
          <cell r="A790">
            <v>5182726</v>
          </cell>
          <cell r="B790">
            <v>5115456</v>
          </cell>
          <cell r="C790">
            <v>4410</v>
          </cell>
          <cell r="D790">
            <v>16008713</v>
          </cell>
          <cell r="E790">
            <v>127</v>
          </cell>
          <cell r="F790">
            <v>95</v>
          </cell>
          <cell r="G790">
            <v>98</v>
          </cell>
          <cell r="H790">
            <v>179</v>
          </cell>
          <cell r="I790">
            <v>204</v>
          </cell>
          <cell r="J790">
            <v>184</v>
          </cell>
          <cell r="K790">
            <v>201</v>
          </cell>
          <cell r="L790">
            <v>195</v>
          </cell>
          <cell r="M790">
            <v>214</v>
          </cell>
        </row>
        <row r="791">
          <cell r="A791">
            <v>5182788</v>
          </cell>
          <cell r="B791">
            <v>5115487</v>
          </cell>
          <cell r="C791">
            <v>4410</v>
          </cell>
          <cell r="D791">
            <v>16008391</v>
          </cell>
          <cell r="E791">
            <v>0</v>
          </cell>
          <cell r="F791">
            <v>0</v>
          </cell>
          <cell r="G791">
            <v>0</v>
          </cell>
          <cell r="H791">
            <v>84</v>
          </cell>
          <cell r="I791">
            <v>21</v>
          </cell>
          <cell r="J791">
            <v>32</v>
          </cell>
          <cell r="K791">
            <v>5</v>
          </cell>
          <cell r="L791">
            <v>50</v>
          </cell>
          <cell r="M791">
            <v>83</v>
          </cell>
        </row>
        <row r="792">
          <cell r="A792">
            <v>5182654</v>
          </cell>
          <cell r="B792">
            <v>5115420</v>
          </cell>
          <cell r="C792">
            <v>4410</v>
          </cell>
          <cell r="D792">
            <v>1535017</v>
          </cell>
          <cell r="E792">
            <v>209</v>
          </cell>
          <cell r="F792">
            <v>127</v>
          </cell>
          <cell r="G792">
            <v>149</v>
          </cell>
          <cell r="H792">
            <v>156</v>
          </cell>
          <cell r="I792">
            <v>135</v>
          </cell>
          <cell r="J792">
            <v>129</v>
          </cell>
          <cell r="K792">
            <v>124</v>
          </cell>
          <cell r="L792">
            <v>96</v>
          </cell>
          <cell r="M792">
            <v>189</v>
          </cell>
        </row>
        <row r="793">
          <cell r="A793">
            <v>5182668</v>
          </cell>
          <cell r="B793">
            <v>5115427</v>
          </cell>
          <cell r="C793">
            <v>4410</v>
          </cell>
          <cell r="D793">
            <v>1618047</v>
          </cell>
          <cell r="E793">
            <v>187</v>
          </cell>
          <cell r="F793">
            <v>157</v>
          </cell>
          <cell r="G793">
            <v>124</v>
          </cell>
          <cell r="H793">
            <v>103</v>
          </cell>
          <cell r="I793">
            <v>114</v>
          </cell>
          <cell r="J793">
            <v>156</v>
          </cell>
          <cell r="K793">
            <v>153</v>
          </cell>
          <cell r="L793">
            <v>129</v>
          </cell>
          <cell r="M793">
            <v>145</v>
          </cell>
        </row>
        <row r="794">
          <cell r="A794">
            <v>5182706</v>
          </cell>
          <cell r="B794">
            <v>5115446</v>
          </cell>
          <cell r="C794">
            <v>4410</v>
          </cell>
          <cell r="D794">
            <v>1911852</v>
          </cell>
          <cell r="E794">
            <v>233</v>
          </cell>
          <cell r="F794">
            <v>194</v>
          </cell>
          <cell r="G794">
            <v>150</v>
          </cell>
          <cell r="H794">
            <v>199</v>
          </cell>
          <cell r="I794">
            <v>179</v>
          </cell>
          <cell r="J794">
            <v>164</v>
          </cell>
          <cell r="K794">
            <v>184</v>
          </cell>
          <cell r="L794">
            <v>157</v>
          </cell>
          <cell r="M794">
            <v>196</v>
          </cell>
        </row>
        <row r="795">
          <cell r="A795">
            <v>5072584</v>
          </cell>
          <cell r="B795">
            <v>5060385</v>
          </cell>
          <cell r="C795">
            <v>4410</v>
          </cell>
          <cell r="D795">
            <v>1877886</v>
          </cell>
          <cell r="E795">
            <v>40</v>
          </cell>
          <cell r="F795">
            <v>42</v>
          </cell>
          <cell r="G795">
            <v>46</v>
          </cell>
          <cell r="H795">
            <v>54</v>
          </cell>
          <cell r="I795">
            <v>41</v>
          </cell>
          <cell r="J795">
            <v>40</v>
          </cell>
          <cell r="K795">
            <v>45</v>
          </cell>
          <cell r="L795">
            <v>42</v>
          </cell>
          <cell r="M795">
            <v>0</v>
          </cell>
        </row>
        <row r="796">
          <cell r="A796">
            <v>5182916</v>
          </cell>
          <cell r="B796">
            <v>5115551</v>
          </cell>
          <cell r="C796">
            <v>4410</v>
          </cell>
          <cell r="D796">
            <v>70004106</v>
          </cell>
          <cell r="E796">
            <v>129</v>
          </cell>
          <cell r="F796">
            <v>85</v>
          </cell>
          <cell r="G796">
            <v>101</v>
          </cell>
          <cell r="H796">
            <v>90</v>
          </cell>
          <cell r="I796">
            <v>96</v>
          </cell>
          <cell r="J796">
            <v>34</v>
          </cell>
          <cell r="K796">
            <v>79</v>
          </cell>
          <cell r="L796">
            <v>93</v>
          </cell>
          <cell r="M796">
            <v>82</v>
          </cell>
        </row>
        <row r="797">
          <cell r="A797">
            <v>5172020</v>
          </cell>
          <cell r="B797">
            <v>5110103</v>
          </cell>
          <cell r="C797">
            <v>4410</v>
          </cell>
          <cell r="D797">
            <v>3730868</v>
          </cell>
          <cell r="E797">
            <v>39</v>
          </cell>
          <cell r="F797">
            <v>59</v>
          </cell>
          <cell r="G797">
            <v>79</v>
          </cell>
          <cell r="H797">
            <v>38</v>
          </cell>
          <cell r="I797">
            <v>171</v>
          </cell>
          <cell r="J797">
            <v>84</v>
          </cell>
          <cell r="K797">
            <v>69</v>
          </cell>
          <cell r="L797">
            <v>68</v>
          </cell>
          <cell r="M797">
            <v>108</v>
          </cell>
        </row>
        <row r="798">
          <cell r="A798">
            <v>5171956</v>
          </cell>
          <cell r="B798">
            <v>5110071</v>
          </cell>
          <cell r="C798">
            <v>4410</v>
          </cell>
          <cell r="D798">
            <v>3725885</v>
          </cell>
          <cell r="E798">
            <v>42</v>
          </cell>
          <cell r="F798">
            <v>32</v>
          </cell>
          <cell r="G798">
            <v>33</v>
          </cell>
          <cell r="H798">
            <v>37</v>
          </cell>
          <cell r="I798">
            <v>41</v>
          </cell>
          <cell r="J798">
            <v>25</v>
          </cell>
          <cell r="K798">
            <v>43</v>
          </cell>
          <cell r="L798">
            <v>38</v>
          </cell>
          <cell r="M798">
            <v>36</v>
          </cell>
        </row>
        <row r="799">
          <cell r="A799">
            <v>5171976</v>
          </cell>
          <cell r="B799">
            <v>5110081</v>
          </cell>
          <cell r="C799">
            <v>4410</v>
          </cell>
          <cell r="D799">
            <v>1751159</v>
          </cell>
          <cell r="E799">
            <v>30</v>
          </cell>
          <cell r="F799">
            <v>23</v>
          </cell>
          <cell r="G799">
            <v>20</v>
          </cell>
          <cell r="H799">
            <v>21</v>
          </cell>
          <cell r="I799">
            <v>22</v>
          </cell>
          <cell r="J799">
            <v>18</v>
          </cell>
          <cell r="K799">
            <v>17</v>
          </cell>
          <cell r="L799">
            <v>15</v>
          </cell>
          <cell r="M799">
            <v>31</v>
          </cell>
        </row>
        <row r="800">
          <cell r="A800">
            <v>5171998</v>
          </cell>
          <cell r="B800">
            <v>5110092</v>
          </cell>
          <cell r="C800">
            <v>4410</v>
          </cell>
          <cell r="D800">
            <v>3730699</v>
          </cell>
          <cell r="E800">
            <v>173</v>
          </cell>
          <cell r="F800">
            <v>160</v>
          </cell>
          <cell r="G800">
            <v>159</v>
          </cell>
          <cell r="H800">
            <v>154</v>
          </cell>
          <cell r="I800">
            <v>163</v>
          </cell>
          <cell r="J800">
            <v>145</v>
          </cell>
          <cell r="K800">
            <v>156</v>
          </cell>
          <cell r="L800">
            <v>147</v>
          </cell>
          <cell r="M800">
            <v>172</v>
          </cell>
        </row>
        <row r="801">
          <cell r="A801">
            <v>5172064</v>
          </cell>
          <cell r="B801">
            <v>5110125</v>
          </cell>
          <cell r="C801">
            <v>4410</v>
          </cell>
          <cell r="D801">
            <v>1752643</v>
          </cell>
          <cell r="E801">
            <v>162</v>
          </cell>
          <cell r="F801">
            <v>138</v>
          </cell>
          <cell r="G801">
            <v>120</v>
          </cell>
          <cell r="H801">
            <v>136</v>
          </cell>
          <cell r="I801">
            <v>133</v>
          </cell>
          <cell r="J801">
            <v>125</v>
          </cell>
          <cell r="K801">
            <v>135</v>
          </cell>
          <cell r="L801">
            <v>135</v>
          </cell>
          <cell r="M801">
            <v>142</v>
          </cell>
        </row>
        <row r="802">
          <cell r="A802">
            <v>5172128</v>
          </cell>
          <cell r="B802">
            <v>5110157</v>
          </cell>
          <cell r="C802">
            <v>4410</v>
          </cell>
          <cell r="D802">
            <v>6822805</v>
          </cell>
          <cell r="E802">
            <v>213</v>
          </cell>
          <cell r="F802">
            <v>171</v>
          </cell>
          <cell r="G802">
            <v>153</v>
          </cell>
          <cell r="H802">
            <v>180</v>
          </cell>
          <cell r="I802">
            <v>182</v>
          </cell>
          <cell r="J802">
            <v>159</v>
          </cell>
          <cell r="K802">
            <v>176</v>
          </cell>
          <cell r="L802">
            <v>171</v>
          </cell>
          <cell r="M802">
            <v>144</v>
          </cell>
        </row>
        <row r="803">
          <cell r="A803">
            <v>5172216</v>
          </cell>
          <cell r="B803">
            <v>5110201</v>
          </cell>
          <cell r="C803">
            <v>4410</v>
          </cell>
          <cell r="D803">
            <v>5826806</v>
          </cell>
          <cell r="E803">
            <v>134</v>
          </cell>
          <cell r="F803">
            <v>198</v>
          </cell>
          <cell r="G803">
            <v>139</v>
          </cell>
          <cell r="H803">
            <v>194</v>
          </cell>
          <cell r="I803">
            <v>116</v>
          </cell>
          <cell r="J803">
            <v>132</v>
          </cell>
          <cell r="K803">
            <v>118</v>
          </cell>
          <cell r="L803">
            <v>170</v>
          </cell>
          <cell r="M803">
            <v>127</v>
          </cell>
        </row>
        <row r="804">
          <cell r="A804">
            <v>5172324</v>
          </cell>
          <cell r="B804">
            <v>5110255</v>
          </cell>
          <cell r="C804">
            <v>4410</v>
          </cell>
          <cell r="D804">
            <v>6827554</v>
          </cell>
          <cell r="E804">
            <v>120</v>
          </cell>
          <cell r="F804">
            <v>146</v>
          </cell>
          <cell r="G804">
            <v>175</v>
          </cell>
          <cell r="H804">
            <v>178</v>
          </cell>
          <cell r="I804">
            <v>178</v>
          </cell>
          <cell r="J804">
            <v>160</v>
          </cell>
          <cell r="K804">
            <v>157</v>
          </cell>
          <cell r="L804">
            <v>156</v>
          </cell>
          <cell r="M804">
            <v>149</v>
          </cell>
        </row>
        <row r="805">
          <cell r="A805">
            <v>5182872</v>
          </cell>
          <cell r="B805">
            <v>5115529</v>
          </cell>
          <cell r="C805">
            <v>4410</v>
          </cell>
          <cell r="D805">
            <v>3365126</v>
          </cell>
          <cell r="E805">
            <v>123</v>
          </cell>
          <cell r="F805">
            <v>111</v>
          </cell>
          <cell r="G805">
            <v>113</v>
          </cell>
          <cell r="H805">
            <v>111</v>
          </cell>
          <cell r="I805">
            <v>116</v>
          </cell>
          <cell r="J805">
            <v>114</v>
          </cell>
          <cell r="K805">
            <v>113</v>
          </cell>
          <cell r="L805">
            <v>108</v>
          </cell>
          <cell r="M805">
            <v>123</v>
          </cell>
        </row>
        <row r="806">
          <cell r="A806">
            <v>5182552</v>
          </cell>
          <cell r="B806">
            <v>5115369</v>
          </cell>
          <cell r="C806">
            <v>4410</v>
          </cell>
          <cell r="D806">
            <v>1309442</v>
          </cell>
          <cell r="E806">
            <v>283</v>
          </cell>
          <cell r="F806">
            <v>210</v>
          </cell>
          <cell r="G806">
            <v>168</v>
          </cell>
          <cell r="H806">
            <v>211</v>
          </cell>
          <cell r="I806">
            <v>270</v>
          </cell>
          <cell r="J806">
            <v>210</v>
          </cell>
          <cell r="K806">
            <v>243</v>
          </cell>
          <cell r="L806">
            <v>253</v>
          </cell>
          <cell r="M806">
            <v>242</v>
          </cell>
        </row>
        <row r="807">
          <cell r="A807">
            <v>5095510</v>
          </cell>
          <cell r="B807">
            <v>5071848</v>
          </cell>
          <cell r="C807">
            <v>4410</v>
          </cell>
          <cell r="D807">
            <v>7094174</v>
          </cell>
          <cell r="E807">
            <v>260</v>
          </cell>
          <cell r="F807">
            <v>113</v>
          </cell>
          <cell r="G807">
            <v>46</v>
          </cell>
          <cell r="H807">
            <v>127</v>
          </cell>
          <cell r="I807">
            <v>118</v>
          </cell>
          <cell r="J807">
            <v>183</v>
          </cell>
          <cell r="K807">
            <v>258</v>
          </cell>
          <cell r="L807">
            <v>330</v>
          </cell>
          <cell r="M807">
            <v>314</v>
          </cell>
        </row>
        <row r="808">
          <cell r="A808">
            <v>5172194</v>
          </cell>
          <cell r="B808">
            <v>5110190</v>
          </cell>
          <cell r="C808">
            <v>4410</v>
          </cell>
          <cell r="D808">
            <v>7117735</v>
          </cell>
          <cell r="E808">
            <v>113</v>
          </cell>
          <cell r="F808">
            <v>56</v>
          </cell>
          <cell r="G808">
            <v>119</v>
          </cell>
          <cell r="H808">
            <v>103</v>
          </cell>
          <cell r="I808">
            <v>135</v>
          </cell>
          <cell r="J808">
            <v>157</v>
          </cell>
          <cell r="K808">
            <v>126</v>
          </cell>
          <cell r="L808">
            <v>156</v>
          </cell>
          <cell r="M808">
            <v>132</v>
          </cell>
        </row>
        <row r="809">
          <cell r="A809">
            <v>5182768</v>
          </cell>
          <cell r="B809">
            <v>5115477</v>
          </cell>
          <cell r="C809">
            <v>4410</v>
          </cell>
          <cell r="D809">
            <v>7316427</v>
          </cell>
          <cell r="E809">
            <v>275</v>
          </cell>
          <cell r="F809">
            <v>208</v>
          </cell>
          <cell r="G809">
            <v>240</v>
          </cell>
          <cell r="H809">
            <v>229</v>
          </cell>
          <cell r="I809">
            <v>247</v>
          </cell>
          <cell r="J809">
            <v>208</v>
          </cell>
          <cell r="K809">
            <v>216</v>
          </cell>
          <cell r="L809">
            <v>265</v>
          </cell>
          <cell r="M809">
            <v>223</v>
          </cell>
        </row>
        <row r="810">
          <cell r="A810">
            <v>5172302</v>
          </cell>
          <cell r="B810">
            <v>5110244</v>
          </cell>
          <cell r="C810">
            <v>4410</v>
          </cell>
          <cell r="D810">
            <v>445100</v>
          </cell>
          <cell r="E810">
            <v>200</v>
          </cell>
          <cell r="F810">
            <v>173</v>
          </cell>
          <cell r="G810">
            <v>158</v>
          </cell>
          <cell r="H810">
            <v>163</v>
          </cell>
          <cell r="I810">
            <v>164</v>
          </cell>
          <cell r="J810">
            <v>138</v>
          </cell>
          <cell r="K810">
            <v>145</v>
          </cell>
          <cell r="L810">
            <v>177</v>
          </cell>
          <cell r="M810">
            <v>212</v>
          </cell>
        </row>
        <row r="811">
          <cell r="A811">
            <v>5182684</v>
          </cell>
          <cell r="B811">
            <v>5115435</v>
          </cell>
          <cell r="C811">
            <v>4410</v>
          </cell>
          <cell r="D811">
            <v>719449</v>
          </cell>
          <cell r="E811">
            <v>175</v>
          </cell>
          <cell r="F811">
            <v>160</v>
          </cell>
          <cell r="G811">
            <v>140</v>
          </cell>
          <cell r="H811">
            <v>161</v>
          </cell>
          <cell r="I811">
            <v>157</v>
          </cell>
          <cell r="J811">
            <v>147</v>
          </cell>
          <cell r="K811">
            <v>139</v>
          </cell>
          <cell r="L811">
            <v>130</v>
          </cell>
          <cell r="M811">
            <v>178</v>
          </cell>
        </row>
        <row r="812">
          <cell r="A812">
            <v>5095458</v>
          </cell>
          <cell r="B812">
            <v>5071822</v>
          </cell>
          <cell r="C812">
            <v>4410</v>
          </cell>
          <cell r="D812">
            <v>4418976</v>
          </cell>
          <cell r="E812">
            <v>240</v>
          </cell>
          <cell r="F812">
            <v>185</v>
          </cell>
          <cell r="G812">
            <v>227</v>
          </cell>
          <cell r="H812">
            <v>186</v>
          </cell>
          <cell r="I812">
            <v>464</v>
          </cell>
          <cell r="J812">
            <v>221</v>
          </cell>
          <cell r="K812">
            <v>184</v>
          </cell>
          <cell r="L812">
            <v>199</v>
          </cell>
          <cell r="M812">
            <v>186</v>
          </cell>
        </row>
        <row r="813">
          <cell r="A813">
            <v>5172366</v>
          </cell>
          <cell r="B813">
            <v>5110276</v>
          </cell>
          <cell r="C813">
            <v>4410</v>
          </cell>
          <cell r="D813">
            <v>3507303</v>
          </cell>
          <cell r="E813">
            <v>288</v>
          </cell>
          <cell r="F813">
            <v>261</v>
          </cell>
          <cell r="G813">
            <v>137</v>
          </cell>
          <cell r="H813">
            <v>126</v>
          </cell>
          <cell r="I813">
            <v>147</v>
          </cell>
          <cell r="J813">
            <v>207</v>
          </cell>
          <cell r="K813">
            <v>239</v>
          </cell>
          <cell r="L813">
            <v>223</v>
          </cell>
          <cell r="M813">
            <v>230</v>
          </cell>
        </row>
        <row r="814">
          <cell r="A814">
            <v>5183156</v>
          </cell>
          <cell r="B814">
            <v>5115671</v>
          </cell>
          <cell r="C814">
            <v>4410</v>
          </cell>
          <cell r="E814">
            <v>315</v>
          </cell>
          <cell r="F814">
            <v>281</v>
          </cell>
          <cell r="G814">
            <v>270</v>
          </cell>
          <cell r="H814">
            <v>240</v>
          </cell>
          <cell r="I814">
            <v>313</v>
          </cell>
          <cell r="J814">
            <v>270</v>
          </cell>
          <cell r="K814">
            <v>288</v>
          </cell>
          <cell r="L814">
            <v>261</v>
          </cell>
          <cell r="M814">
            <v>277</v>
          </cell>
        </row>
        <row r="815">
          <cell r="A815">
            <v>5183250</v>
          </cell>
          <cell r="B815">
            <v>5115718</v>
          </cell>
          <cell r="C815">
            <v>4410</v>
          </cell>
          <cell r="D815">
            <v>3364064</v>
          </cell>
          <cell r="E815">
            <v>294</v>
          </cell>
          <cell r="F815">
            <v>263</v>
          </cell>
          <cell r="G815">
            <v>253</v>
          </cell>
          <cell r="H815">
            <v>225</v>
          </cell>
          <cell r="I815">
            <v>294</v>
          </cell>
          <cell r="J815">
            <v>92</v>
          </cell>
          <cell r="K815">
            <v>42</v>
          </cell>
          <cell r="L815">
            <v>22</v>
          </cell>
          <cell r="M815">
            <v>11</v>
          </cell>
        </row>
        <row r="816">
          <cell r="A816">
            <v>5183308</v>
          </cell>
          <cell r="B816">
            <v>5115747</v>
          </cell>
          <cell r="C816">
            <v>4410</v>
          </cell>
          <cell r="D816">
            <v>31988300</v>
          </cell>
          <cell r="E816">
            <v>96</v>
          </cell>
          <cell r="F816">
            <v>96</v>
          </cell>
          <cell r="G816">
            <v>112</v>
          </cell>
          <cell r="H816">
            <v>136</v>
          </cell>
          <cell r="I816">
            <v>53</v>
          </cell>
          <cell r="J816">
            <v>134</v>
          </cell>
          <cell r="K816">
            <v>151</v>
          </cell>
          <cell r="L816">
            <v>180</v>
          </cell>
          <cell r="M816">
            <v>211</v>
          </cell>
        </row>
        <row r="817">
          <cell r="A817">
            <v>5183176</v>
          </cell>
          <cell r="B817">
            <v>5115681</v>
          </cell>
          <cell r="C817">
            <v>4410</v>
          </cell>
          <cell r="D817">
            <v>31988296</v>
          </cell>
          <cell r="E817">
            <v>110</v>
          </cell>
          <cell r="F817">
            <v>75</v>
          </cell>
          <cell r="G817">
            <v>77</v>
          </cell>
          <cell r="H817">
            <v>73</v>
          </cell>
          <cell r="I817">
            <v>67</v>
          </cell>
          <cell r="J817">
            <v>67</v>
          </cell>
          <cell r="K817">
            <v>68</v>
          </cell>
          <cell r="L817">
            <v>67</v>
          </cell>
          <cell r="M817">
            <v>0</v>
          </cell>
        </row>
        <row r="818">
          <cell r="A818">
            <v>5183102</v>
          </cell>
          <cell r="B818">
            <v>5115644</v>
          </cell>
          <cell r="C818">
            <v>4410</v>
          </cell>
          <cell r="D818">
            <v>31988099</v>
          </cell>
          <cell r="E818">
            <v>230</v>
          </cell>
          <cell r="F818">
            <v>164</v>
          </cell>
          <cell r="G818">
            <v>164</v>
          </cell>
          <cell r="H818">
            <v>204</v>
          </cell>
          <cell r="I818">
            <v>167</v>
          </cell>
          <cell r="J818">
            <v>181</v>
          </cell>
          <cell r="K818">
            <v>216</v>
          </cell>
          <cell r="L818">
            <v>183</v>
          </cell>
          <cell r="M818">
            <v>186</v>
          </cell>
        </row>
        <row r="819">
          <cell r="A819">
            <v>5183120</v>
          </cell>
          <cell r="B819">
            <v>5115653</v>
          </cell>
          <cell r="C819">
            <v>4410</v>
          </cell>
          <cell r="D819">
            <v>355781</v>
          </cell>
          <cell r="E819">
            <v>240</v>
          </cell>
          <cell r="F819">
            <v>214</v>
          </cell>
          <cell r="G819">
            <v>206</v>
          </cell>
          <cell r="H819">
            <v>183</v>
          </cell>
          <cell r="I819">
            <v>239</v>
          </cell>
          <cell r="J819">
            <v>422</v>
          </cell>
          <cell r="K819">
            <v>267</v>
          </cell>
          <cell r="L819">
            <v>230</v>
          </cell>
          <cell r="M819">
            <v>227</v>
          </cell>
        </row>
        <row r="820">
          <cell r="A820">
            <v>5183360</v>
          </cell>
          <cell r="B820">
            <v>5115773</v>
          </cell>
          <cell r="C820">
            <v>4410</v>
          </cell>
          <cell r="D820">
            <v>31988301</v>
          </cell>
          <cell r="E820">
            <v>172</v>
          </cell>
          <cell r="F820">
            <v>152</v>
          </cell>
          <cell r="G820">
            <v>148</v>
          </cell>
          <cell r="H820">
            <v>144</v>
          </cell>
          <cell r="I820">
            <v>213</v>
          </cell>
          <cell r="J820">
            <v>187</v>
          </cell>
          <cell r="K820">
            <v>205</v>
          </cell>
          <cell r="L820">
            <v>237</v>
          </cell>
          <cell r="M820">
            <v>257</v>
          </cell>
        </row>
        <row r="821">
          <cell r="A821">
            <v>5183230</v>
          </cell>
          <cell r="B821">
            <v>5115708</v>
          </cell>
          <cell r="C821">
            <v>4410</v>
          </cell>
          <cell r="D821">
            <v>31988303</v>
          </cell>
          <cell r="E821">
            <v>78</v>
          </cell>
          <cell r="F821">
            <v>58</v>
          </cell>
          <cell r="G821">
            <v>61</v>
          </cell>
          <cell r="H821">
            <v>59</v>
          </cell>
          <cell r="I821">
            <v>63</v>
          </cell>
          <cell r="J821">
            <v>116</v>
          </cell>
          <cell r="K821">
            <v>143</v>
          </cell>
          <cell r="L821">
            <v>241</v>
          </cell>
          <cell r="M821">
            <v>271</v>
          </cell>
        </row>
        <row r="822">
          <cell r="A822">
            <v>5183270</v>
          </cell>
          <cell r="B822">
            <v>5115728</v>
          </cell>
          <cell r="C822">
            <v>4410</v>
          </cell>
          <cell r="D822">
            <v>7116236</v>
          </cell>
          <cell r="E822">
            <v>466</v>
          </cell>
          <cell r="F822">
            <v>403</v>
          </cell>
          <cell r="G822">
            <v>102</v>
          </cell>
          <cell r="H822">
            <v>128</v>
          </cell>
          <cell r="I822">
            <v>205</v>
          </cell>
          <cell r="J822">
            <v>115</v>
          </cell>
          <cell r="K822">
            <v>115</v>
          </cell>
          <cell r="L822">
            <v>109</v>
          </cell>
          <cell r="M822">
            <v>142</v>
          </cell>
        </row>
        <row r="823">
          <cell r="A823">
            <v>5081364</v>
          </cell>
          <cell r="B823">
            <v>5064775</v>
          </cell>
          <cell r="C823">
            <v>4410</v>
          </cell>
          <cell r="D823">
            <v>2964935</v>
          </cell>
          <cell r="E823">
            <v>185</v>
          </cell>
          <cell r="F823">
            <v>165</v>
          </cell>
          <cell r="G823">
            <v>151</v>
          </cell>
          <cell r="H823">
            <v>157</v>
          </cell>
          <cell r="I823">
            <v>146</v>
          </cell>
          <cell r="J823">
            <v>147</v>
          </cell>
          <cell r="K823">
            <v>158</v>
          </cell>
          <cell r="L823">
            <v>136</v>
          </cell>
          <cell r="M823">
            <v>164</v>
          </cell>
        </row>
        <row r="824">
          <cell r="A824">
            <v>5183290</v>
          </cell>
          <cell r="B824">
            <v>5115738</v>
          </cell>
          <cell r="C824">
            <v>4410</v>
          </cell>
          <cell r="D824">
            <v>1916086</v>
          </cell>
          <cell r="E824">
            <v>269</v>
          </cell>
          <cell r="F824">
            <v>270</v>
          </cell>
          <cell r="G824">
            <v>77</v>
          </cell>
          <cell r="H824">
            <v>13</v>
          </cell>
          <cell r="I824">
            <v>147</v>
          </cell>
          <cell r="J824">
            <v>0</v>
          </cell>
          <cell r="K824">
            <v>0</v>
          </cell>
          <cell r="L824">
            <v>147</v>
          </cell>
          <cell r="M824">
            <v>0</v>
          </cell>
        </row>
        <row r="825">
          <cell r="A825">
            <v>5183214</v>
          </cell>
          <cell r="B825">
            <v>5115700</v>
          </cell>
          <cell r="C825">
            <v>4410</v>
          </cell>
          <cell r="D825">
            <v>1618089</v>
          </cell>
          <cell r="E825">
            <v>251</v>
          </cell>
          <cell r="F825">
            <v>207</v>
          </cell>
          <cell r="G825">
            <v>214</v>
          </cell>
          <cell r="H825">
            <v>208</v>
          </cell>
          <cell r="I825">
            <v>223</v>
          </cell>
          <cell r="J825">
            <v>207</v>
          </cell>
          <cell r="K825">
            <v>254</v>
          </cell>
          <cell r="L825">
            <v>236</v>
          </cell>
          <cell r="M825">
            <v>230</v>
          </cell>
        </row>
        <row r="826">
          <cell r="A826">
            <v>5183344</v>
          </cell>
          <cell r="B826">
            <v>5115765</v>
          </cell>
          <cell r="C826">
            <v>4410</v>
          </cell>
          <cell r="D826">
            <v>3366163</v>
          </cell>
          <cell r="E826">
            <v>252</v>
          </cell>
          <cell r="F826">
            <v>228</v>
          </cell>
          <cell r="G826">
            <v>234</v>
          </cell>
          <cell r="H826">
            <v>214</v>
          </cell>
          <cell r="I826">
            <v>216</v>
          </cell>
          <cell r="J826">
            <v>205</v>
          </cell>
          <cell r="K826">
            <v>222</v>
          </cell>
          <cell r="L826">
            <v>216</v>
          </cell>
          <cell r="M826">
            <v>220</v>
          </cell>
        </row>
        <row r="827">
          <cell r="A827">
            <v>5183324</v>
          </cell>
          <cell r="B827">
            <v>5115755</v>
          </cell>
          <cell r="C827">
            <v>4410</v>
          </cell>
          <cell r="D827">
            <v>3361922</v>
          </cell>
          <cell r="E827">
            <v>265</v>
          </cell>
          <cell r="F827">
            <v>239</v>
          </cell>
          <cell r="G827">
            <v>234</v>
          </cell>
          <cell r="H827">
            <v>228</v>
          </cell>
          <cell r="I827">
            <v>234</v>
          </cell>
          <cell r="J827">
            <v>250</v>
          </cell>
          <cell r="K827">
            <v>297</v>
          </cell>
          <cell r="L827">
            <v>282</v>
          </cell>
          <cell r="M827">
            <v>325</v>
          </cell>
        </row>
        <row r="828">
          <cell r="A828">
            <v>5183198</v>
          </cell>
          <cell r="B828">
            <v>5115692</v>
          </cell>
          <cell r="C828">
            <v>4410</v>
          </cell>
          <cell r="D828">
            <v>4867375</v>
          </cell>
          <cell r="E828">
            <v>56</v>
          </cell>
          <cell r="F828">
            <v>48</v>
          </cell>
          <cell r="G828">
            <v>43</v>
          </cell>
          <cell r="H828">
            <v>43</v>
          </cell>
          <cell r="I828">
            <v>48</v>
          </cell>
          <cell r="J828">
            <v>47</v>
          </cell>
          <cell r="K828">
            <v>58</v>
          </cell>
          <cell r="L828">
            <v>54</v>
          </cell>
          <cell r="M828">
            <v>55</v>
          </cell>
        </row>
        <row r="829">
          <cell r="A829">
            <v>5183136</v>
          </cell>
          <cell r="B829">
            <v>5115661</v>
          </cell>
          <cell r="C829">
            <v>4410</v>
          </cell>
          <cell r="D829">
            <v>7085074</v>
          </cell>
          <cell r="E829">
            <v>233</v>
          </cell>
          <cell r="F829">
            <v>202</v>
          </cell>
          <cell r="G829">
            <v>228</v>
          </cell>
          <cell r="H829">
            <v>208</v>
          </cell>
          <cell r="I829">
            <v>214</v>
          </cell>
          <cell r="J829">
            <v>212</v>
          </cell>
          <cell r="K829">
            <v>236</v>
          </cell>
          <cell r="L829">
            <v>229</v>
          </cell>
          <cell r="M829">
            <v>265</v>
          </cell>
        </row>
        <row r="830">
          <cell r="A830">
            <v>5183682</v>
          </cell>
          <cell r="B830">
            <v>5115934</v>
          </cell>
          <cell r="C830">
            <v>4410</v>
          </cell>
          <cell r="D830">
            <v>2206823</v>
          </cell>
          <cell r="E830">
            <v>233</v>
          </cell>
          <cell r="F830">
            <v>206</v>
          </cell>
          <cell r="G830">
            <v>200</v>
          </cell>
          <cell r="H830">
            <v>189</v>
          </cell>
          <cell r="I830">
            <v>273</v>
          </cell>
          <cell r="J830">
            <v>237</v>
          </cell>
          <cell r="K830">
            <v>251</v>
          </cell>
          <cell r="L830">
            <v>227</v>
          </cell>
          <cell r="M830">
            <v>233</v>
          </cell>
        </row>
        <row r="831">
          <cell r="A831">
            <v>5164458</v>
          </cell>
          <cell r="B831">
            <v>5106322</v>
          </cell>
          <cell r="C831">
            <v>4410</v>
          </cell>
          <cell r="E831">
            <v>422</v>
          </cell>
          <cell r="F831">
            <v>200</v>
          </cell>
          <cell r="G831">
            <v>190</v>
          </cell>
          <cell r="H831">
            <v>168</v>
          </cell>
          <cell r="I831">
            <v>219</v>
          </cell>
          <cell r="J831">
            <v>186</v>
          </cell>
          <cell r="K831">
            <v>196</v>
          </cell>
          <cell r="L831">
            <v>181</v>
          </cell>
          <cell r="M831">
            <v>187</v>
          </cell>
        </row>
        <row r="832">
          <cell r="A832">
            <v>5164868</v>
          </cell>
          <cell r="B832">
            <v>5106527</v>
          </cell>
          <cell r="C832">
            <v>4410</v>
          </cell>
          <cell r="D832">
            <v>31988455</v>
          </cell>
          <cell r="E832">
            <v>318</v>
          </cell>
          <cell r="F832">
            <v>253</v>
          </cell>
          <cell r="G832">
            <v>259</v>
          </cell>
          <cell r="H832">
            <v>246</v>
          </cell>
          <cell r="I832">
            <v>260</v>
          </cell>
          <cell r="J832">
            <v>250</v>
          </cell>
          <cell r="K832">
            <v>255</v>
          </cell>
          <cell r="L832">
            <v>260</v>
          </cell>
          <cell r="M832">
            <v>226</v>
          </cell>
        </row>
        <row r="833">
          <cell r="A833">
            <v>5164450</v>
          </cell>
          <cell r="B833">
            <v>5106318</v>
          </cell>
          <cell r="C833">
            <v>4410</v>
          </cell>
          <cell r="D833">
            <v>31988464</v>
          </cell>
          <cell r="E833">
            <v>20</v>
          </cell>
          <cell r="F833">
            <v>20</v>
          </cell>
          <cell r="G833">
            <v>16</v>
          </cell>
          <cell r="H833">
            <v>19</v>
          </cell>
          <cell r="I833">
            <v>19</v>
          </cell>
          <cell r="J833">
            <v>268</v>
          </cell>
          <cell r="K833">
            <v>274</v>
          </cell>
          <cell r="L833">
            <v>207</v>
          </cell>
          <cell r="M833">
            <v>270</v>
          </cell>
        </row>
        <row r="834">
          <cell r="A834">
            <v>5095464</v>
          </cell>
          <cell r="B834">
            <v>5071825</v>
          </cell>
          <cell r="C834">
            <v>4410</v>
          </cell>
          <cell r="D834">
            <v>31988462</v>
          </cell>
          <cell r="E834">
            <v>85</v>
          </cell>
          <cell r="F834">
            <v>60</v>
          </cell>
          <cell r="G834">
            <v>63</v>
          </cell>
          <cell r="H834">
            <v>64</v>
          </cell>
          <cell r="I834">
            <v>58</v>
          </cell>
          <cell r="J834">
            <v>78</v>
          </cell>
          <cell r="K834">
            <v>94</v>
          </cell>
          <cell r="L834">
            <v>104</v>
          </cell>
          <cell r="M834">
            <v>90</v>
          </cell>
        </row>
        <row r="835">
          <cell r="A835">
            <v>5183574</v>
          </cell>
          <cell r="B835">
            <v>5115880</v>
          </cell>
          <cell r="C835">
            <v>4410</v>
          </cell>
          <cell r="D835">
            <v>31987891</v>
          </cell>
          <cell r="E835">
            <v>564</v>
          </cell>
          <cell r="F835">
            <v>189</v>
          </cell>
          <cell r="G835">
            <v>86</v>
          </cell>
          <cell r="H835">
            <v>75</v>
          </cell>
          <cell r="I835">
            <v>76</v>
          </cell>
          <cell r="J835">
            <v>254</v>
          </cell>
          <cell r="K835">
            <v>255</v>
          </cell>
          <cell r="L835">
            <v>300</v>
          </cell>
          <cell r="M835">
            <v>303</v>
          </cell>
        </row>
        <row r="836">
          <cell r="A836">
            <v>5183640</v>
          </cell>
          <cell r="B836">
            <v>5115913</v>
          </cell>
          <cell r="C836">
            <v>4410</v>
          </cell>
          <cell r="D836">
            <v>31987889</v>
          </cell>
          <cell r="E836">
            <v>233</v>
          </cell>
          <cell r="F836">
            <v>206</v>
          </cell>
          <cell r="G836">
            <v>200</v>
          </cell>
          <cell r="H836">
            <v>189</v>
          </cell>
          <cell r="I836">
            <v>273</v>
          </cell>
          <cell r="J836">
            <v>367</v>
          </cell>
          <cell r="K836">
            <v>250</v>
          </cell>
          <cell r="L836">
            <v>233</v>
          </cell>
          <cell r="M836">
            <v>256</v>
          </cell>
        </row>
        <row r="837">
          <cell r="A837">
            <v>5183552</v>
          </cell>
          <cell r="B837">
            <v>5115869</v>
          </cell>
          <cell r="C837">
            <v>4410</v>
          </cell>
          <cell r="D837">
            <v>31987892</v>
          </cell>
          <cell r="E837">
            <v>313</v>
          </cell>
          <cell r="F837">
            <v>169</v>
          </cell>
          <cell r="G837">
            <v>362</v>
          </cell>
          <cell r="H837">
            <v>168</v>
          </cell>
          <cell r="I837">
            <v>193</v>
          </cell>
          <cell r="J837">
            <v>320</v>
          </cell>
          <cell r="K837">
            <v>172</v>
          </cell>
          <cell r="L837">
            <v>159</v>
          </cell>
          <cell r="M837">
            <v>171</v>
          </cell>
        </row>
        <row r="838">
          <cell r="A838">
            <v>5183702</v>
          </cell>
          <cell r="B838">
            <v>5115944</v>
          </cell>
          <cell r="C838">
            <v>4410</v>
          </cell>
          <cell r="D838">
            <v>31987888</v>
          </cell>
          <cell r="E838">
            <v>208</v>
          </cell>
          <cell r="F838">
            <v>192</v>
          </cell>
          <cell r="G838">
            <v>187</v>
          </cell>
          <cell r="H838">
            <v>175</v>
          </cell>
          <cell r="I838">
            <v>194</v>
          </cell>
          <cell r="J838">
            <v>167</v>
          </cell>
          <cell r="K838">
            <v>201</v>
          </cell>
          <cell r="L838">
            <v>166</v>
          </cell>
          <cell r="M838">
            <v>184</v>
          </cell>
        </row>
        <row r="839">
          <cell r="A839">
            <v>5183470</v>
          </cell>
          <cell r="B839">
            <v>5115828</v>
          </cell>
          <cell r="C839">
            <v>4410</v>
          </cell>
          <cell r="D839">
            <v>3518719</v>
          </cell>
          <cell r="E839">
            <v>140</v>
          </cell>
          <cell r="F839">
            <v>97</v>
          </cell>
          <cell r="G839">
            <v>165</v>
          </cell>
          <cell r="H839">
            <v>385</v>
          </cell>
          <cell r="I839">
            <v>228</v>
          </cell>
          <cell r="J839">
            <v>206</v>
          </cell>
          <cell r="K839">
            <v>204</v>
          </cell>
          <cell r="L839">
            <v>201</v>
          </cell>
          <cell r="M839">
            <v>220</v>
          </cell>
        </row>
        <row r="840">
          <cell r="A840">
            <v>5164434</v>
          </cell>
          <cell r="B840">
            <v>5106310</v>
          </cell>
          <cell r="C840">
            <v>4410</v>
          </cell>
          <cell r="D840">
            <v>10506324</v>
          </cell>
          <cell r="E840">
            <v>120</v>
          </cell>
          <cell r="F840">
            <v>157</v>
          </cell>
          <cell r="G840">
            <v>176</v>
          </cell>
          <cell r="H840">
            <v>191</v>
          </cell>
          <cell r="I840">
            <v>220</v>
          </cell>
          <cell r="J840">
            <v>119</v>
          </cell>
          <cell r="K840">
            <v>0</v>
          </cell>
          <cell r="L840">
            <v>135</v>
          </cell>
          <cell r="M840">
            <v>138</v>
          </cell>
        </row>
        <row r="841">
          <cell r="A841">
            <v>5164466</v>
          </cell>
          <cell r="B841">
            <v>5106326</v>
          </cell>
          <cell r="C841">
            <v>4410</v>
          </cell>
          <cell r="D841">
            <v>10505261</v>
          </cell>
          <cell r="E841">
            <v>744</v>
          </cell>
          <cell r="F841">
            <v>647</v>
          </cell>
          <cell r="G841">
            <v>301</v>
          </cell>
          <cell r="H841">
            <v>208</v>
          </cell>
          <cell r="I841">
            <v>148</v>
          </cell>
          <cell r="J841">
            <v>251</v>
          </cell>
          <cell r="K841">
            <v>236</v>
          </cell>
          <cell r="L841">
            <v>248</v>
          </cell>
          <cell r="M841">
            <v>318</v>
          </cell>
        </row>
        <row r="842">
          <cell r="A842">
            <v>5183598</v>
          </cell>
          <cell r="B842">
            <v>5115892</v>
          </cell>
          <cell r="C842">
            <v>4410</v>
          </cell>
          <cell r="D842">
            <v>5561062</v>
          </cell>
          <cell r="E842">
            <v>168</v>
          </cell>
          <cell r="F842">
            <v>152</v>
          </cell>
          <cell r="G842">
            <v>99</v>
          </cell>
          <cell r="H842">
            <v>127</v>
          </cell>
          <cell r="I842">
            <v>172</v>
          </cell>
          <cell r="J842">
            <v>175</v>
          </cell>
          <cell r="K842">
            <v>187</v>
          </cell>
          <cell r="L842">
            <v>156</v>
          </cell>
          <cell r="M842">
            <v>172</v>
          </cell>
        </row>
        <row r="843">
          <cell r="A843">
            <v>5164448</v>
          </cell>
          <cell r="B843">
            <v>5106317</v>
          </cell>
          <cell r="C843">
            <v>4410</v>
          </cell>
          <cell r="D843">
            <v>157318</v>
          </cell>
          <cell r="E843">
            <v>106</v>
          </cell>
          <cell r="F843">
            <v>53</v>
          </cell>
          <cell r="G843">
            <v>47</v>
          </cell>
          <cell r="H843">
            <v>95</v>
          </cell>
          <cell r="I843">
            <v>110</v>
          </cell>
          <cell r="J843">
            <v>126</v>
          </cell>
          <cell r="K843">
            <v>111</v>
          </cell>
          <cell r="L843">
            <v>84</v>
          </cell>
          <cell r="M843">
            <v>36</v>
          </cell>
        </row>
        <row r="844">
          <cell r="A844">
            <v>5164462</v>
          </cell>
          <cell r="B844">
            <v>5106324</v>
          </cell>
          <cell r="C844">
            <v>4410</v>
          </cell>
          <cell r="D844">
            <v>157297</v>
          </cell>
          <cell r="E844">
            <v>226</v>
          </cell>
          <cell r="F844">
            <v>179</v>
          </cell>
          <cell r="G844">
            <v>196</v>
          </cell>
          <cell r="H844">
            <v>180</v>
          </cell>
          <cell r="I844">
            <v>190</v>
          </cell>
          <cell r="J844">
            <v>175</v>
          </cell>
          <cell r="K844">
            <v>187</v>
          </cell>
          <cell r="L844">
            <v>179</v>
          </cell>
          <cell r="M844">
            <v>211</v>
          </cell>
        </row>
        <row r="845">
          <cell r="A845">
            <v>5164460</v>
          </cell>
          <cell r="B845">
            <v>5106323</v>
          </cell>
          <cell r="C845">
            <v>4410</v>
          </cell>
          <cell r="D845">
            <v>157390</v>
          </cell>
          <cell r="E845">
            <v>137</v>
          </cell>
          <cell r="F845">
            <v>111</v>
          </cell>
          <cell r="G845">
            <v>119</v>
          </cell>
          <cell r="H845">
            <v>111</v>
          </cell>
          <cell r="I845">
            <v>111</v>
          </cell>
          <cell r="J845">
            <v>65</v>
          </cell>
          <cell r="K845">
            <v>76</v>
          </cell>
          <cell r="L845">
            <v>106</v>
          </cell>
          <cell r="M845">
            <v>91</v>
          </cell>
        </row>
        <row r="846">
          <cell r="A846">
            <v>5164452</v>
          </cell>
          <cell r="B846">
            <v>5106319</v>
          </cell>
          <cell r="C846">
            <v>4410</v>
          </cell>
          <cell r="D846">
            <v>156867</v>
          </cell>
          <cell r="E846">
            <v>117</v>
          </cell>
          <cell r="F846">
            <v>88</v>
          </cell>
          <cell r="G846">
            <v>78</v>
          </cell>
          <cell r="H846">
            <v>112</v>
          </cell>
          <cell r="I846">
            <v>106</v>
          </cell>
          <cell r="J846">
            <v>112</v>
          </cell>
          <cell r="K846">
            <v>114</v>
          </cell>
          <cell r="L846">
            <v>115</v>
          </cell>
          <cell r="M846">
            <v>119</v>
          </cell>
        </row>
        <row r="847">
          <cell r="A847">
            <v>5183782</v>
          </cell>
          <cell r="B847">
            <v>5115984</v>
          </cell>
          <cell r="C847">
            <v>4410</v>
          </cell>
          <cell r="D847">
            <v>1871768</v>
          </cell>
          <cell r="E847">
            <v>68</v>
          </cell>
          <cell r="F847">
            <v>60</v>
          </cell>
          <cell r="G847">
            <v>60</v>
          </cell>
          <cell r="H847">
            <v>61</v>
          </cell>
          <cell r="I847">
            <v>61</v>
          </cell>
          <cell r="J847">
            <v>125</v>
          </cell>
          <cell r="K847">
            <v>170</v>
          </cell>
          <cell r="L847">
            <v>106</v>
          </cell>
          <cell r="M847">
            <v>0</v>
          </cell>
        </row>
        <row r="848">
          <cell r="A848">
            <v>5183744</v>
          </cell>
          <cell r="B848">
            <v>5115965</v>
          </cell>
          <cell r="C848">
            <v>4410</v>
          </cell>
          <cell r="D848">
            <v>1502202</v>
          </cell>
          <cell r="E848">
            <v>0</v>
          </cell>
          <cell r="F848">
            <v>155</v>
          </cell>
          <cell r="G848">
            <v>261</v>
          </cell>
          <cell r="H848">
            <v>246</v>
          </cell>
          <cell r="I848">
            <v>270</v>
          </cell>
          <cell r="J848">
            <v>229</v>
          </cell>
          <cell r="K848">
            <v>230</v>
          </cell>
          <cell r="L848">
            <v>211</v>
          </cell>
          <cell r="M848">
            <v>224</v>
          </cell>
        </row>
        <row r="849">
          <cell r="A849">
            <v>5164468</v>
          </cell>
          <cell r="B849">
            <v>5106327</v>
          </cell>
          <cell r="C849">
            <v>4410</v>
          </cell>
          <cell r="D849">
            <v>1908888</v>
          </cell>
          <cell r="E849">
            <v>384</v>
          </cell>
          <cell r="F849">
            <v>274</v>
          </cell>
          <cell r="G849">
            <v>306</v>
          </cell>
          <cell r="H849">
            <v>309</v>
          </cell>
          <cell r="I849">
            <v>216</v>
          </cell>
          <cell r="J849">
            <v>170</v>
          </cell>
          <cell r="K849">
            <v>187</v>
          </cell>
          <cell r="L849">
            <v>190</v>
          </cell>
          <cell r="M849">
            <v>183</v>
          </cell>
        </row>
        <row r="850">
          <cell r="A850">
            <v>5183428</v>
          </cell>
          <cell r="B850">
            <v>5115807</v>
          </cell>
          <cell r="C850">
            <v>4410</v>
          </cell>
          <cell r="D850">
            <v>1836958</v>
          </cell>
          <cell r="E850">
            <v>143</v>
          </cell>
          <cell r="F850">
            <v>153</v>
          </cell>
          <cell r="G850">
            <v>115</v>
          </cell>
          <cell r="H850">
            <v>102</v>
          </cell>
          <cell r="I850">
            <v>169</v>
          </cell>
          <cell r="J850">
            <v>241</v>
          </cell>
          <cell r="K850">
            <v>285</v>
          </cell>
          <cell r="L850">
            <v>219</v>
          </cell>
          <cell r="M850">
            <v>141</v>
          </cell>
        </row>
        <row r="851">
          <cell r="A851">
            <v>5183488</v>
          </cell>
          <cell r="B851">
            <v>5115837</v>
          </cell>
          <cell r="C851">
            <v>4410</v>
          </cell>
          <cell r="D851">
            <v>1502206</v>
          </cell>
          <cell r="E851">
            <v>0</v>
          </cell>
          <cell r="F851">
            <v>0</v>
          </cell>
          <cell r="G851">
            <v>145</v>
          </cell>
          <cell r="H851">
            <v>54</v>
          </cell>
          <cell r="I851">
            <v>100</v>
          </cell>
          <cell r="J851">
            <v>96</v>
          </cell>
          <cell r="K851">
            <v>141</v>
          </cell>
          <cell r="L851">
            <v>143</v>
          </cell>
          <cell r="M851">
            <v>115</v>
          </cell>
        </row>
        <row r="852">
          <cell r="A852">
            <v>5183724</v>
          </cell>
          <cell r="B852">
            <v>5115955</v>
          </cell>
          <cell r="C852">
            <v>4410</v>
          </cell>
          <cell r="D852">
            <v>1728446</v>
          </cell>
          <cell r="E852">
            <v>36</v>
          </cell>
          <cell r="F852">
            <v>26</v>
          </cell>
          <cell r="G852">
            <v>27</v>
          </cell>
          <cell r="H852">
            <v>26</v>
          </cell>
          <cell r="I852">
            <v>192</v>
          </cell>
          <cell r="J852">
            <v>34</v>
          </cell>
          <cell r="K852">
            <v>6</v>
          </cell>
          <cell r="L852">
            <v>50</v>
          </cell>
          <cell r="M852">
            <v>57</v>
          </cell>
        </row>
        <row r="853">
          <cell r="A853">
            <v>5183510</v>
          </cell>
          <cell r="B853">
            <v>5115848</v>
          </cell>
          <cell r="C853">
            <v>4410</v>
          </cell>
          <cell r="D853">
            <v>1728445</v>
          </cell>
          <cell r="E853">
            <v>230</v>
          </cell>
          <cell r="F853">
            <v>86</v>
          </cell>
          <cell r="G853">
            <v>0</v>
          </cell>
          <cell r="H853">
            <v>0</v>
          </cell>
          <cell r="I853">
            <v>39</v>
          </cell>
          <cell r="J853">
            <v>100</v>
          </cell>
          <cell r="K853">
            <v>94</v>
          </cell>
          <cell r="L853">
            <v>70</v>
          </cell>
          <cell r="M853">
            <v>21</v>
          </cell>
        </row>
        <row r="854">
          <cell r="A854">
            <v>5183766</v>
          </cell>
          <cell r="B854">
            <v>5115976</v>
          </cell>
          <cell r="C854">
            <v>4410</v>
          </cell>
          <cell r="D854">
            <v>3362565</v>
          </cell>
          <cell r="E854">
            <v>244</v>
          </cell>
          <cell r="F854">
            <v>158</v>
          </cell>
          <cell r="G854">
            <v>210</v>
          </cell>
          <cell r="H854">
            <v>230</v>
          </cell>
          <cell r="I854">
            <v>226</v>
          </cell>
          <cell r="J854">
            <v>187</v>
          </cell>
          <cell r="K854">
            <v>215</v>
          </cell>
          <cell r="L854">
            <v>193</v>
          </cell>
          <cell r="M854">
            <v>199</v>
          </cell>
        </row>
        <row r="855">
          <cell r="A855">
            <v>5164856</v>
          </cell>
          <cell r="B855">
            <v>5106521</v>
          </cell>
          <cell r="C855">
            <v>4410</v>
          </cell>
          <cell r="D855">
            <v>6829643</v>
          </cell>
          <cell r="E855">
            <v>269</v>
          </cell>
          <cell r="F855">
            <v>228</v>
          </cell>
          <cell r="G855">
            <v>246</v>
          </cell>
          <cell r="H855">
            <v>243</v>
          </cell>
          <cell r="I855">
            <v>230</v>
          </cell>
          <cell r="J855">
            <v>196</v>
          </cell>
          <cell r="K855">
            <v>278</v>
          </cell>
          <cell r="L855">
            <v>257</v>
          </cell>
          <cell r="M855">
            <v>301</v>
          </cell>
        </row>
        <row r="856">
          <cell r="A856">
            <v>5164858</v>
          </cell>
          <cell r="B856">
            <v>5106522</v>
          </cell>
          <cell r="C856">
            <v>4410</v>
          </cell>
          <cell r="D856">
            <v>6824620</v>
          </cell>
          <cell r="E856">
            <v>242</v>
          </cell>
          <cell r="F856">
            <v>196</v>
          </cell>
          <cell r="G856">
            <v>217</v>
          </cell>
          <cell r="H856">
            <v>219</v>
          </cell>
          <cell r="I856">
            <v>216</v>
          </cell>
          <cell r="J856">
            <v>181</v>
          </cell>
          <cell r="K856">
            <v>242</v>
          </cell>
          <cell r="L856">
            <v>216</v>
          </cell>
          <cell r="M856">
            <v>210</v>
          </cell>
        </row>
        <row r="857">
          <cell r="A857">
            <v>5164860</v>
          </cell>
          <cell r="B857">
            <v>5106523</v>
          </cell>
          <cell r="C857">
            <v>4410</v>
          </cell>
          <cell r="D857">
            <v>6826641</v>
          </cell>
          <cell r="E857">
            <v>65</v>
          </cell>
          <cell r="F857">
            <v>66</v>
          </cell>
          <cell r="G857">
            <v>91</v>
          </cell>
          <cell r="H857">
            <v>293</v>
          </cell>
          <cell r="I857">
            <v>297</v>
          </cell>
          <cell r="J857">
            <v>232</v>
          </cell>
          <cell r="K857">
            <v>278</v>
          </cell>
          <cell r="L857">
            <v>244</v>
          </cell>
          <cell r="M857">
            <v>253</v>
          </cell>
        </row>
        <row r="858">
          <cell r="A858">
            <v>5164864</v>
          </cell>
          <cell r="B858">
            <v>5106525</v>
          </cell>
          <cell r="C858">
            <v>4410</v>
          </cell>
          <cell r="D858">
            <v>2184403</v>
          </cell>
          <cell r="E858">
            <v>162</v>
          </cell>
          <cell r="F858">
            <v>129</v>
          </cell>
          <cell r="G858">
            <v>199</v>
          </cell>
          <cell r="H858">
            <v>244</v>
          </cell>
          <cell r="I858">
            <v>231</v>
          </cell>
          <cell r="J858">
            <v>238</v>
          </cell>
          <cell r="K858">
            <v>275</v>
          </cell>
          <cell r="L858">
            <v>224</v>
          </cell>
          <cell r="M858">
            <v>243</v>
          </cell>
        </row>
        <row r="859">
          <cell r="A859">
            <v>5164456</v>
          </cell>
          <cell r="B859">
            <v>5106321</v>
          </cell>
          <cell r="C859">
            <v>4410</v>
          </cell>
          <cell r="D859">
            <v>6823783</v>
          </cell>
          <cell r="E859">
            <v>149</v>
          </cell>
          <cell r="F859">
            <v>129</v>
          </cell>
          <cell r="G859">
            <v>130</v>
          </cell>
          <cell r="H859">
            <v>141</v>
          </cell>
          <cell r="I859">
            <v>118</v>
          </cell>
          <cell r="J859">
            <v>68</v>
          </cell>
          <cell r="K859">
            <v>134</v>
          </cell>
          <cell r="L859">
            <v>144</v>
          </cell>
          <cell r="M859">
            <v>138</v>
          </cell>
        </row>
        <row r="860">
          <cell r="A860">
            <v>5183378</v>
          </cell>
          <cell r="B860">
            <v>5115782</v>
          </cell>
          <cell r="C860">
            <v>4410</v>
          </cell>
          <cell r="D860">
            <v>2181883</v>
          </cell>
          <cell r="E860">
            <v>48</v>
          </cell>
          <cell r="F860">
            <v>0</v>
          </cell>
          <cell r="G860">
            <v>28</v>
          </cell>
          <cell r="H860">
            <v>1</v>
          </cell>
          <cell r="I860">
            <v>22</v>
          </cell>
          <cell r="J860">
            <v>20</v>
          </cell>
          <cell r="K860">
            <v>0</v>
          </cell>
          <cell r="L860">
            <v>25</v>
          </cell>
          <cell r="M860">
            <v>108</v>
          </cell>
        </row>
        <row r="861">
          <cell r="A861">
            <v>5183390</v>
          </cell>
          <cell r="B861">
            <v>5115788</v>
          </cell>
          <cell r="C861">
            <v>4410</v>
          </cell>
          <cell r="D861">
            <v>7115437</v>
          </cell>
          <cell r="E861">
            <v>111</v>
          </cell>
          <cell r="F861">
            <v>97</v>
          </cell>
          <cell r="G861">
            <v>109</v>
          </cell>
          <cell r="H861">
            <v>109</v>
          </cell>
          <cell r="I861">
            <v>107</v>
          </cell>
          <cell r="J861">
            <v>98</v>
          </cell>
          <cell r="K861">
            <v>89</v>
          </cell>
          <cell r="L861">
            <v>117</v>
          </cell>
          <cell r="M861">
            <v>230</v>
          </cell>
        </row>
        <row r="862">
          <cell r="A862">
            <v>5183618</v>
          </cell>
          <cell r="B862">
            <v>5115902</v>
          </cell>
          <cell r="C862">
            <v>4410</v>
          </cell>
          <cell r="D862">
            <v>7104501</v>
          </cell>
          <cell r="E862">
            <v>383</v>
          </cell>
          <cell r="F862">
            <v>319</v>
          </cell>
          <cell r="G862">
            <v>332</v>
          </cell>
          <cell r="H862">
            <v>344</v>
          </cell>
          <cell r="I862">
            <v>357</v>
          </cell>
          <cell r="J862">
            <v>345</v>
          </cell>
          <cell r="K862">
            <v>357</v>
          </cell>
          <cell r="L862">
            <v>376</v>
          </cell>
          <cell r="M862">
            <v>340</v>
          </cell>
        </row>
        <row r="863">
          <cell r="A863">
            <v>5183532</v>
          </cell>
          <cell r="B863">
            <v>5115859</v>
          </cell>
          <cell r="C863">
            <v>4410</v>
          </cell>
          <cell r="D863">
            <v>7729310</v>
          </cell>
          <cell r="E863">
            <v>173</v>
          </cell>
          <cell r="F863">
            <v>178</v>
          </cell>
          <cell r="G863">
            <v>372</v>
          </cell>
          <cell r="H863">
            <v>230</v>
          </cell>
          <cell r="I863">
            <v>495</v>
          </cell>
          <cell r="J863">
            <v>211</v>
          </cell>
          <cell r="K863">
            <v>197</v>
          </cell>
          <cell r="L863">
            <v>193</v>
          </cell>
          <cell r="M863">
            <v>194</v>
          </cell>
        </row>
        <row r="864">
          <cell r="A864">
            <v>5164862</v>
          </cell>
          <cell r="B864">
            <v>5106524</v>
          </cell>
          <cell r="C864">
            <v>4410</v>
          </cell>
          <cell r="D864">
            <v>3526783</v>
          </cell>
          <cell r="E864">
            <v>194</v>
          </cell>
          <cell r="F864">
            <v>202</v>
          </cell>
          <cell r="G864">
            <v>31</v>
          </cell>
          <cell r="H864">
            <v>221</v>
          </cell>
          <cell r="I864">
            <v>330</v>
          </cell>
          <cell r="J864">
            <v>266</v>
          </cell>
          <cell r="K864">
            <v>281</v>
          </cell>
          <cell r="L864">
            <v>311</v>
          </cell>
          <cell r="M864">
            <v>328</v>
          </cell>
        </row>
        <row r="865">
          <cell r="A865">
            <v>5183410</v>
          </cell>
          <cell r="B865">
            <v>5115798</v>
          </cell>
          <cell r="C865">
            <v>4410</v>
          </cell>
          <cell r="D865">
            <v>443759</v>
          </cell>
          <cell r="E865">
            <v>141</v>
          </cell>
          <cell r="F865">
            <v>55</v>
          </cell>
          <cell r="G865">
            <v>34</v>
          </cell>
          <cell r="H865">
            <v>32</v>
          </cell>
          <cell r="I865">
            <v>88</v>
          </cell>
          <cell r="J865">
            <v>61</v>
          </cell>
          <cell r="K865">
            <v>53</v>
          </cell>
          <cell r="L865">
            <v>45</v>
          </cell>
          <cell r="M865">
            <v>84</v>
          </cell>
        </row>
        <row r="866">
          <cell r="A866">
            <v>5164446</v>
          </cell>
          <cell r="B866">
            <v>5106316</v>
          </cell>
          <cell r="C866">
            <v>4410</v>
          </cell>
          <cell r="D866">
            <v>2511582</v>
          </cell>
          <cell r="E866">
            <v>244</v>
          </cell>
          <cell r="F866">
            <v>203</v>
          </cell>
          <cell r="G866">
            <v>195</v>
          </cell>
          <cell r="H866">
            <v>222</v>
          </cell>
          <cell r="I866">
            <v>222</v>
          </cell>
          <cell r="J866">
            <v>196</v>
          </cell>
          <cell r="K866">
            <v>216</v>
          </cell>
          <cell r="L866">
            <v>217</v>
          </cell>
          <cell r="M866">
            <v>220</v>
          </cell>
        </row>
        <row r="867">
          <cell r="A867">
            <v>5164440</v>
          </cell>
          <cell r="B867">
            <v>5106313</v>
          </cell>
          <cell r="C867">
            <v>4410</v>
          </cell>
          <cell r="D867">
            <v>2511576</v>
          </cell>
          <cell r="E867">
            <v>237</v>
          </cell>
          <cell r="F867">
            <v>193</v>
          </cell>
          <cell r="G867">
            <v>191</v>
          </cell>
          <cell r="H867">
            <v>177</v>
          </cell>
          <cell r="I867">
            <v>162</v>
          </cell>
          <cell r="J867">
            <v>166</v>
          </cell>
          <cell r="K867">
            <v>253</v>
          </cell>
          <cell r="L867">
            <v>246</v>
          </cell>
          <cell r="M867">
            <v>230</v>
          </cell>
        </row>
        <row r="868">
          <cell r="A868">
            <v>5164430</v>
          </cell>
          <cell r="B868">
            <v>5106308</v>
          </cell>
          <cell r="C868">
            <v>4410</v>
          </cell>
          <cell r="D868">
            <v>2511577</v>
          </cell>
          <cell r="E868">
            <v>372</v>
          </cell>
          <cell r="F868">
            <v>363</v>
          </cell>
          <cell r="G868">
            <v>337</v>
          </cell>
          <cell r="H868">
            <v>360</v>
          </cell>
          <cell r="I868">
            <v>204</v>
          </cell>
          <cell r="J868">
            <v>122</v>
          </cell>
          <cell r="K868">
            <v>326</v>
          </cell>
          <cell r="L868">
            <v>350</v>
          </cell>
          <cell r="M868">
            <v>298</v>
          </cell>
        </row>
        <row r="869">
          <cell r="A869">
            <v>5164444</v>
          </cell>
          <cell r="B869">
            <v>5106315</v>
          </cell>
          <cell r="C869">
            <v>4410</v>
          </cell>
          <cell r="D869">
            <v>2511562</v>
          </cell>
          <cell r="E869">
            <v>255</v>
          </cell>
          <cell r="F869">
            <v>179</v>
          </cell>
          <cell r="G869">
            <v>209</v>
          </cell>
          <cell r="H869">
            <v>178</v>
          </cell>
          <cell r="I869">
            <v>209</v>
          </cell>
          <cell r="J869">
            <v>179</v>
          </cell>
          <cell r="K869">
            <v>166</v>
          </cell>
          <cell r="L869">
            <v>180</v>
          </cell>
          <cell r="M869">
            <v>182</v>
          </cell>
        </row>
        <row r="870">
          <cell r="A870">
            <v>5164442</v>
          </cell>
          <cell r="B870">
            <v>5106314</v>
          </cell>
          <cell r="C870">
            <v>4410</v>
          </cell>
          <cell r="D870">
            <v>2511570</v>
          </cell>
          <cell r="E870">
            <v>168</v>
          </cell>
          <cell r="F870">
            <v>135</v>
          </cell>
          <cell r="G870">
            <v>124</v>
          </cell>
          <cell r="H870">
            <v>166</v>
          </cell>
          <cell r="I870">
            <v>188</v>
          </cell>
          <cell r="J870">
            <v>138</v>
          </cell>
          <cell r="K870">
            <v>169</v>
          </cell>
          <cell r="L870">
            <v>170</v>
          </cell>
          <cell r="M870">
            <v>174</v>
          </cell>
        </row>
        <row r="871">
          <cell r="A871">
            <v>5164438</v>
          </cell>
          <cell r="B871">
            <v>5106312</v>
          </cell>
          <cell r="C871">
            <v>4410</v>
          </cell>
          <cell r="D871">
            <v>2510917</v>
          </cell>
          <cell r="E871">
            <v>433</v>
          </cell>
          <cell r="F871">
            <v>204</v>
          </cell>
          <cell r="G871">
            <v>84</v>
          </cell>
          <cell r="H871">
            <v>332</v>
          </cell>
          <cell r="I871">
            <v>281</v>
          </cell>
          <cell r="J871">
            <v>313</v>
          </cell>
          <cell r="K871">
            <v>381</v>
          </cell>
          <cell r="L871">
            <v>389</v>
          </cell>
          <cell r="M871">
            <v>450</v>
          </cell>
        </row>
        <row r="872">
          <cell r="A872">
            <v>5164436</v>
          </cell>
          <cell r="B872">
            <v>5106311</v>
          </cell>
          <cell r="C872">
            <v>4410</v>
          </cell>
          <cell r="D872">
            <v>2510931</v>
          </cell>
          <cell r="E872">
            <v>365</v>
          </cell>
          <cell r="F872">
            <v>277</v>
          </cell>
          <cell r="G872">
            <v>300</v>
          </cell>
          <cell r="H872">
            <v>289</v>
          </cell>
          <cell r="I872">
            <v>310</v>
          </cell>
          <cell r="J872">
            <v>252</v>
          </cell>
          <cell r="K872">
            <v>242</v>
          </cell>
          <cell r="L872">
            <v>216</v>
          </cell>
          <cell r="M872">
            <v>312</v>
          </cell>
        </row>
        <row r="873">
          <cell r="A873">
            <v>5164464</v>
          </cell>
          <cell r="B873">
            <v>5106325</v>
          </cell>
          <cell r="C873">
            <v>4410</v>
          </cell>
          <cell r="D873">
            <v>444027</v>
          </cell>
          <cell r="E873">
            <v>192</v>
          </cell>
          <cell r="F873">
            <v>73</v>
          </cell>
          <cell r="G873">
            <v>70</v>
          </cell>
          <cell r="H873">
            <v>90</v>
          </cell>
          <cell r="I873">
            <v>123</v>
          </cell>
          <cell r="J873">
            <v>123</v>
          </cell>
          <cell r="K873">
            <v>128</v>
          </cell>
          <cell r="L873">
            <v>182</v>
          </cell>
          <cell r="M873">
            <v>197</v>
          </cell>
        </row>
        <row r="874">
          <cell r="A874">
            <v>5183450</v>
          </cell>
          <cell r="B874">
            <v>5115818</v>
          </cell>
          <cell r="C874">
            <v>4410</v>
          </cell>
          <cell r="D874">
            <v>443779</v>
          </cell>
          <cell r="E874">
            <v>116</v>
          </cell>
          <cell r="F874">
            <v>94</v>
          </cell>
          <cell r="G874">
            <v>94</v>
          </cell>
          <cell r="H874">
            <v>94</v>
          </cell>
          <cell r="I874">
            <v>97</v>
          </cell>
          <cell r="J874">
            <v>88</v>
          </cell>
          <cell r="K874">
            <v>102</v>
          </cell>
          <cell r="L874">
            <v>95</v>
          </cell>
          <cell r="M874">
            <v>103</v>
          </cell>
        </row>
        <row r="875">
          <cell r="A875">
            <v>5183662</v>
          </cell>
          <cell r="B875">
            <v>5115924</v>
          </cell>
          <cell r="C875">
            <v>4410</v>
          </cell>
          <cell r="D875">
            <v>443778</v>
          </cell>
          <cell r="E875">
            <v>104</v>
          </cell>
          <cell r="F875">
            <v>107</v>
          </cell>
          <cell r="G875">
            <v>116</v>
          </cell>
          <cell r="H875">
            <v>115</v>
          </cell>
          <cell r="I875">
            <v>117</v>
          </cell>
          <cell r="J875">
            <v>189</v>
          </cell>
          <cell r="K875">
            <v>257</v>
          </cell>
          <cell r="L875">
            <v>220</v>
          </cell>
          <cell r="M875">
            <v>266</v>
          </cell>
        </row>
        <row r="876">
          <cell r="A876">
            <v>5184464</v>
          </cell>
          <cell r="B876">
            <v>5116325</v>
          </cell>
          <cell r="C876">
            <v>4410</v>
          </cell>
          <cell r="D876">
            <v>3651294</v>
          </cell>
          <cell r="E876">
            <v>142</v>
          </cell>
          <cell r="F876">
            <v>130</v>
          </cell>
          <cell r="G876">
            <v>120</v>
          </cell>
          <cell r="H876">
            <v>216</v>
          </cell>
          <cell r="I876">
            <v>260</v>
          </cell>
          <cell r="J876">
            <v>211</v>
          </cell>
          <cell r="K876">
            <v>186</v>
          </cell>
          <cell r="L876">
            <v>158</v>
          </cell>
          <cell r="M876">
            <v>183</v>
          </cell>
        </row>
        <row r="877">
          <cell r="A877">
            <v>5164840</v>
          </cell>
          <cell r="B877">
            <v>5106513</v>
          </cell>
          <cell r="C877">
            <v>4410</v>
          </cell>
          <cell r="D877">
            <v>32997471</v>
          </cell>
          <cell r="E877">
            <v>144</v>
          </cell>
          <cell r="F877">
            <v>77</v>
          </cell>
          <cell r="G877">
            <v>254</v>
          </cell>
          <cell r="H877">
            <v>98</v>
          </cell>
          <cell r="I877">
            <v>131</v>
          </cell>
          <cell r="J877">
            <v>167</v>
          </cell>
          <cell r="K877">
            <v>133</v>
          </cell>
          <cell r="L877">
            <v>232</v>
          </cell>
          <cell r="M877">
            <v>97</v>
          </cell>
        </row>
        <row r="878">
          <cell r="A878">
            <v>5164502</v>
          </cell>
          <cell r="B878">
            <v>5106344</v>
          </cell>
          <cell r="C878">
            <v>4410</v>
          </cell>
          <cell r="D878">
            <v>31981487</v>
          </cell>
          <cell r="E878">
            <v>32</v>
          </cell>
          <cell r="F878">
            <v>33</v>
          </cell>
          <cell r="G878">
            <v>145</v>
          </cell>
          <cell r="H878">
            <v>60</v>
          </cell>
          <cell r="I878">
            <v>75</v>
          </cell>
          <cell r="J878">
            <v>123</v>
          </cell>
          <cell r="K878">
            <v>168</v>
          </cell>
          <cell r="L878">
            <v>97</v>
          </cell>
          <cell r="M878">
            <v>141</v>
          </cell>
        </row>
        <row r="879">
          <cell r="A879">
            <v>5164488</v>
          </cell>
          <cell r="B879">
            <v>5106337</v>
          </cell>
          <cell r="C879">
            <v>4410</v>
          </cell>
          <cell r="D879">
            <v>31116222</v>
          </cell>
          <cell r="E879">
            <v>344</v>
          </cell>
          <cell r="F879">
            <v>152</v>
          </cell>
          <cell r="G879">
            <v>148</v>
          </cell>
          <cell r="H879">
            <v>144</v>
          </cell>
          <cell r="I879">
            <v>213</v>
          </cell>
          <cell r="J879">
            <v>164</v>
          </cell>
          <cell r="K879">
            <v>177</v>
          </cell>
          <cell r="L879">
            <v>176</v>
          </cell>
          <cell r="M879">
            <v>177</v>
          </cell>
        </row>
        <row r="880">
          <cell r="A880">
            <v>5164474</v>
          </cell>
          <cell r="B880">
            <v>5106330</v>
          </cell>
          <cell r="C880">
            <v>4410</v>
          </cell>
          <cell r="D880">
            <v>31116220</v>
          </cell>
          <cell r="E880">
            <v>84</v>
          </cell>
          <cell r="F880">
            <v>6</v>
          </cell>
          <cell r="G880">
            <v>9</v>
          </cell>
          <cell r="H880">
            <v>4</v>
          </cell>
          <cell r="I880">
            <v>9</v>
          </cell>
          <cell r="J880">
            <v>94</v>
          </cell>
          <cell r="K880">
            <v>35</v>
          </cell>
          <cell r="L880">
            <v>338</v>
          </cell>
          <cell r="M880">
            <v>230</v>
          </cell>
        </row>
        <row r="881">
          <cell r="A881">
            <v>5184036</v>
          </cell>
          <cell r="B881">
            <v>5116111</v>
          </cell>
          <cell r="C881">
            <v>4410</v>
          </cell>
          <cell r="D881">
            <v>31987902</v>
          </cell>
          <cell r="E881">
            <v>208</v>
          </cell>
          <cell r="F881">
            <v>186</v>
          </cell>
          <cell r="G881">
            <v>184</v>
          </cell>
          <cell r="H881">
            <v>190</v>
          </cell>
          <cell r="I881">
            <v>213</v>
          </cell>
          <cell r="J881">
            <v>186</v>
          </cell>
          <cell r="K881">
            <v>189</v>
          </cell>
          <cell r="L881">
            <v>199</v>
          </cell>
          <cell r="M881">
            <v>217</v>
          </cell>
        </row>
        <row r="882">
          <cell r="A882">
            <v>5164470</v>
          </cell>
          <cell r="B882">
            <v>5106328</v>
          </cell>
          <cell r="C882">
            <v>4410</v>
          </cell>
          <cell r="D882">
            <v>3519578</v>
          </cell>
          <cell r="E882">
            <v>287</v>
          </cell>
          <cell r="F882">
            <v>234</v>
          </cell>
          <cell r="G882">
            <v>111</v>
          </cell>
          <cell r="H882">
            <v>297</v>
          </cell>
          <cell r="I882">
            <v>220</v>
          </cell>
          <cell r="J882">
            <v>201</v>
          </cell>
          <cell r="K882">
            <v>240</v>
          </cell>
          <cell r="L882">
            <v>206</v>
          </cell>
          <cell r="M882">
            <v>210</v>
          </cell>
        </row>
        <row r="883">
          <cell r="A883">
            <v>5164428</v>
          </cell>
          <cell r="B883">
            <v>5106307</v>
          </cell>
          <cell r="C883">
            <v>4410</v>
          </cell>
          <cell r="D883">
            <v>3530549</v>
          </cell>
          <cell r="E883">
            <v>162</v>
          </cell>
          <cell r="F883">
            <v>137</v>
          </cell>
          <cell r="G883">
            <v>132</v>
          </cell>
          <cell r="H883">
            <v>230</v>
          </cell>
          <cell r="I883">
            <v>207</v>
          </cell>
          <cell r="J883">
            <v>158</v>
          </cell>
          <cell r="K883">
            <v>170</v>
          </cell>
          <cell r="L883">
            <v>176</v>
          </cell>
          <cell r="M883">
            <v>189</v>
          </cell>
        </row>
        <row r="884">
          <cell r="A884">
            <v>5164472</v>
          </cell>
          <cell r="B884">
            <v>5106329</v>
          </cell>
          <cell r="C884">
            <v>4410</v>
          </cell>
          <cell r="D884">
            <v>10409345</v>
          </cell>
          <cell r="E884">
            <v>220</v>
          </cell>
          <cell r="F884">
            <v>276</v>
          </cell>
          <cell r="G884">
            <v>185</v>
          </cell>
          <cell r="H884">
            <v>195</v>
          </cell>
          <cell r="I884">
            <v>213</v>
          </cell>
          <cell r="J884">
            <v>204</v>
          </cell>
          <cell r="K884">
            <v>200</v>
          </cell>
          <cell r="L884">
            <v>182</v>
          </cell>
          <cell r="M884">
            <v>186</v>
          </cell>
        </row>
        <row r="885">
          <cell r="A885">
            <v>5164486</v>
          </cell>
          <cell r="B885">
            <v>5106336</v>
          </cell>
          <cell r="C885">
            <v>4410</v>
          </cell>
          <cell r="D885">
            <v>1692062</v>
          </cell>
          <cell r="E885">
            <v>146</v>
          </cell>
          <cell r="F885">
            <v>0</v>
          </cell>
          <cell r="G885">
            <v>145</v>
          </cell>
          <cell r="H885">
            <v>146</v>
          </cell>
          <cell r="I885">
            <v>153</v>
          </cell>
          <cell r="J885">
            <v>135</v>
          </cell>
          <cell r="K885">
            <v>179</v>
          </cell>
          <cell r="L885">
            <v>68</v>
          </cell>
          <cell r="M885">
            <v>119</v>
          </cell>
        </row>
        <row r="886">
          <cell r="A886">
            <v>5164398</v>
          </cell>
          <cell r="B886">
            <v>5106292</v>
          </cell>
          <cell r="C886">
            <v>4410</v>
          </cell>
          <cell r="D886">
            <v>218322</v>
          </cell>
          <cell r="E886">
            <v>226</v>
          </cell>
          <cell r="F886">
            <v>195</v>
          </cell>
          <cell r="G886">
            <v>220</v>
          </cell>
          <cell r="H886">
            <v>223</v>
          </cell>
          <cell r="I886">
            <v>242</v>
          </cell>
          <cell r="J886">
            <v>224</v>
          </cell>
          <cell r="K886">
            <v>232</v>
          </cell>
          <cell r="L886">
            <v>212</v>
          </cell>
          <cell r="M886">
            <v>117</v>
          </cell>
        </row>
        <row r="887">
          <cell r="A887">
            <v>5164400</v>
          </cell>
          <cell r="B887">
            <v>5106293</v>
          </cell>
          <cell r="C887">
            <v>4410</v>
          </cell>
          <cell r="D887">
            <v>209721</v>
          </cell>
          <cell r="E887">
            <v>283</v>
          </cell>
          <cell r="F887">
            <v>250</v>
          </cell>
          <cell r="G887">
            <v>310</v>
          </cell>
          <cell r="H887">
            <v>196</v>
          </cell>
          <cell r="I887">
            <v>268</v>
          </cell>
          <cell r="J887">
            <v>211</v>
          </cell>
          <cell r="K887">
            <v>939</v>
          </cell>
          <cell r="L887">
            <v>201</v>
          </cell>
          <cell r="M887">
            <v>229</v>
          </cell>
        </row>
        <row r="888">
          <cell r="A888">
            <v>5164498</v>
          </cell>
          <cell r="B888">
            <v>5106342</v>
          </cell>
          <cell r="C888">
            <v>4410</v>
          </cell>
          <cell r="D888">
            <v>157302</v>
          </cell>
          <cell r="E888">
            <v>66</v>
          </cell>
          <cell r="F888">
            <v>35</v>
          </cell>
          <cell r="G888">
            <v>127</v>
          </cell>
          <cell r="H888">
            <v>184</v>
          </cell>
          <cell r="I888">
            <v>212</v>
          </cell>
          <cell r="J888">
            <v>197</v>
          </cell>
          <cell r="K888">
            <v>170</v>
          </cell>
          <cell r="L888">
            <v>148</v>
          </cell>
          <cell r="M888">
            <v>128</v>
          </cell>
        </row>
        <row r="889">
          <cell r="A889">
            <v>5164478</v>
          </cell>
          <cell r="B889">
            <v>5106332</v>
          </cell>
          <cell r="C889">
            <v>4410</v>
          </cell>
          <cell r="D889">
            <v>156841</v>
          </cell>
          <cell r="E889">
            <v>265</v>
          </cell>
          <cell r="F889">
            <v>209</v>
          </cell>
          <cell r="G889">
            <v>237</v>
          </cell>
          <cell r="H889">
            <v>226</v>
          </cell>
          <cell r="I889">
            <v>227</v>
          </cell>
          <cell r="J889">
            <v>223</v>
          </cell>
          <cell r="K889">
            <v>252</v>
          </cell>
          <cell r="L889">
            <v>257</v>
          </cell>
          <cell r="M889">
            <v>244</v>
          </cell>
        </row>
        <row r="890">
          <cell r="A890">
            <v>5183910</v>
          </cell>
          <cell r="B890">
            <v>5116048</v>
          </cell>
          <cell r="C890">
            <v>4410</v>
          </cell>
          <cell r="D890">
            <v>358969</v>
          </cell>
          <cell r="E890">
            <v>87</v>
          </cell>
          <cell r="F890">
            <v>109</v>
          </cell>
          <cell r="G890">
            <v>106</v>
          </cell>
          <cell r="H890">
            <v>213</v>
          </cell>
          <cell r="I890">
            <v>150</v>
          </cell>
          <cell r="J890">
            <v>178</v>
          </cell>
          <cell r="K890">
            <v>100</v>
          </cell>
          <cell r="L890">
            <v>125</v>
          </cell>
          <cell r="M890">
            <v>97</v>
          </cell>
        </row>
        <row r="891">
          <cell r="A891">
            <v>5184530</v>
          </cell>
          <cell r="B891">
            <v>5116358</v>
          </cell>
          <cell r="C891">
            <v>4410</v>
          </cell>
          <cell r="D891">
            <v>16008613</v>
          </cell>
          <cell r="E891">
            <v>341</v>
          </cell>
          <cell r="F891">
            <v>322</v>
          </cell>
          <cell r="G891">
            <v>298</v>
          </cell>
          <cell r="H891">
            <v>295</v>
          </cell>
          <cell r="I891">
            <v>300</v>
          </cell>
          <cell r="J891">
            <v>181</v>
          </cell>
          <cell r="K891">
            <v>0</v>
          </cell>
          <cell r="L891">
            <v>219</v>
          </cell>
          <cell r="M891">
            <v>219</v>
          </cell>
        </row>
        <row r="892">
          <cell r="A892">
            <v>5184040</v>
          </cell>
          <cell r="B892">
            <v>5116113</v>
          </cell>
          <cell r="C892">
            <v>4410</v>
          </cell>
          <cell r="D892">
            <v>16005829</v>
          </cell>
          <cell r="E892">
            <v>219</v>
          </cell>
          <cell r="F892">
            <v>204</v>
          </cell>
          <cell r="G892">
            <v>198</v>
          </cell>
          <cell r="H892">
            <v>189</v>
          </cell>
          <cell r="I892">
            <v>157</v>
          </cell>
          <cell r="J892">
            <v>137</v>
          </cell>
          <cell r="K892">
            <v>141</v>
          </cell>
          <cell r="L892">
            <v>132</v>
          </cell>
          <cell r="M892">
            <v>159</v>
          </cell>
        </row>
        <row r="893">
          <cell r="A893">
            <v>5164476</v>
          </cell>
          <cell r="B893">
            <v>5106331</v>
          </cell>
          <cell r="C893">
            <v>4410</v>
          </cell>
          <cell r="D893">
            <v>16005871</v>
          </cell>
          <cell r="E893">
            <v>229</v>
          </cell>
          <cell r="F893">
            <v>150</v>
          </cell>
          <cell r="G893">
            <v>226</v>
          </cell>
          <cell r="H893">
            <v>166</v>
          </cell>
          <cell r="I893">
            <v>149</v>
          </cell>
          <cell r="J893">
            <v>147</v>
          </cell>
          <cell r="K893">
            <v>156</v>
          </cell>
          <cell r="L893">
            <v>155</v>
          </cell>
          <cell r="M893">
            <v>152</v>
          </cell>
        </row>
        <row r="894">
          <cell r="A894">
            <v>5164846</v>
          </cell>
          <cell r="B894">
            <v>5106516</v>
          </cell>
          <cell r="C894">
            <v>4410</v>
          </cell>
          <cell r="D894">
            <v>31988589</v>
          </cell>
          <cell r="E894">
            <v>172</v>
          </cell>
          <cell r="F894">
            <v>152</v>
          </cell>
          <cell r="G894">
            <v>148</v>
          </cell>
          <cell r="H894">
            <v>144</v>
          </cell>
          <cell r="I894">
            <v>213</v>
          </cell>
          <cell r="J894">
            <v>68</v>
          </cell>
          <cell r="K894">
            <v>83</v>
          </cell>
          <cell r="L894">
            <v>77</v>
          </cell>
          <cell r="M894">
            <v>74</v>
          </cell>
        </row>
        <row r="895">
          <cell r="A895">
            <v>5164854</v>
          </cell>
          <cell r="B895">
            <v>5106520</v>
          </cell>
          <cell r="C895">
            <v>4410</v>
          </cell>
          <cell r="D895">
            <v>10279394</v>
          </cell>
          <cell r="E895">
            <v>420</v>
          </cell>
          <cell r="F895">
            <v>367</v>
          </cell>
          <cell r="G895">
            <v>315</v>
          </cell>
          <cell r="H895">
            <v>290</v>
          </cell>
          <cell r="I895">
            <v>291</v>
          </cell>
          <cell r="J895">
            <v>262</v>
          </cell>
          <cell r="K895">
            <v>284</v>
          </cell>
          <cell r="L895">
            <v>275</v>
          </cell>
          <cell r="M895">
            <v>276</v>
          </cell>
        </row>
        <row r="896">
          <cell r="A896">
            <v>5164480</v>
          </cell>
          <cell r="B896">
            <v>5106333</v>
          </cell>
          <cell r="C896">
            <v>4410</v>
          </cell>
          <cell r="D896">
            <v>1900725</v>
          </cell>
          <cell r="E896">
            <v>123</v>
          </cell>
          <cell r="F896">
            <v>43</v>
          </cell>
          <cell r="G896">
            <v>12</v>
          </cell>
          <cell r="H896">
            <v>19</v>
          </cell>
          <cell r="I896">
            <v>79</v>
          </cell>
          <cell r="J896">
            <v>0</v>
          </cell>
          <cell r="K896">
            <v>34</v>
          </cell>
          <cell r="L896">
            <v>8</v>
          </cell>
          <cell r="M896">
            <v>9</v>
          </cell>
        </row>
        <row r="897">
          <cell r="A897">
            <v>5184486</v>
          </cell>
          <cell r="B897">
            <v>5116336</v>
          </cell>
          <cell r="C897">
            <v>4410</v>
          </cell>
          <cell r="D897">
            <v>1616529</v>
          </cell>
          <cell r="E897">
            <v>193</v>
          </cell>
          <cell r="F897">
            <v>157</v>
          </cell>
          <cell r="G897">
            <v>174</v>
          </cell>
          <cell r="H897">
            <v>173</v>
          </cell>
          <cell r="I897">
            <v>189</v>
          </cell>
          <cell r="J897">
            <v>161</v>
          </cell>
          <cell r="K897">
            <v>175</v>
          </cell>
          <cell r="L897">
            <v>164</v>
          </cell>
          <cell r="M897">
            <v>194</v>
          </cell>
        </row>
        <row r="898">
          <cell r="A898">
            <v>5164484</v>
          </cell>
          <cell r="B898">
            <v>5106335</v>
          </cell>
          <cell r="C898">
            <v>4410</v>
          </cell>
          <cell r="D898">
            <v>1691804</v>
          </cell>
          <cell r="E898">
            <v>215</v>
          </cell>
          <cell r="F898">
            <v>174</v>
          </cell>
          <cell r="G898">
            <v>181</v>
          </cell>
          <cell r="H898">
            <v>195</v>
          </cell>
          <cell r="I898">
            <v>230</v>
          </cell>
          <cell r="J898">
            <v>198</v>
          </cell>
          <cell r="K898">
            <v>194</v>
          </cell>
          <cell r="L898">
            <v>184</v>
          </cell>
          <cell r="M898">
            <v>116</v>
          </cell>
        </row>
        <row r="899">
          <cell r="A899">
            <v>5164396</v>
          </cell>
          <cell r="B899">
            <v>5106291</v>
          </cell>
          <cell r="C899">
            <v>4410</v>
          </cell>
          <cell r="D899">
            <v>1691868</v>
          </cell>
          <cell r="E899">
            <v>223</v>
          </cell>
          <cell r="F899">
            <v>187</v>
          </cell>
          <cell r="G899">
            <v>193</v>
          </cell>
          <cell r="H899">
            <v>197</v>
          </cell>
          <cell r="I899">
            <v>196</v>
          </cell>
          <cell r="J899">
            <v>188</v>
          </cell>
          <cell r="K899">
            <v>500</v>
          </cell>
          <cell r="L899">
            <v>165</v>
          </cell>
          <cell r="M899">
            <v>150</v>
          </cell>
        </row>
        <row r="900">
          <cell r="A900">
            <v>5164482</v>
          </cell>
          <cell r="B900">
            <v>5106334</v>
          </cell>
          <cell r="C900">
            <v>4410</v>
          </cell>
          <cell r="D900">
            <v>1728799</v>
          </cell>
          <cell r="E900">
            <v>179</v>
          </cell>
          <cell r="F900">
            <v>162</v>
          </cell>
          <cell r="G900">
            <v>175</v>
          </cell>
          <cell r="H900">
            <v>180</v>
          </cell>
          <cell r="I900">
            <v>206</v>
          </cell>
          <cell r="J900">
            <v>180</v>
          </cell>
          <cell r="K900">
            <v>167</v>
          </cell>
          <cell r="L900">
            <v>186</v>
          </cell>
          <cell r="M900">
            <v>219</v>
          </cell>
        </row>
        <row r="901">
          <cell r="A901">
            <v>5184022</v>
          </cell>
          <cell r="B901">
            <v>5116104</v>
          </cell>
          <cell r="C901">
            <v>4410</v>
          </cell>
          <cell r="D901">
            <v>1730273</v>
          </cell>
          <cell r="E901">
            <v>189</v>
          </cell>
          <cell r="F901">
            <v>149</v>
          </cell>
          <cell r="G901">
            <v>163</v>
          </cell>
          <cell r="H901">
            <v>152</v>
          </cell>
          <cell r="I901">
            <v>161</v>
          </cell>
          <cell r="J901">
            <v>133</v>
          </cell>
          <cell r="K901">
            <v>135</v>
          </cell>
          <cell r="L901">
            <v>130</v>
          </cell>
          <cell r="M901">
            <v>134</v>
          </cell>
        </row>
        <row r="902">
          <cell r="A902">
            <v>5184508</v>
          </cell>
          <cell r="B902">
            <v>5116347</v>
          </cell>
          <cell r="C902">
            <v>4410</v>
          </cell>
          <cell r="D902">
            <v>3306160</v>
          </cell>
          <cell r="E902">
            <v>269</v>
          </cell>
          <cell r="F902">
            <v>184</v>
          </cell>
          <cell r="G902">
            <v>249</v>
          </cell>
          <cell r="H902">
            <v>202</v>
          </cell>
          <cell r="I902">
            <v>240</v>
          </cell>
          <cell r="J902">
            <v>442</v>
          </cell>
          <cell r="K902">
            <v>221</v>
          </cell>
          <cell r="L902">
            <v>191</v>
          </cell>
          <cell r="M902">
            <v>205</v>
          </cell>
        </row>
        <row r="903">
          <cell r="A903">
            <v>5183954</v>
          </cell>
          <cell r="B903">
            <v>5116070</v>
          </cell>
          <cell r="C903">
            <v>4410</v>
          </cell>
          <cell r="D903">
            <v>6826851</v>
          </cell>
          <cell r="E903">
            <v>214</v>
          </cell>
          <cell r="F903">
            <v>200</v>
          </cell>
          <cell r="G903">
            <v>206</v>
          </cell>
          <cell r="H903">
            <v>159</v>
          </cell>
          <cell r="I903">
            <v>163</v>
          </cell>
          <cell r="J903">
            <v>54</v>
          </cell>
          <cell r="K903">
            <v>170</v>
          </cell>
          <cell r="L903">
            <v>26</v>
          </cell>
          <cell r="M903">
            <v>228</v>
          </cell>
        </row>
        <row r="904">
          <cell r="A904">
            <v>5164830</v>
          </cell>
          <cell r="B904">
            <v>5106508</v>
          </cell>
          <cell r="C904">
            <v>4410</v>
          </cell>
          <cell r="D904">
            <v>2182722</v>
          </cell>
          <cell r="E904">
            <v>160</v>
          </cell>
          <cell r="F904">
            <v>122</v>
          </cell>
          <cell r="G904">
            <v>124</v>
          </cell>
          <cell r="H904">
            <v>128</v>
          </cell>
          <cell r="I904">
            <v>136</v>
          </cell>
          <cell r="J904">
            <v>113</v>
          </cell>
          <cell r="K904">
            <v>131</v>
          </cell>
          <cell r="L904">
            <v>136</v>
          </cell>
          <cell r="M904">
            <v>132</v>
          </cell>
        </row>
        <row r="905">
          <cell r="A905">
            <v>5164852</v>
          </cell>
          <cell r="B905">
            <v>5106519</v>
          </cell>
          <cell r="C905">
            <v>4410</v>
          </cell>
          <cell r="D905">
            <v>2101213</v>
          </cell>
          <cell r="E905">
            <v>333</v>
          </cell>
          <cell r="F905">
            <v>274</v>
          </cell>
          <cell r="G905">
            <v>302</v>
          </cell>
          <cell r="H905">
            <v>261</v>
          </cell>
          <cell r="I905">
            <v>297</v>
          </cell>
          <cell r="J905">
            <v>249</v>
          </cell>
          <cell r="K905">
            <v>270</v>
          </cell>
          <cell r="L905">
            <v>280</v>
          </cell>
          <cell r="M905">
            <v>290</v>
          </cell>
        </row>
        <row r="906">
          <cell r="A906">
            <v>5164834</v>
          </cell>
          <cell r="B906">
            <v>5106510</v>
          </cell>
          <cell r="C906">
            <v>4410</v>
          </cell>
          <cell r="D906">
            <v>2197971</v>
          </cell>
          <cell r="E906">
            <v>140</v>
          </cell>
          <cell r="F906">
            <v>254</v>
          </cell>
          <cell r="G906">
            <v>129</v>
          </cell>
          <cell r="H906">
            <v>106</v>
          </cell>
          <cell r="I906">
            <v>117</v>
          </cell>
          <cell r="J906">
            <v>112</v>
          </cell>
          <cell r="K906">
            <v>89</v>
          </cell>
          <cell r="L906">
            <v>142</v>
          </cell>
          <cell r="M906">
            <v>143</v>
          </cell>
        </row>
        <row r="907">
          <cell r="A907">
            <v>5164850</v>
          </cell>
          <cell r="B907">
            <v>5106518</v>
          </cell>
          <cell r="C907">
            <v>4410</v>
          </cell>
          <cell r="D907">
            <v>2196750</v>
          </cell>
          <cell r="E907">
            <v>375</v>
          </cell>
          <cell r="F907">
            <v>283</v>
          </cell>
          <cell r="G907">
            <v>290</v>
          </cell>
          <cell r="H907">
            <v>289</v>
          </cell>
          <cell r="I907">
            <v>330</v>
          </cell>
          <cell r="J907">
            <v>287</v>
          </cell>
          <cell r="K907">
            <v>309</v>
          </cell>
          <cell r="L907">
            <v>295</v>
          </cell>
          <cell r="M907">
            <v>305</v>
          </cell>
        </row>
        <row r="908">
          <cell r="A908">
            <v>5164492</v>
          </cell>
          <cell r="B908">
            <v>5106339</v>
          </cell>
          <cell r="C908">
            <v>4410</v>
          </cell>
          <cell r="D908">
            <v>1752876</v>
          </cell>
          <cell r="E908">
            <v>215</v>
          </cell>
          <cell r="F908">
            <v>195</v>
          </cell>
          <cell r="G908">
            <v>221</v>
          </cell>
          <cell r="H908">
            <v>194</v>
          </cell>
          <cell r="I908">
            <v>175</v>
          </cell>
          <cell r="J908">
            <v>147</v>
          </cell>
          <cell r="K908">
            <v>183</v>
          </cell>
          <cell r="L908">
            <v>179</v>
          </cell>
          <cell r="M908">
            <v>191</v>
          </cell>
        </row>
        <row r="909">
          <cell r="A909">
            <v>5184034</v>
          </cell>
          <cell r="B909">
            <v>5116110</v>
          </cell>
          <cell r="C909">
            <v>4410</v>
          </cell>
          <cell r="D909">
            <v>3360635</v>
          </cell>
          <cell r="E909">
            <v>329</v>
          </cell>
          <cell r="F909">
            <v>265</v>
          </cell>
          <cell r="G909">
            <v>299</v>
          </cell>
          <cell r="H909">
            <v>286</v>
          </cell>
          <cell r="I909">
            <v>307</v>
          </cell>
          <cell r="J909">
            <v>261</v>
          </cell>
          <cell r="K909">
            <v>295</v>
          </cell>
          <cell r="L909">
            <v>235</v>
          </cell>
          <cell r="M909">
            <v>351</v>
          </cell>
        </row>
        <row r="910">
          <cell r="A910">
            <v>5184038</v>
          </cell>
          <cell r="B910">
            <v>5116112</v>
          </cell>
          <cell r="C910">
            <v>4410</v>
          </cell>
          <cell r="D910">
            <v>3366515</v>
          </cell>
          <cell r="E910">
            <v>177</v>
          </cell>
          <cell r="F910">
            <v>153</v>
          </cell>
          <cell r="G910">
            <v>162</v>
          </cell>
          <cell r="H910">
            <v>157</v>
          </cell>
          <cell r="I910">
            <v>158</v>
          </cell>
          <cell r="J910">
            <v>149</v>
          </cell>
          <cell r="K910">
            <v>162</v>
          </cell>
          <cell r="L910">
            <v>167</v>
          </cell>
          <cell r="M910">
            <v>170</v>
          </cell>
        </row>
        <row r="911">
          <cell r="A911">
            <v>5184066</v>
          </cell>
          <cell r="B911">
            <v>5116126</v>
          </cell>
          <cell r="C911">
            <v>4410</v>
          </cell>
          <cell r="D911">
            <v>2206650</v>
          </cell>
          <cell r="E911">
            <v>218</v>
          </cell>
          <cell r="F911">
            <v>148</v>
          </cell>
          <cell r="G911">
            <v>152</v>
          </cell>
          <cell r="H911">
            <v>170</v>
          </cell>
          <cell r="I911">
            <v>175</v>
          </cell>
          <cell r="J911">
            <v>142</v>
          </cell>
          <cell r="K911">
            <v>126</v>
          </cell>
          <cell r="L911">
            <v>112</v>
          </cell>
          <cell r="M911">
            <v>119</v>
          </cell>
        </row>
        <row r="912">
          <cell r="A912">
            <v>5183998</v>
          </cell>
          <cell r="B912">
            <v>5116092</v>
          </cell>
          <cell r="C912">
            <v>4410</v>
          </cell>
          <cell r="D912">
            <v>7285289</v>
          </cell>
          <cell r="E912">
            <v>106</v>
          </cell>
          <cell r="F912">
            <v>104</v>
          </cell>
          <cell r="G912">
            <v>192</v>
          </cell>
          <cell r="H912">
            <v>108</v>
          </cell>
          <cell r="I912">
            <v>107</v>
          </cell>
          <cell r="J912">
            <v>92</v>
          </cell>
          <cell r="K912">
            <v>89</v>
          </cell>
          <cell r="L912">
            <v>74</v>
          </cell>
          <cell r="M912">
            <v>90</v>
          </cell>
        </row>
        <row r="913">
          <cell r="A913">
            <v>5164836</v>
          </cell>
          <cell r="B913">
            <v>5106511</v>
          </cell>
          <cell r="C913">
            <v>4410</v>
          </cell>
          <cell r="D913">
            <v>7286761</v>
          </cell>
          <cell r="E913">
            <v>134</v>
          </cell>
          <cell r="F913">
            <v>107</v>
          </cell>
          <cell r="G913">
            <v>118</v>
          </cell>
          <cell r="H913">
            <v>106</v>
          </cell>
          <cell r="I913">
            <v>103</v>
          </cell>
          <cell r="J913">
            <v>114</v>
          </cell>
          <cell r="K913">
            <v>119</v>
          </cell>
          <cell r="L913">
            <v>105</v>
          </cell>
          <cell r="M913">
            <v>108</v>
          </cell>
        </row>
        <row r="914">
          <cell r="A914">
            <v>5164848</v>
          </cell>
          <cell r="B914">
            <v>5106517</v>
          </cell>
          <cell r="C914">
            <v>4410</v>
          </cell>
          <cell r="D914">
            <v>7286813</v>
          </cell>
          <cell r="E914">
            <v>306</v>
          </cell>
          <cell r="F914">
            <v>478</v>
          </cell>
          <cell r="G914">
            <v>257</v>
          </cell>
          <cell r="H914">
            <v>172</v>
          </cell>
          <cell r="I914">
            <v>134</v>
          </cell>
          <cell r="J914">
            <v>128</v>
          </cell>
          <cell r="K914">
            <v>128</v>
          </cell>
          <cell r="L914">
            <v>120</v>
          </cell>
          <cell r="M914">
            <v>209</v>
          </cell>
        </row>
        <row r="915">
          <cell r="A915">
            <v>5164838</v>
          </cell>
          <cell r="B915">
            <v>5106512</v>
          </cell>
          <cell r="C915">
            <v>4410</v>
          </cell>
          <cell r="D915">
            <v>7286515</v>
          </cell>
          <cell r="E915">
            <v>221</v>
          </cell>
          <cell r="F915">
            <v>174</v>
          </cell>
          <cell r="G915">
            <v>163</v>
          </cell>
          <cell r="H915">
            <v>164</v>
          </cell>
          <cell r="I915">
            <v>177</v>
          </cell>
          <cell r="J915">
            <v>169</v>
          </cell>
          <cell r="K915">
            <v>182</v>
          </cell>
          <cell r="L915">
            <v>172</v>
          </cell>
          <cell r="M915">
            <v>214</v>
          </cell>
        </row>
        <row r="916">
          <cell r="A916">
            <v>5164500</v>
          </cell>
          <cell r="B916">
            <v>5106343</v>
          </cell>
          <cell r="C916">
            <v>4410</v>
          </cell>
          <cell r="D916">
            <v>7285279</v>
          </cell>
          <cell r="E916">
            <v>293</v>
          </cell>
          <cell r="F916">
            <v>335</v>
          </cell>
          <cell r="G916">
            <v>401</v>
          </cell>
          <cell r="H916">
            <v>335</v>
          </cell>
          <cell r="I916">
            <v>365</v>
          </cell>
          <cell r="J916">
            <v>325</v>
          </cell>
          <cell r="K916">
            <v>358</v>
          </cell>
          <cell r="L916">
            <v>361</v>
          </cell>
          <cell r="M916">
            <v>365</v>
          </cell>
        </row>
        <row r="917">
          <cell r="A917">
            <v>5184044</v>
          </cell>
          <cell r="B917">
            <v>5116115</v>
          </cell>
          <cell r="C917">
            <v>4410</v>
          </cell>
          <cell r="D917">
            <v>7725827</v>
          </cell>
          <cell r="E917">
            <v>150</v>
          </cell>
          <cell r="F917">
            <v>114</v>
          </cell>
          <cell r="G917">
            <v>134</v>
          </cell>
          <cell r="H917">
            <v>126</v>
          </cell>
          <cell r="I917">
            <v>123</v>
          </cell>
          <cell r="J917">
            <v>146</v>
          </cell>
          <cell r="K917">
            <v>156</v>
          </cell>
          <cell r="L917">
            <v>133</v>
          </cell>
          <cell r="M917">
            <v>127</v>
          </cell>
        </row>
        <row r="918">
          <cell r="A918">
            <v>5164842</v>
          </cell>
          <cell r="B918">
            <v>5106514</v>
          </cell>
          <cell r="C918">
            <v>4410</v>
          </cell>
          <cell r="D918">
            <v>18490459</v>
          </cell>
          <cell r="E918">
            <v>314</v>
          </cell>
          <cell r="F918">
            <v>248</v>
          </cell>
          <cell r="G918">
            <v>271</v>
          </cell>
          <cell r="H918">
            <v>254</v>
          </cell>
          <cell r="I918">
            <v>279</v>
          </cell>
          <cell r="J918">
            <v>285</v>
          </cell>
          <cell r="K918">
            <v>306</v>
          </cell>
          <cell r="L918">
            <v>290</v>
          </cell>
          <cell r="M918">
            <v>288</v>
          </cell>
        </row>
        <row r="919">
          <cell r="A919">
            <v>5164494</v>
          </cell>
          <cell r="B919">
            <v>5106340</v>
          </cell>
          <cell r="C919">
            <v>4410</v>
          </cell>
          <cell r="D919">
            <v>15961978</v>
          </cell>
          <cell r="E919">
            <v>283</v>
          </cell>
          <cell r="F919">
            <v>253</v>
          </cell>
          <cell r="G919">
            <v>266</v>
          </cell>
          <cell r="H919">
            <v>242</v>
          </cell>
          <cell r="I919">
            <v>279</v>
          </cell>
          <cell r="J919">
            <v>234</v>
          </cell>
          <cell r="K919">
            <v>272</v>
          </cell>
          <cell r="L919">
            <v>253</v>
          </cell>
          <cell r="M919">
            <v>230</v>
          </cell>
        </row>
        <row r="920">
          <cell r="A920">
            <v>5164414</v>
          </cell>
          <cell r="B920">
            <v>5106300</v>
          </cell>
          <cell r="C920">
            <v>4410</v>
          </cell>
          <cell r="D920">
            <v>2511585</v>
          </cell>
          <cell r="E920">
            <v>157</v>
          </cell>
          <cell r="F920">
            <v>128</v>
          </cell>
          <cell r="G920">
            <v>138</v>
          </cell>
          <cell r="H920">
            <v>133</v>
          </cell>
          <cell r="I920">
            <v>134</v>
          </cell>
          <cell r="J920">
            <v>120</v>
          </cell>
          <cell r="K920">
            <v>130</v>
          </cell>
          <cell r="L920">
            <v>118</v>
          </cell>
          <cell r="M920">
            <v>129</v>
          </cell>
        </row>
        <row r="921">
          <cell r="A921">
            <v>5164412</v>
          </cell>
          <cell r="B921">
            <v>5106299</v>
          </cell>
          <cell r="C921">
            <v>4410</v>
          </cell>
          <cell r="D921">
            <v>2511559</v>
          </cell>
          <cell r="E921">
            <v>94</v>
          </cell>
          <cell r="F921">
            <v>114</v>
          </cell>
          <cell r="G921">
            <v>117</v>
          </cell>
          <cell r="H921">
            <v>80</v>
          </cell>
          <cell r="I921">
            <v>121</v>
          </cell>
          <cell r="J921">
            <v>110</v>
          </cell>
          <cell r="K921">
            <v>113</v>
          </cell>
          <cell r="L921">
            <v>103</v>
          </cell>
          <cell r="M921">
            <v>89</v>
          </cell>
        </row>
        <row r="922">
          <cell r="A922">
            <v>5164408</v>
          </cell>
          <cell r="B922">
            <v>5106297</v>
          </cell>
          <cell r="C922">
            <v>4410</v>
          </cell>
          <cell r="D922">
            <v>2511596</v>
          </cell>
          <cell r="E922">
            <v>246</v>
          </cell>
          <cell r="F922">
            <v>212</v>
          </cell>
          <cell r="G922">
            <v>217</v>
          </cell>
          <cell r="H922">
            <v>222</v>
          </cell>
          <cell r="I922">
            <v>233</v>
          </cell>
          <cell r="J922">
            <v>218</v>
          </cell>
          <cell r="K922">
            <v>229</v>
          </cell>
          <cell r="L922">
            <v>213</v>
          </cell>
          <cell r="M922">
            <v>210</v>
          </cell>
        </row>
        <row r="923">
          <cell r="A923">
            <v>5164416</v>
          </cell>
          <cell r="B923">
            <v>5106301</v>
          </cell>
          <cell r="C923">
            <v>4410</v>
          </cell>
          <cell r="D923">
            <v>2511578</v>
          </cell>
          <cell r="E923">
            <v>165</v>
          </cell>
          <cell r="F923">
            <v>133</v>
          </cell>
          <cell r="G923">
            <v>89</v>
          </cell>
          <cell r="H923">
            <v>129</v>
          </cell>
          <cell r="I923">
            <v>126</v>
          </cell>
          <cell r="J923">
            <v>201</v>
          </cell>
          <cell r="K923">
            <v>116</v>
          </cell>
          <cell r="L923">
            <v>101</v>
          </cell>
          <cell r="M923">
            <v>108</v>
          </cell>
        </row>
        <row r="924">
          <cell r="A924">
            <v>5164418</v>
          </cell>
          <cell r="B924">
            <v>5106302</v>
          </cell>
          <cell r="C924">
            <v>4410</v>
          </cell>
          <cell r="D924">
            <v>2511603</v>
          </cell>
          <cell r="E924">
            <v>238</v>
          </cell>
          <cell r="F924">
            <v>209</v>
          </cell>
          <cell r="G924">
            <v>212</v>
          </cell>
          <cell r="H924">
            <v>225</v>
          </cell>
          <cell r="I924">
            <v>137</v>
          </cell>
          <cell r="J924">
            <v>201</v>
          </cell>
          <cell r="K924">
            <v>206</v>
          </cell>
          <cell r="L924">
            <v>199</v>
          </cell>
          <cell r="M924">
            <v>202</v>
          </cell>
        </row>
        <row r="925">
          <cell r="A925">
            <v>5164402</v>
          </cell>
          <cell r="B925">
            <v>5106294</v>
          </cell>
          <cell r="C925">
            <v>4410</v>
          </cell>
          <cell r="D925">
            <v>2511592</v>
          </cell>
          <cell r="E925">
            <v>254</v>
          </cell>
          <cell r="F925">
            <v>219</v>
          </cell>
          <cell r="G925">
            <v>203</v>
          </cell>
          <cell r="H925">
            <v>248</v>
          </cell>
          <cell r="I925">
            <v>251</v>
          </cell>
          <cell r="J925">
            <v>84</v>
          </cell>
          <cell r="K925">
            <v>163</v>
          </cell>
          <cell r="L925">
            <v>187</v>
          </cell>
          <cell r="M925">
            <v>213</v>
          </cell>
        </row>
        <row r="926">
          <cell r="A926">
            <v>5164406</v>
          </cell>
          <cell r="B926">
            <v>5106296</v>
          </cell>
          <cell r="C926">
            <v>4410</v>
          </cell>
          <cell r="D926">
            <v>2511575</v>
          </cell>
          <cell r="E926">
            <v>311</v>
          </cell>
          <cell r="F926">
            <v>274</v>
          </cell>
          <cell r="G926">
            <v>259</v>
          </cell>
          <cell r="H926">
            <v>256</v>
          </cell>
          <cell r="I926">
            <v>253</v>
          </cell>
          <cell r="J926">
            <v>90</v>
          </cell>
          <cell r="K926">
            <v>287</v>
          </cell>
          <cell r="L926">
            <v>271</v>
          </cell>
          <cell r="M926">
            <v>258</v>
          </cell>
        </row>
        <row r="927">
          <cell r="A927">
            <v>5164404</v>
          </cell>
          <cell r="B927">
            <v>5106295</v>
          </cell>
          <cell r="C927">
            <v>4410</v>
          </cell>
          <cell r="D927">
            <v>2511573</v>
          </cell>
          <cell r="E927">
            <v>77</v>
          </cell>
          <cell r="F927">
            <v>30</v>
          </cell>
          <cell r="G927">
            <v>52</v>
          </cell>
          <cell r="H927">
            <v>67</v>
          </cell>
          <cell r="I927">
            <v>77</v>
          </cell>
          <cell r="J927">
            <v>87</v>
          </cell>
          <cell r="K927">
            <v>92</v>
          </cell>
          <cell r="L927">
            <v>100</v>
          </cell>
          <cell r="M927">
            <v>113</v>
          </cell>
        </row>
        <row r="928">
          <cell r="A928">
            <v>5164420</v>
          </cell>
          <cell r="B928">
            <v>5106303</v>
          </cell>
          <cell r="C928">
            <v>4410</v>
          </cell>
          <cell r="D928">
            <v>2511600</v>
          </cell>
          <cell r="E928">
            <v>242</v>
          </cell>
          <cell r="F928">
            <v>184</v>
          </cell>
          <cell r="G928">
            <v>199</v>
          </cell>
          <cell r="H928">
            <v>201</v>
          </cell>
          <cell r="I928">
            <v>236</v>
          </cell>
          <cell r="J928">
            <v>190</v>
          </cell>
          <cell r="K928">
            <v>207</v>
          </cell>
          <cell r="L928">
            <v>200</v>
          </cell>
          <cell r="M928">
            <v>191</v>
          </cell>
        </row>
        <row r="929">
          <cell r="A929">
            <v>5164422</v>
          </cell>
          <cell r="B929">
            <v>5106304</v>
          </cell>
          <cell r="C929">
            <v>4410</v>
          </cell>
          <cell r="D929">
            <v>2511565</v>
          </cell>
          <cell r="E929">
            <v>293</v>
          </cell>
          <cell r="F929">
            <v>130</v>
          </cell>
          <cell r="G929">
            <v>170</v>
          </cell>
          <cell r="H929">
            <v>245</v>
          </cell>
          <cell r="I929">
            <v>18</v>
          </cell>
          <cell r="J929">
            <v>214</v>
          </cell>
          <cell r="K929">
            <v>83</v>
          </cell>
          <cell r="L929">
            <v>154</v>
          </cell>
          <cell r="M929">
            <v>81</v>
          </cell>
        </row>
        <row r="930">
          <cell r="A930">
            <v>5164424</v>
          </cell>
          <cell r="B930">
            <v>5106305</v>
          </cell>
          <cell r="C930">
            <v>4410</v>
          </cell>
          <cell r="D930">
            <v>2511593</v>
          </cell>
          <cell r="E930">
            <v>142</v>
          </cell>
          <cell r="F930">
            <v>115</v>
          </cell>
          <cell r="G930">
            <v>97</v>
          </cell>
          <cell r="H930">
            <v>104</v>
          </cell>
          <cell r="I930">
            <v>107</v>
          </cell>
          <cell r="J930">
            <v>88</v>
          </cell>
          <cell r="K930">
            <v>82</v>
          </cell>
          <cell r="L930">
            <v>82</v>
          </cell>
          <cell r="M930">
            <v>113</v>
          </cell>
        </row>
        <row r="931">
          <cell r="A931">
            <v>5164426</v>
          </cell>
          <cell r="B931">
            <v>5106306</v>
          </cell>
          <cell r="C931">
            <v>4410</v>
          </cell>
          <cell r="D931">
            <v>2511574</v>
          </cell>
          <cell r="E931">
            <v>194</v>
          </cell>
          <cell r="F931">
            <v>164</v>
          </cell>
          <cell r="G931">
            <v>165</v>
          </cell>
          <cell r="H931">
            <v>158</v>
          </cell>
          <cell r="I931">
            <v>171</v>
          </cell>
          <cell r="J931">
            <v>149</v>
          </cell>
          <cell r="K931">
            <v>173</v>
          </cell>
          <cell r="L931">
            <v>162</v>
          </cell>
          <cell r="M931">
            <v>165</v>
          </cell>
        </row>
        <row r="932">
          <cell r="A932">
            <v>5183976</v>
          </cell>
          <cell r="B932">
            <v>5116081</v>
          </cell>
          <cell r="C932">
            <v>4410</v>
          </cell>
          <cell r="D932">
            <v>443758</v>
          </cell>
          <cell r="E932">
            <v>390</v>
          </cell>
          <cell r="F932">
            <v>305</v>
          </cell>
          <cell r="G932">
            <v>339</v>
          </cell>
          <cell r="H932">
            <v>321</v>
          </cell>
          <cell r="I932">
            <v>333</v>
          </cell>
          <cell r="J932">
            <v>319</v>
          </cell>
          <cell r="K932">
            <v>332</v>
          </cell>
          <cell r="L932">
            <v>319</v>
          </cell>
          <cell r="M932">
            <v>327</v>
          </cell>
        </row>
        <row r="933">
          <cell r="A933">
            <v>5183932</v>
          </cell>
          <cell r="B933">
            <v>5116059</v>
          </cell>
          <cell r="C933">
            <v>4410</v>
          </cell>
          <cell r="D933">
            <v>3954342</v>
          </cell>
          <cell r="E933">
            <v>428</v>
          </cell>
          <cell r="F933">
            <v>275</v>
          </cell>
          <cell r="G933">
            <v>250</v>
          </cell>
          <cell r="H933">
            <v>270</v>
          </cell>
          <cell r="I933">
            <v>275</v>
          </cell>
          <cell r="J933">
            <v>530</v>
          </cell>
          <cell r="K933">
            <v>179</v>
          </cell>
          <cell r="L933">
            <v>285</v>
          </cell>
          <cell r="M933">
            <v>171</v>
          </cell>
        </row>
        <row r="934">
          <cell r="A934">
            <v>5164380</v>
          </cell>
          <cell r="B934">
            <v>5106283</v>
          </cell>
          <cell r="C934">
            <v>4410</v>
          </cell>
          <cell r="D934">
            <v>3642290</v>
          </cell>
          <cell r="E934">
            <v>61</v>
          </cell>
          <cell r="F934">
            <v>46</v>
          </cell>
          <cell r="G934">
            <v>189</v>
          </cell>
          <cell r="H934">
            <v>730</v>
          </cell>
          <cell r="I934">
            <v>591</v>
          </cell>
          <cell r="J934">
            <v>299</v>
          </cell>
          <cell r="K934">
            <v>326</v>
          </cell>
          <cell r="L934">
            <v>524</v>
          </cell>
          <cell r="M934">
            <v>485</v>
          </cell>
        </row>
        <row r="935">
          <cell r="A935">
            <v>5164386</v>
          </cell>
          <cell r="B935">
            <v>5106286</v>
          </cell>
          <cell r="C935">
            <v>4410</v>
          </cell>
          <cell r="D935">
            <v>3642235</v>
          </cell>
          <cell r="E935">
            <v>235</v>
          </cell>
          <cell r="F935">
            <v>172</v>
          </cell>
          <cell r="G935">
            <v>177</v>
          </cell>
          <cell r="H935">
            <v>184</v>
          </cell>
          <cell r="I935">
            <v>190</v>
          </cell>
          <cell r="J935">
            <v>309</v>
          </cell>
          <cell r="K935">
            <v>75</v>
          </cell>
          <cell r="L935">
            <v>227</v>
          </cell>
          <cell r="M935">
            <v>204</v>
          </cell>
        </row>
        <row r="936">
          <cell r="A936">
            <v>5164824</v>
          </cell>
          <cell r="B936">
            <v>5106505</v>
          </cell>
          <cell r="C936">
            <v>4410</v>
          </cell>
          <cell r="D936">
            <v>3530671</v>
          </cell>
          <cell r="E936">
            <v>170</v>
          </cell>
          <cell r="F936">
            <v>150</v>
          </cell>
          <cell r="G936">
            <v>0</v>
          </cell>
          <cell r="H936">
            <v>0</v>
          </cell>
          <cell r="I936">
            <v>368</v>
          </cell>
          <cell r="J936">
            <v>296</v>
          </cell>
          <cell r="K936">
            <v>268</v>
          </cell>
          <cell r="L936">
            <v>278</v>
          </cell>
          <cell r="M936">
            <v>85</v>
          </cell>
        </row>
        <row r="937">
          <cell r="A937">
            <v>5164516</v>
          </cell>
          <cell r="B937">
            <v>5106351</v>
          </cell>
          <cell r="C937">
            <v>4410</v>
          </cell>
          <cell r="D937">
            <v>31987898</v>
          </cell>
          <cell r="E937">
            <v>233</v>
          </cell>
          <cell r="F937">
            <v>164</v>
          </cell>
          <cell r="G937">
            <v>180</v>
          </cell>
          <cell r="H937">
            <v>197</v>
          </cell>
          <cell r="I937">
            <v>181</v>
          </cell>
          <cell r="J937">
            <v>215</v>
          </cell>
          <cell r="K937">
            <v>193</v>
          </cell>
          <cell r="L937">
            <v>203</v>
          </cell>
          <cell r="M937">
            <v>196</v>
          </cell>
        </row>
        <row r="938">
          <cell r="A938">
            <v>5164358</v>
          </cell>
          <cell r="B938">
            <v>5106272</v>
          </cell>
          <cell r="C938">
            <v>4410</v>
          </cell>
          <cell r="D938">
            <v>31987899</v>
          </cell>
          <cell r="E938">
            <v>270</v>
          </cell>
          <cell r="F938">
            <v>80</v>
          </cell>
          <cell r="G938">
            <v>77</v>
          </cell>
          <cell r="H938">
            <v>73</v>
          </cell>
          <cell r="I938">
            <v>72</v>
          </cell>
          <cell r="J938">
            <v>20</v>
          </cell>
          <cell r="K938">
            <v>45</v>
          </cell>
          <cell r="L938">
            <v>54</v>
          </cell>
          <cell r="M938">
            <v>48</v>
          </cell>
        </row>
        <row r="939">
          <cell r="A939">
            <v>5164510</v>
          </cell>
          <cell r="B939">
            <v>5106348</v>
          </cell>
          <cell r="C939">
            <v>4410</v>
          </cell>
          <cell r="D939">
            <v>3530677</v>
          </cell>
          <cell r="E939">
            <v>160</v>
          </cell>
          <cell r="F939">
            <v>136</v>
          </cell>
          <cell r="G939">
            <v>136</v>
          </cell>
          <cell r="H939">
            <v>211</v>
          </cell>
          <cell r="I939">
            <v>213</v>
          </cell>
          <cell r="J939">
            <v>222</v>
          </cell>
          <cell r="K939">
            <v>223</v>
          </cell>
          <cell r="L939">
            <v>218</v>
          </cell>
          <cell r="M939">
            <v>262</v>
          </cell>
        </row>
        <row r="940">
          <cell r="A940">
            <v>5164394</v>
          </cell>
          <cell r="B940">
            <v>5106290</v>
          </cell>
          <cell r="C940">
            <v>4410</v>
          </cell>
          <cell r="D940">
            <v>31987897</v>
          </cell>
          <cell r="E940">
            <v>1317</v>
          </cell>
          <cell r="F940">
            <v>1097</v>
          </cell>
          <cell r="G940">
            <v>1089</v>
          </cell>
          <cell r="H940">
            <v>1094</v>
          </cell>
          <cell r="I940">
            <v>1144</v>
          </cell>
          <cell r="J940">
            <v>977</v>
          </cell>
          <cell r="K940">
            <v>1072</v>
          </cell>
          <cell r="L940">
            <v>1041</v>
          </cell>
          <cell r="M940">
            <v>1130</v>
          </cell>
        </row>
        <row r="941">
          <cell r="A941">
            <v>5164376</v>
          </cell>
          <cell r="B941">
            <v>5106281</v>
          </cell>
          <cell r="C941">
            <v>4410</v>
          </cell>
          <cell r="D941">
            <v>3530654</v>
          </cell>
          <cell r="E941">
            <v>233</v>
          </cell>
          <cell r="F941">
            <v>206</v>
          </cell>
          <cell r="G941">
            <v>200</v>
          </cell>
          <cell r="H941">
            <v>189</v>
          </cell>
          <cell r="I941">
            <v>437</v>
          </cell>
          <cell r="J941">
            <v>130</v>
          </cell>
          <cell r="K941">
            <v>130</v>
          </cell>
          <cell r="L941">
            <v>128</v>
          </cell>
          <cell r="M941">
            <v>292</v>
          </cell>
        </row>
        <row r="942">
          <cell r="A942">
            <v>5164384</v>
          </cell>
          <cell r="B942">
            <v>5106285</v>
          </cell>
          <cell r="C942">
            <v>4410</v>
          </cell>
          <cell r="D942">
            <v>3360953</v>
          </cell>
          <cell r="E942">
            <v>92</v>
          </cell>
          <cell r="F942">
            <v>68</v>
          </cell>
          <cell r="G942">
            <v>68</v>
          </cell>
          <cell r="H942">
            <v>84</v>
          </cell>
          <cell r="I942">
            <v>186</v>
          </cell>
          <cell r="J942">
            <v>370</v>
          </cell>
          <cell r="K942">
            <v>597</v>
          </cell>
          <cell r="L942">
            <v>193</v>
          </cell>
          <cell r="M942">
            <v>201</v>
          </cell>
        </row>
        <row r="943">
          <cell r="A943">
            <v>5164390</v>
          </cell>
          <cell r="B943">
            <v>5106288</v>
          </cell>
          <cell r="C943">
            <v>4410</v>
          </cell>
          <cell r="D943">
            <v>3524660</v>
          </cell>
          <cell r="E943">
            <v>100</v>
          </cell>
          <cell r="F943">
            <v>37</v>
          </cell>
          <cell r="G943">
            <v>50</v>
          </cell>
          <cell r="H943">
            <v>111</v>
          </cell>
          <cell r="I943">
            <v>37</v>
          </cell>
          <cell r="J943">
            <v>43</v>
          </cell>
          <cell r="K943">
            <v>51</v>
          </cell>
          <cell r="L943">
            <v>79</v>
          </cell>
          <cell r="M943">
            <v>71</v>
          </cell>
        </row>
        <row r="944">
          <cell r="A944">
            <v>5164378</v>
          </cell>
          <cell r="B944">
            <v>5106282</v>
          </cell>
          <cell r="C944">
            <v>4410</v>
          </cell>
          <cell r="D944">
            <v>3530649</v>
          </cell>
          <cell r="E944">
            <v>50</v>
          </cell>
          <cell r="F944">
            <v>46</v>
          </cell>
          <cell r="G944">
            <v>45</v>
          </cell>
          <cell r="H944">
            <v>80</v>
          </cell>
          <cell r="I944">
            <v>81</v>
          </cell>
          <cell r="J944">
            <v>73</v>
          </cell>
          <cell r="K944">
            <v>76</v>
          </cell>
          <cell r="L944">
            <v>87</v>
          </cell>
          <cell r="M944">
            <v>100</v>
          </cell>
        </row>
        <row r="945">
          <cell r="A945">
            <v>5164816</v>
          </cell>
          <cell r="B945">
            <v>5106501</v>
          </cell>
          <cell r="C945">
            <v>4410</v>
          </cell>
          <cell r="D945">
            <v>3530486</v>
          </cell>
          <cell r="E945">
            <v>0</v>
          </cell>
          <cell r="F945">
            <v>0</v>
          </cell>
          <cell r="G945">
            <v>95</v>
          </cell>
          <cell r="H945">
            <v>121</v>
          </cell>
          <cell r="I945">
            <v>140</v>
          </cell>
          <cell r="J945">
            <v>137</v>
          </cell>
          <cell r="K945">
            <v>139</v>
          </cell>
          <cell r="L945">
            <v>142</v>
          </cell>
          <cell r="M945">
            <v>173</v>
          </cell>
        </row>
        <row r="946">
          <cell r="A946">
            <v>5164514</v>
          </cell>
          <cell r="B946">
            <v>5106350</v>
          </cell>
          <cell r="C946">
            <v>4410</v>
          </cell>
          <cell r="D946">
            <v>3530672</v>
          </cell>
          <cell r="E946">
            <v>297</v>
          </cell>
          <cell r="F946">
            <v>252</v>
          </cell>
          <cell r="G946">
            <v>248</v>
          </cell>
          <cell r="H946">
            <v>102</v>
          </cell>
          <cell r="I946">
            <v>169</v>
          </cell>
          <cell r="J946">
            <v>172</v>
          </cell>
          <cell r="K946">
            <v>197</v>
          </cell>
          <cell r="L946">
            <v>201</v>
          </cell>
          <cell r="M946">
            <v>225</v>
          </cell>
        </row>
        <row r="947">
          <cell r="A947">
            <v>5164360</v>
          </cell>
          <cell r="B947">
            <v>5106273</v>
          </cell>
          <cell r="C947">
            <v>4410</v>
          </cell>
          <cell r="D947">
            <v>3530648</v>
          </cell>
          <cell r="E947">
            <v>171</v>
          </cell>
          <cell r="F947">
            <v>105</v>
          </cell>
          <cell r="G947">
            <v>182</v>
          </cell>
          <cell r="H947">
            <v>115</v>
          </cell>
          <cell r="I947">
            <v>90</v>
          </cell>
          <cell r="J947">
            <v>98</v>
          </cell>
          <cell r="K947">
            <v>100</v>
          </cell>
          <cell r="L947">
            <v>105</v>
          </cell>
          <cell r="M947">
            <v>72</v>
          </cell>
        </row>
        <row r="948">
          <cell r="A948">
            <v>5164526</v>
          </cell>
          <cell r="B948">
            <v>5106356</v>
          </cell>
          <cell r="C948">
            <v>4410</v>
          </cell>
          <cell r="D948">
            <v>3530684</v>
          </cell>
          <cell r="E948">
            <v>250</v>
          </cell>
          <cell r="F948">
            <v>223</v>
          </cell>
          <cell r="G948">
            <v>215</v>
          </cell>
          <cell r="H948">
            <v>96</v>
          </cell>
          <cell r="I948">
            <v>152</v>
          </cell>
          <cell r="J948">
            <v>113</v>
          </cell>
          <cell r="K948">
            <v>196</v>
          </cell>
          <cell r="L948">
            <v>252</v>
          </cell>
          <cell r="M948">
            <v>130</v>
          </cell>
        </row>
        <row r="949">
          <cell r="A949">
            <v>5164372</v>
          </cell>
          <cell r="B949">
            <v>5106279</v>
          </cell>
          <cell r="C949">
            <v>4410</v>
          </cell>
          <cell r="D949">
            <v>3530674</v>
          </cell>
          <cell r="E949">
            <v>42</v>
          </cell>
          <cell r="F949">
            <v>30</v>
          </cell>
          <cell r="G949">
            <v>27</v>
          </cell>
          <cell r="H949">
            <v>35</v>
          </cell>
          <cell r="I949">
            <v>40</v>
          </cell>
          <cell r="J949">
            <v>28</v>
          </cell>
          <cell r="K949">
            <v>21</v>
          </cell>
          <cell r="L949">
            <v>16</v>
          </cell>
          <cell r="M949">
            <v>22</v>
          </cell>
        </row>
        <row r="950">
          <cell r="A950">
            <v>5164362</v>
          </cell>
          <cell r="B950">
            <v>5106274</v>
          </cell>
          <cell r="C950">
            <v>4410</v>
          </cell>
          <cell r="D950">
            <v>3530629</v>
          </cell>
          <cell r="E950">
            <v>186</v>
          </cell>
          <cell r="F950">
            <v>298</v>
          </cell>
          <cell r="G950">
            <v>129</v>
          </cell>
          <cell r="H950">
            <v>176</v>
          </cell>
          <cell r="I950">
            <v>88</v>
          </cell>
          <cell r="J950">
            <v>79</v>
          </cell>
          <cell r="K950">
            <v>126</v>
          </cell>
          <cell r="L950">
            <v>163</v>
          </cell>
          <cell r="M950">
            <v>118</v>
          </cell>
        </row>
        <row r="951">
          <cell r="A951">
            <v>5164374</v>
          </cell>
          <cell r="B951">
            <v>5106280</v>
          </cell>
          <cell r="C951">
            <v>4410</v>
          </cell>
          <cell r="D951">
            <v>3518794</v>
          </cell>
          <cell r="E951">
            <v>145</v>
          </cell>
          <cell r="F951">
            <v>118</v>
          </cell>
          <cell r="G951">
            <v>127</v>
          </cell>
          <cell r="H951">
            <v>124</v>
          </cell>
          <cell r="I951">
            <v>82</v>
          </cell>
          <cell r="J951">
            <v>88</v>
          </cell>
          <cell r="K951">
            <v>64</v>
          </cell>
          <cell r="L951">
            <v>64</v>
          </cell>
          <cell r="M951">
            <v>69</v>
          </cell>
        </row>
        <row r="952">
          <cell r="A952">
            <v>5164356</v>
          </cell>
          <cell r="B952">
            <v>5106271</v>
          </cell>
          <cell r="C952">
            <v>4410</v>
          </cell>
          <cell r="D952">
            <v>3525071</v>
          </cell>
          <cell r="E952">
            <v>162</v>
          </cell>
          <cell r="F952">
            <v>291</v>
          </cell>
          <cell r="G952">
            <v>189</v>
          </cell>
          <cell r="H952">
            <v>163</v>
          </cell>
          <cell r="I952">
            <v>168</v>
          </cell>
          <cell r="J952">
            <v>153</v>
          </cell>
          <cell r="K952">
            <v>161</v>
          </cell>
          <cell r="L952">
            <v>133</v>
          </cell>
          <cell r="M952">
            <v>155</v>
          </cell>
        </row>
        <row r="953">
          <cell r="A953">
            <v>5164382</v>
          </cell>
          <cell r="B953">
            <v>5106284</v>
          </cell>
          <cell r="C953">
            <v>4410</v>
          </cell>
          <cell r="D953">
            <v>3530655</v>
          </cell>
          <cell r="E953">
            <v>218</v>
          </cell>
          <cell r="F953">
            <v>169</v>
          </cell>
          <cell r="G953">
            <v>190</v>
          </cell>
          <cell r="H953">
            <v>104</v>
          </cell>
          <cell r="I953">
            <v>119</v>
          </cell>
          <cell r="J953">
            <v>118</v>
          </cell>
          <cell r="K953">
            <v>131</v>
          </cell>
          <cell r="L953">
            <v>137</v>
          </cell>
          <cell r="M953">
            <v>182</v>
          </cell>
        </row>
        <row r="954">
          <cell r="A954">
            <v>5164508</v>
          </cell>
          <cell r="B954">
            <v>5106347</v>
          </cell>
          <cell r="C954">
            <v>4410</v>
          </cell>
          <cell r="D954">
            <v>3530658</v>
          </cell>
          <cell r="E954">
            <v>93</v>
          </cell>
          <cell r="F954">
            <v>66</v>
          </cell>
          <cell r="G954">
            <v>67</v>
          </cell>
          <cell r="H954">
            <v>336</v>
          </cell>
          <cell r="I954">
            <v>87</v>
          </cell>
          <cell r="J954">
            <v>83</v>
          </cell>
          <cell r="K954">
            <v>68</v>
          </cell>
          <cell r="L954">
            <v>118</v>
          </cell>
          <cell r="M954">
            <v>107</v>
          </cell>
        </row>
        <row r="955">
          <cell r="A955">
            <v>5164350</v>
          </cell>
          <cell r="B955">
            <v>5106268</v>
          </cell>
          <cell r="C955">
            <v>4410</v>
          </cell>
          <cell r="D955">
            <v>3524674</v>
          </cell>
          <cell r="E955">
            <v>94</v>
          </cell>
          <cell r="F955">
            <v>80</v>
          </cell>
          <cell r="G955">
            <v>83</v>
          </cell>
          <cell r="H955">
            <v>264</v>
          </cell>
          <cell r="I955">
            <v>65</v>
          </cell>
          <cell r="J955">
            <v>72</v>
          </cell>
          <cell r="K955">
            <v>56</v>
          </cell>
          <cell r="L955">
            <v>77</v>
          </cell>
          <cell r="M955">
            <v>73</v>
          </cell>
        </row>
        <row r="956">
          <cell r="A956">
            <v>5164820</v>
          </cell>
          <cell r="B956">
            <v>5106503</v>
          </cell>
          <cell r="C956">
            <v>4410</v>
          </cell>
          <cell r="D956">
            <v>3530466</v>
          </cell>
          <cell r="E956">
            <v>240</v>
          </cell>
          <cell r="F956">
            <v>212</v>
          </cell>
          <cell r="G956">
            <v>205</v>
          </cell>
          <cell r="H956">
            <v>92</v>
          </cell>
          <cell r="I956">
            <v>43</v>
          </cell>
          <cell r="J956">
            <v>45</v>
          </cell>
          <cell r="K956">
            <v>48</v>
          </cell>
          <cell r="L956">
            <v>46</v>
          </cell>
          <cell r="M956">
            <v>32</v>
          </cell>
        </row>
        <row r="957">
          <cell r="A957">
            <v>5164782</v>
          </cell>
          <cell r="B957">
            <v>5106484</v>
          </cell>
          <cell r="C957">
            <v>4410</v>
          </cell>
          <cell r="D957">
            <v>3521494</v>
          </cell>
          <cell r="E957">
            <v>48</v>
          </cell>
          <cell r="F957">
            <v>63</v>
          </cell>
          <cell r="G957">
            <v>112</v>
          </cell>
          <cell r="H957">
            <v>194</v>
          </cell>
          <cell r="I957">
            <v>118</v>
          </cell>
          <cell r="J957">
            <v>92</v>
          </cell>
          <cell r="K957">
            <v>124</v>
          </cell>
          <cell r="L957">
            <v>114</v>
          </cell>
          <cell r="M957">
            <v>116</v>
          </cell>
        </row>
        <row r="958">
          <cell r="A958">
            <v>5164520</v>
          </cell>
          <cell r="B958">
            <v>5106353</v>
          </cell>
          <cell r="C958">
            <v>4410</v>
          </cell>
          <cell r="D958">
            <v>3506132</v>
          </cell>
          <cell r="E958">
            <v>138</v>
          </cell>
          <cell r="F958">
            <v>325</v>
          </cell>
          <cell r="G958">
            <v>209</v>
          </cell>
          <cell r="H958">
            <v>188</v>
          </cell>
          <cell r="I958">
            <v>402</v>
          </cell>
          <cell r="J958">
            <v>175</v>
          </cell>
          <cell r="K958">
            <v>172</v>
          </cell>
          <cell r="L958">
            <v>179</v>
          </cell>
          <cell r="M958">
            <v>170</v>
          </cell>
        </row>
        <row r="959">
          <cell r="A959">
            <v>5164518</v>
          </cell>
          <cell r="B959">
            <v>5106352</v>
          </cell>
          <cell r="C959">
            <v>4410</v>
          </cell>
          <cell r="D959">
            <v>10505681</v>
          </cell>
          <cell r="E959">
            <v>73</v>
          </cell>
          <cell r="F959">
            <v>479</v>
          </cell>
          <cell r="G959">
            <v>131</v>
          </cell>
          <cell r="H959">
            <v>131</v>
          </cell>
          <cell r="I959">
            <v>81</v>
          </cell>
          <cell r="J959">
            <v>66</v>
          </cell>
          <cell r="K959">
            <v>62</v>
          </cell>
          <cell r="L959">
            <v>80</v>
          </cell>
          <cell r="M959">
            <v>89</v>
          </cell>
        </row>
        <row r="960">
          <cell r="A960">
            <v>5164392</v>
          </cell>
          <cell r="B960">
            <v>5106289</v>
          </cell>
          <cell r="C960">
            <v>4410</v>
          </cell>
          <cell r="D960">
            <v>1910779</v>
          </cell>
          <cell r="E960">
            <v>359</v>
          </cell>
          <cell r="F960">
            <v>269</v>
          </cell>
          <cell r="G960">
            <v>204</v>
          </cell>
          <cell r="H960">
            <v>113</v>
          </cell>
          <cell r="I960">
            <v>284</v>
          </cell>
          <cell r="J960">
            <v>210</v>
          </cell>
          <cell r="K960">
            <v>169</v>
          </cell>
          <cell r="L960">
            <v>8</v>
          </cell>
          <cell r="M960">
            <v>12</v>
          </cell>
        </row>
        <row r="961">
          <cell r="A961">
            <v>5164368</v>
          </cell>
          <cell r="B961">
            <v>5106277</v>
          </cell>
          <cell r="C961">
            <v>4410</v>
          </cell>
          <cell r="D961">
            <v>1692057</v>
          </cell>
          <cell r="E961">
            <v>319</v>
          </cell>
          <cell r="F961">
            <v>340</v>
          </cell>
          <cell r="G961">
            <v>246</v>
          </cell>
          <cell r="H961">
            <v>203</v>
          </cell>
          <cell r="I961">
            <v>210</v>
          </cell>
          <cell r="J961">
            <v>196</v>
          </cell>
          <cell r="K961">
            <v>64</v>
          </cell>
          <cell r="L961">
            <v>170</v>
          </cell>
          <cell r="M961">
            <v>201</v>
          </cell>
        </row>
        <row r="962">
          <cell r="A962">
            <v>5164512</v>
          </cell>
          <cell r="B962">
            <v>5106349</v>
          </cell>
          <cell r="C962">
            <v>4410</v>
          </cell>
          <cell r="D962">
            <v>31987894</v>
          </cell>
          <cell r="E962">
            <v>270</v>
          </cell>
          <cell r="F962">
            <v>241</v>
          </cell>
          <cell r="G962">
            <v>233</v>
          </cell>
          <cell r="H962">
            <v>206</v>
          </cell>
          <cell r="I962">
            <v>269</v>
          </cell>
          <cell r="J962">
            <v>408</v>
          </cell>
          <cell r="K962">
            <v>277</v>
          </cell>
          <cell r="L962">
            <v>256</v>
          </cell>
          <cell r="M962">
            <v>270</v>
          </cell>
        </row>
        <row r="963">
          <cell r="A963">
            <v>5164822</v>
          </cell>
          <cell r="B963">
            <v>5106504</v>
          </cell>
          <cell r="C963">
            <v>4410</v>
          </cell>
          <cell r="D963">
            <v>10277558</v>
          </cell>
          <cell r="E963">
            <v>100</v>
          </cell>
          <cell r="F963">
            <v>92</v>
          </cell>
          <cell r="G963">
            <v>188</v>
          </cell>
          <cell r="H963">
            <v>175</v>
          </cell>
          <cell r="I963">
            <v>89</v>
          </cell>
          <cell r="J963">
            <v>88</v>
          </cell>
          <cell r="K963">
            <v>92</v>
          </cell>
          <cell r="L963">
            <v>85</v>
          </cell>
          <cell r="M963">
            <v>85</v>
          </cell>
        </row>
        <row r="964">
          <cell r="A964">
            <v>5164504</v>
          </cell>
          <cell r="B964">
            <v>5106345</v>
          </cell>
          <cell r="C964">
            <v>4410</v>
          </cell>
          <cell r="D964">
            <v>1691800</v>
          </cell>
          <cell r="E964">
            <v>98</v>
          </cell>
          <cell r="F964">
            <v>95</v>
          </cell>
          <cell r="G964">
            <v>108</v>
          </cell>
          <cell r="H964">
            <v>103</v>
          </cell>
          <cell r="I964">
            <v>113</v>
          </cell>
          <cell r="J964">
            <v>114</v>
          </cell>
          <cell r="K964">
            <v>121</v>
          </cell>
          <cell r="L964">
            <v>135</v>
          </cell>
          <cell r="M964">
            <v>117</v>
          </cell>
        </row>
        <row r="965">
          <cell r="A965">
            <v>5164506</v>
          </cell>
          <cell r="B965">
            <v>5106346</v>
          </cell>
          <cell r="C965">
            <v>4410</v>
          </cell>
          <cell r="D965">
            <v>1905863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233</v>
          </cell>
          <cell r="K965">
            <v>40</v>
          </cell>
          <cell r="L965">
            <v>43</v>
          </cell>
          <cell r="M965">
            <v>80</v>
          </cell>
        </row>
        <row r="966">
          <cell r="A966">
            <v>5164818</v>
          </cell>
          <cell r="B966">
            <v>5106502</v>
          </cell>
          <cell r="C966">
            <v>4410</v>
          </cell>
          <cell r="D966">
            <v>1501560</v>
          </cell>
          <cell r="E966">
            <v>121</v>
          </cell>
          <cell r="F966">
            <v>95</v>
          </cell>
          <cell r="G966">
            <v>106</v>
          </cell>
          <cell r="H966">
            <v>97</v>
          </cell>
          <cell r="I966">
            <v>90</v>
          </cell>
          <cell r="J966">
            <v>98</v>
          </cell>
          <cell r="K966">
            <v>103</v>
          </cell>
          <cell r="L966">
            <v>105</v>
          </cell>
          <cell r="M966">
            <v>90</v>
          </cell>
        </row>
        <row r="967">
          <cell r="A967">
            <v>5164354</v>
          </cell>
          <cell r="B967">
            <v>5106270</v>
          </cell>
          <cell r="C967">
            <v>4410</v>
          </cell>
          <cell r="D967">
            <v>1840042</v>
          </cell>
          <cell r="E967">
            <v>62</v>
          </cell>
          <cell r="F967">
            <v>14</v>
          </cell>
          <cell r="G967">
            <v>25</v>
          </cell>
          <cell r="H967">
            <v>90</v>
          </cell>
          <cell r="I967">
            <v>71</v>
          </cell>
          <cell r="J967">
            <v>70</v>
          </cell>
          <cell r="K967">
            <v>69</v>
          </cell>
          <cell r="L967">
            <v>88</v>
          </cell>
          <cell r="M967">
            <v>84</v>
          </cell>
        </row>
        <row r="968">
          <cell r="A968">
            <v>5164524</v>
          </cell>
          <cell r="B968">
            <v>5106355</v>
          </cell>
          <cell r="C968">
            <v>4410</v>
          </cell>
          <cell r="D968">
            <v>7286891</v>
          </cell>
          <cell r="E968">
            <v>108</v>
          </cell>
          <cell r="F968">
            <v>88</v>
          </cell>
          <cell r="G968">
            <v>95</v>
          </cell>
          <cell r="H968">
            <v>140</v>
          </cell>
          <cell r="I968">
            <v>174</v>
          </cell>
          <cell r="J968">
            <v>160</v>
          </cell>
          <cell r="K968">
            <v>165</v>
          </cell>
          <cell r="L968">
            <v>267</v>
          </cell>
          <cell r="M968">
            <v>255</v>
          </cell>
        </row>
        <row r="969">
          <cell r="A969">
            <v>5164828</v>
          </cell>
          <cell r="B969">
            <v>5106507</v>
          </cell>
          <cell r="C969">
            <v>4410</v>
          </cell>
          <cell r="D969">
            <v>7288592</v>
          </cell>
          <cell r="E969">
            <v>712</v>
          </cell>
          <cell r="F969">
            <v>570</v>
          </cell>
          <cell r="G969">
            <v>616</v>
          </cell>
          <cell r="H969">
            <v>757</v>
          </cell>
          <cell r="I969">
            <v>775</v>
          </cell>
          <cell r="J969">
            <v>710</v>
          </cell>
          <cell r="K969">
            <v>735</v>
          </cell>
          <cell r="L969">
            <v>683</v>
          </cell>
          <cell r="M969">
            <v>706</v>
          </cell>
        </row>
        <row r="970">
          <cell r="A970">
            <v>5164826</v>
          </cell>
          <cell r="B970">
            <v>5106506</v>
          </cell>
          <cell r="C970">
            <v>4410</v>
          </cell>
          <cell r="D970">
            <v>7314557</v>
          </cell>
          <cell r="E970">
            <v>110</v>
          </cell>
          <cell r="F970">
            <v>86</v>
          </cell>
          <cell r="G970">
            <v>117</v>
          </cell>
          <cell r="H970">
            <v>123</v>
          </cell>
          <cell r="I970">
            <v>156</v>
          </cell>
          <cell r="J970">
            <v>132</v>
          </cell>
          <cell r="K970">
            <v>141</v>
          </cell>
          <cell r="L970">
            <v>148</v>
          </cell>
          <cell r="M970">
            <v>149</v>
          </cell>
        </row>
        <row r="971">
          <cell r="A971">
            <v>5164522</v>
          </cell>
          <cell r="B971">
            <v>5106354</v>
          </cell>
          <cell r="C971">
            <v>4410</v>
          </cell>
          <cell r="D971">
            <v>18490468</v>
          </cell>
          <cell r="E971">
            <v>226</v>
          </cell>
          <cell r="F971">
            <v>173</v>
          </cell>
          <cell r="G971">
            <v>190</v>
          </cell>
          <cell r="H971">
            <v>178</v>
          </cell>
          <cell r="I971">
            <v>172</v>
          </cell>
          <cell r="J971">
            <v>191</v>
          </cell>
          <cell r="K971">
            <v>192</v>
          </cell>
          <cell r="L971">
            <v>214</v>
          </cell>
          <cell r="M971">
            <v>188</v>
          </cell>
        </row>
        <row r="972">
          <cell r="A972">
            <v>5164370</v>
          </cell>
          <cell r="B972">
            <v>5106278</v>
          </cell>
          <cell r="C972">
            <v>4410</v>
          </cell>
          <cell r="D972">
            <v>18492531</v>
          </cell>
          <cell r="E972">
            <v>134</v>
          </cell>
          <cell r="F972">
            <v>71</v>
          </cell>
          <cell r="G972">
            <v>102</v>
          </cell>
          <cell r="H972">
            <v>73</v>
          </cell>
          <cell r="I972">
            <v>68</v>
          </cell>
          <cell r="J972">
            <v>61</v>
          </cell>
          <cell r="K972">
            <v>63</v>
          </cell>
          <cell r="L972">
            <v>80</v>
          </cell>
          <cell r="M972">
            <v>73</v>
          </cell>
        </row>
        <row r="973">
          <cell r="A973">
            <v>5184278</v>
          </cell>
          <cell r="B973">
            <v>5116232</v>
          </cell>
          <cell r="C973">
            <v>4410</v>
          </cell>
          <cell r="D973">
            <v>31981477</v>
          </cell>
          <cell r="E973">
            <v>172</v>
          </cell>
          <cell r="F973">
            <v>152</v>
          </cell>
          <cell r="G973">
            <v>148</v>
          </cell>
          <cell r="H973">
            <v>144</v>
          </cell>
          <cell r="I973">
            <v>213</v>
          </cell>
          <cell r="J973">
            <v>129</v>
          </cell>
          <cell r="K973">
            <v>126</v>
          </cell>
          <cell r="L973">
            <v>48</v>
          </cell>
          <cell r="M973">
            <v>15</v>
          </cell>
        </row>
        <row r="974">
          <cell r="A974">
            <v>5164322</v>
          </cell>
          <cell r="B974">
            <v>5106254</v>
          </cell>
          <cell r="C974">
            <v>4410</v>
          </cell>
          <cell r="D974">
            <v>1320359</v>
          </cell>
          <cell r="E974">
            <v>599</v>
          </cell>
          <cell r="F974">
            <v>713</v>
          </cell>
          <cell r="G974">
            <v>743</v>
          </cell>
          <cell r="H974">
            <v>335</v>
          </cell>
          <cell r="I974">
            <v>105</v>
          </cell>
          <cell r="J974">
            <v>142</v>
          </cell>
          <cell r="K974">
            <v>115</v>
          </cell>
          <cell r="L974">
            <v>132</v>
          </cell>
          <cell r="M974">
            <v>128</v>
          </cell>
        </row>
        <row r="975">
          <cell r="A975">
            <v>5164336</v>
          </cell>
          <cell r="B975">
            <v>5106261</v>
          </cell>
          <cell r="C975">
            <v>4410</v>
          </cell>
          <cell r="D975">
            <v>3524447</v>
          </cell>
          <cell r="E975">
            <v>188</v>
          </cell>
          <cell r="F975">
            <v>382</v>
          </cell>
          <cell r="G975">
            <v>145</v>
          </cell>
          <cell r="H975">
            <v>422</v>
          </cell>
          <cell r="I975">
            <v>337</v>
          </cell>
          <cell r="J975">
            <v>288</v>
          </cell>
          <cell r="K975">
            <v>129</v>
          </cell>
          <cell r="L975">
            <v>105</v>
          </cell>
          <cell r="M975">
            <v>87</v>
          </cell>
        </row>
        <row r="976">
          <cell r="A976">
            <v>5164326</v>
          </cell>
          <cell r="B976">
            <v>5106256</v>
          </cell>
          <cell r="C976">
            <v>4410</v>
          </cell>
          <cell r="D976">
            <v>3524645</v>
          </cell>
          <cell r="E976">
            <v>146</v>
          </cell>
          <cell r="F976">
            <v>143</v>
          </cell>
          <cell r="G976">
            <v>133</v>
          </cell>
          <cell r="H976">
            <v>246</v>
          </cell>
          <cell r="I976">
            <v>119</v>
          </cell>
          <cell r="J976">
            <v>118</v>
          </cell>
          <cell r="K976">
            <v>124</v>
          </cell>
          <cell r="L976">
            <v>128</v>
          </cell>
          <cell r="M976">
            <v>140</v>
          </cell>
        </row>
        <row r="977">
          <cell r="A977">
            <v>5164324</v>
          </cell>
          <cell r="B977">
            <v>5106255</v>
          </cell>
          <cell r="C977">
            <v>4410</v>
          </cell>
          <cell r="D977">
            <v>3524663</v>
          </cell>
          <cell r="E977">
            <v>151</v>
          </cell>
          <cell r="F977">
            <v>119</v>
          </cell>
          <cell r="G977">
            <v>123</v>
          </cell>
          <cell r="H977">
            <v>355</v>
          </cell>
          <cell r="I977">
            <v>114</v>
          </cell>
          <cell r="J977">
            <v>103</v>
          </cell>
          <cell r="K977">
            <v>90</v>
          </cell>
          <cell r="L977">
            <v>107</v>
          </cell>
          <cell r="M977">
            <v>120</v>
          </cell>
        </row>
        <row r="978">
          <cell r="A978">
            <v>5164340</v>
          </cell>
          <cell r="B978">
            <v>5106263</v>
          </cell>
          <cell r="C978">
            <v>4410</v>
          </cell>
          <cell r="D978">
            <v>3524586</v>
          </cell>
          <cell r="E978">
            <v>172</v>
          </cell>
          <cell r="F978">
            <v>152</v>
          </cell>
          <cell r="G978">
            <v>148</v>
          </cell>
          <cell r="H978">
            <v>137</v>
          </cell>
          <cell r="I978">
            <v>131</v>
          </cell>
          <cell r="J978">
            <v>133</v>
          </cell>
          <cell r="K978">
            <v>125</v>
          </cell>
          <cell r="L978">
            <v>165</v>
          </cell>
          <cell r="M978">
            <v>127</v>
          </cell>
        </row>
        <row r="979">
          <cell r="A979">
            <v>5164338</v>
          </cell>
          <cell r="B979">
            <v>5106262</v>
          </cell>
          <cell r="C979">
            <v>4410</v>
          </cell>
          <cell r="D979">
            <v>3524602</v>
          </cell>
          <cell r="E979">
            <v>163</v>
          </cell>
          <cell r="F979">
            <v>99</v>
          </cell>
          <cell r="G979">
            <v>136</v>
          </cell>
          <cell r="H979">
            <v>233</v>
          </cell>
          <cell r="I979">
            <v>236</v>
          </cell>
          <cell r="J979">
            <v>247</v>
          </cell>
          <cell r="K979">
            <v>271</v>
          </cell>
          <cell r="L979">
            <v>251</v>
          </cell>
          <cell r="M979">
            <v>302</v>
          </cell>
        </row>
        <row r="980">
          <cell r="A980">
            <v>5164346</v>
          </cell>
          <cell r="B980">
            <v>5106266</v>
          </cell>
          <cell r="C980">
            <v>4410</v>
          </cell>
          <cell r="D980">
            <v>3524665</v>
          </cell>
          <cell r="E980">
            <v>198</v>
          </cell>
          <cell r="F980">
            <v>138</v>
          </cell>
          <cell r="G980">
            <v>153</v>
          </cell>
          <cell r="H980">
            <v>123</v>
          </cell>
          <cell r="I980">
            <v>113</v>
          </cell>
          <cell r="J980">
            <v>99</v>
          </cell>
          <cell r="K980">
            <v>105</v>
          </cell>
          <cell r="L980">
            <v>104</v>
          </cell>
          <cell r="M980">
            <v>182</v>
          </cell>
        </row>
        <row r="981">
          <cell r="A981">
            <v>5164328</v>
          </cell>
          <cell r="B981">
            <v>5106257</v>
          </cell>
          <cell r="C981">
            <v>4410</v>
          </cell>
          <cell r="D981">
            <v>3524647</v>
          </cell>
          <cell r="E981">
            <v>241</v>
          </cell>
          <cell r="F981">
            <v>215</v>
          </cell>
          <cell r="G981">
            <v>208</v>
          </cell>
          <cell r="H981">
            <v>204</v>
          </cell>
          <cell r="I981">
            <v>217</v>
          </cell>
          <cell r="J981">
            <v>201</v>
          </cell>
          <cell r="K981">
            <v>221</v>
          </cell>
          <cell r="L981">
            <v>208</v>
          </cell>
          <cell r="M981">
            <v>216</v>
          </cell>
        </row>
        <row r="982">
          <cell r="A982">
            <v>5164330</v>
          </cell>
          <cell r="B982">
            <v>5106258</v>
          </cell>
          <cell r="C982">
            <v>4410</v>
          </cell>
          <cell r="D982">
            <v>3524581</v>
          </cell>
          <cell r="E982">
            <v>66</v>
          </cell>
          <cell r="F982">
            <v>56</v>
          </cell>
          <cell r="G982">
            <v>48</v>
          </cell>
          <cell r="H982">
            <v>156</v>
          </cell>
          <cell r="I982">
            <v>174</v>
          </cell>
          <cell r="J982">
            <v>154</v>
          </cell>
          <cell r="K982">
            <v>155</v>
          </cell>
          <cell r="L982">
            <v>138</v>
          </cell>
          <cell r="M982">
            <v>161</v>
          </cell>
        </row>
        <row r="983">
          <cell r="A983">
            <v>5164332</v>
          </cell>
          <cell r="B983">
            <v>5106259</v>
          </cell>
          <cell r="C983">
            <v>4410</v>
          </cell>
          <cell r="D983">
            <v>3524448</v>
          </cell>
          <cell r="E983">
            <v>194</v>
          </cell>
          <cell r="F983">
            <v>163</v>
          </cell>
          <cell r="G983">
            <v>125</v>
          </cell>
          <cell r="H983">
            <v>105</v>
          </cell>
          <cell r="I983">
            <v>157</v>
          </cell>
          <cell r="J983">
            <v>118</v>
          </cell>
          <cell r="K983">
            <v>129</v>
          </cell>
          <cell r="L983">
            <v>148</v>
          </cell>
          <cell r="M983">
            <v>103</v>
          </cell>
        </row>
        <row r="984">
          <cell r="A984">
            <v>5164344</v>
          </cell>
          <cell r="B984">
            <v>5106265</v>
          </cell>
          <cell r="C984">
            <v>4410</v>
          </cell>
          <cell r="D984">
            <v>3524464</v>
          </cell>
          <cell r="E984">
            <v>138</v>
          </cell>
          <cell r="F984">
            <v>115</v>
          </cell>
          <cell r="G984">
            <v>119</v>
          </cell>
          <cell r="H984">
            <v>302</v>
          </cell>
          <cell r="I984">
            <v>548</v>
          </cell>
          <cell r="J984">
            <v>242</v>
          </cell>
          <cell r="K984">
            <v>245</v>
          </cell>
          <cell r="L984">
            <v>255</v>
          </cell>
          <cell r="M984">
            <v>280</v>
          </cell>
        </row>
        <row r="985">
          <cell r="A985">
            <v>5164540</v>
          </cell>
          <cell r="B985">
            <v>5106363</v>
          </cell>
          <cell r="C985">
            <v>4410</v>
          </cell>
          <cell r="D985">
            <v>3524446</v>
          </cell>
          <cell r="E985">
            <v>304</v>
          </cell>
          <cell r="F985">
            <v>180</v>
          </cell>
          <cell r="G985">
            <v>236</v>
          </cell>
          <cell r="H985">
            <v>143</v>
          </cell>
          <cell r="I985">
            <v>137</v>
          </cell>
          <cell r="J985">
            <v>192</v>
          </cell>
          <cell r="K985">
            <v>206</v>
          </cell>
          <cell r="L985">
            <v>189</v>
          </cell>
          <cell r="M985">
            <v>205</v>
          </cell>
        </row>
        <row r="986">
          <cell r="A986">
            <v>5071984</v>
          </cell>
          <cell r="B986">
            <v>5060085</v>
          </cell>
          <cell r="C986">
            <v>4410</v>
          </cell>
          <cell r="D986">
            <v>1692913</v>
          </cell>
          <cell r="E986">
            <v>683</v>
          </cell>
          <cell r="F986">
            <v>262</v>
          </cell>
          <cell r="G986">
            <v>126</v>
          </cell>
          <cell r="H986">
            <v>135</v>
          </cell>
          <cell r="I986">
            <v>148</v>
          </cell>
          <cell r="J986">
            <v>155</v>
          </cell>
          <cell r="K986">
            <v>185</v>
          </cell>
          <cell r="L986">
            <v>208</v>
          </cell>
          <cell r="M986">
            <v>406</v>
          </cell>
        </row>
        <row r="987">
          <cell r="A987">
            <v>5164528</v>
          </cell>
          <cell r="B987">
            <v>5106357</v>
          </cell>
          <cell r="C987">
            <v>4410</v>
          </cell>
          <cell r="D987">
            <v>70000569</v>
          </cell>
          <cell r="E987">
            <v>37</v>
          </cell>
          <cell r="F987">
            <v>35</v>
          </cell>
          <cell r="G987">
            <v>55</v>
          </cell>
          <cell r="H987">
            <v>49</v>
          </cell>
          <cell r="I987">
            <v>50</v>
          </cell>
          <cell r="J987">
            <v>53</v>
          </cell>
          <cell r="K987">
            <v>53</v>
          </cell>
          <cell r="L987">
            <v>74</v>
          </cell>
          <cell r="M987">
            <v>66</v>
          </cell>
        </row>
        <row r="988">
          <cell r="A988">
            <v>5164530</v>
          </cell>
          <cell r="B988">
            <v>5106358</v>
          </cell>
          <cell r="C988">
            <v>4410</v>
          </cell>
          <cell r="D988">
            <v>70005187</v>
          </cell>
          <cell r="E988">
            <v>177</v>
          </cell>
          <cell r="F988">
            <v>104</v>
          </cell>
          <cell r="G988">
            <v>166</v>
          </cell>
          <cell r="H988">
            <v>217</v>
          </cell>
          <cell r="I988">
            <v>192</v>
          </cell>
          <cell r="J988">
            <v>109</v>
          </cell>
          <cell r="K988">
            <v>118</v>
          </cell>
          <cell r="L988">
            <v>115</v>
          </cell>
          <cell r="M988">
            <v>89</v>
          </cell>
        </row>
        <row r="989">
          <cell r="A989">
            <v>5164534</v>
          </cell>
          <cell r="B989">
            <v>5106360</v>
          </cell>
          <cell r="C989">
            <v>4410</v>
          </cell>
          <cell r="D989">
            <v>156345</v>
          </cell>
          <cell r="E989">
            <v>132</v>
          </cell>
          <cell r="F989">
            <v>105</v>
          </cell>
          <cell r="G989">
            <v>106</v>
          </cell>
          <cell r="H989">
            <v>107</v>
          </cell>
          <cell r="I989">
            <v>135</v>
          </cell>
          <cell r="J989">
            <v>130</v>
          </cell>
          <cell r="K989">
            <v>124</v>
          </cell>
          <cell r="L989">
            <v>149</v>
          </cell>
          <cell r="M989">
            <v>145</v>
          </cell>
        </row>
        <row r="990">
          <cell r="A990">
            <v>5164348</v>
          </cell>
          <cell r="B990">
            <v>5106267</v>
          </cell>
          <cell r="C990">
            <v>4410</v>
          </cell>
          <cell r="D990">
            <v>10275683</v>
          </cell>
          <cell r="E990">
            <v>771</v>
          </cell>
          <cell r="F990">
            <v>571</v>
          </cell>
          <cell r="G990">
            <v>617</v>
          </cell>
          <cell r="H990">
            <v>604</v>
          </cell>
          <cell r="I990">
            <v>652</v>
          </cell>
          <cell r="J990">
            <v>586</v>
          </cell>
          <cell r="K990">
            <v>634</v>
          </cell>
          <cell r="L990">
            <v>692</v>
          </cell>
          <cell r="M990">
            <v>808</v>
          </cell>
        </row>
        <row r="991">
          <cell r="A991">
            <v>5164532</v>
          </cell>
          <cell r="B991">
            <v>5106359</v>
          </cell>
          <cell r="C991">
            <v>4410</v>
          </cell>
          <cell r="D991">
            <v>1691801</v>
          </cell>
          <cell r="E991">
            <v>51</v>
          </cell>
          <cell r="F991">
            <v>47</v>
          </cell>
          <cell r="G991">
            <v>0</v>
          </cell>
          <cell r="H991">
            <v>29</v>
          </cell>
          <cell r="I991">
            <v>171</v>
          </cell>
          <cell r="J991">
            <v>149</v>
          </cell>
          <cell r="K991">
            <v>138</v>
          </cell>
          <cell r="L991">
            <v>160</v>
          </cell>
          <cell r="M991">
            <v>150</v>
          </cell>
        </row>
        <row r="992">
          <cell r="A992">
            <v>5164536</v>
          </cell>
          <cell r="B992">
            <v>5106361</v>
          </cell>
          <cell r="C992">
            <v>4410</v>
          </cell>
          <cell r="D992">
            <v>1691870</v>
          </cell>
          <cell r="E992">
            <v>95</v>
          </cell>
          <cell r="F992">
            <v>61</v>
          </cell>
          <cell r="G992">
            <v>68</v>
          </cell>
          <cell r="H992">
            <v>56</v>
          </cell>
          <cell r="I992">
            <v>64</v>
          </cell>
          <cell r="J992">
            <v>62</v>
          </cell>
          <cell r="K992">
            <v>65</v>
          </cell>
          <cell r="L992">
            <v>67</v>
          </cell>
          <cell r="M992">
            <v>67</v>
          </cell>
        </row>
        <row r="993">
          <cell r="A993">
            <v>5164334</v>
          </cell>
          <cell r="B993">
            <v>5106260</v>
          </cell>
          <cell r="C993">
            <v>4410</v>
          </cell>
          <cell r="D993">
            <v>444202</v>
          </cell>
          <cell r="E993">
            <v>97</v>
          </cell>
          <cell r="F993">
            <v>94</v>
          </cell>
          <cell r="G993">
            <v>81</v>
          </cell>
          <cell r="H993">
            <v>149</v>
          </cell>
          <cell r="I993">
            <v>250</v>
          </cell>
          <cell r="J993">
            <v>208</v>
          </cell>
          <cell r="K993">
            <v>237</v>
          </cell>
          <cell r="L993">
            <v>259</v>
          </cell>
          <cell r="M993">
            <v>272</v>
          </cell>
        </row>
        <row r="994">
          <cell r="A994">
            <v>5077372</v>
          </cell>
          <cell r="B994">
            <v>5062779</v>
          </cell>
          <cell r="C994">
            <v>4410</v>
          </cell>
          <cell r="D994">
            <v>2951353</v>
          </cell>
          <cell r="E994">
            <v>138</v>
          </cell>
          <cell r="F994">
            <v>120</v>
          </cell>
          <cell r="G994">
            <v>167</v>
          </cell>
          <cell r="H994">
            <v>217</v>
          </cell>
          <cell r="I994">
            <v>257</v>
          </cell>
          <cell r="J994">
            <v>226</v>
          </cell>
          <cell r="K994">
            <v>161</v>
          </cell>
          <cell r="L994">
            <v>153</v>
          </cell>
          <cell r="M994">
            <v>124</v>
          </cell>
        </row>
        <row r="995">
          <cell r="A995">
            <v>5072320</v>
          </cell>
          <cell r="B995">
            <v>5060253</v>
          </cell>
          <cell r="C995">
            <v>4410</v>
          </cell>
          <cell r="D995">
            <v>1693320</v>
          </cell>
          <cell r="E995">
            <v>139</v>
          </cell>
          <cell r="F995">
            <v>70</v>
          </cell>
          <cell r="G995">
            <v>247</v>
          </cell>
          <cell r="H995">
            <v>213</v>
          </cell>
          <cell r="I995">
            <v>220</v>
          </cell>
          <cell r="J995">
            <v>178</v>
          </cell>
          <cell r="K995">
            <v>331</v>
          </cell>
          <cell r="L995">
            <v>229</v>
          </cell>
          <cell r="M995">
            <v>359</v>
          </cell>
        </row>
        <row r="996">
          <cell r="A996">
            <v>5164174</v>
          </cell>
          <cell r="B996">
            <v>5106180</v>
          </cell>
          <cell r="C996">
            <v>4410</v>
          </cell>
          <cell r="D996">
            <v>210751</v>
          </cell>
          <cell r="E996">
            <v>122</v>
          </cell>
          <cell r="F996">
            <v>120</v>
          </cell>
          <cell r="G996">
            <v>138</v>
          </cell>
          <cell r="H996">
            <v>19</v>
          </cell>
          <cell r="I996">
            <v>119</v>
          </cell>
          <cell r="J996">
            <v>108</v>
          </cell>
          <cell r="K996">
            <v>107</v>
          </cell>
          <cell r="L996">
            <v>96</v>
          </cell>
          <cell r="M996">
            <v>0</v>
          </cell>
        </row>
        <row r="997">
          <cell r="A997">
            <v>5164186</v>
          </cell>
          <cell r="B997">
            <v>5106186</v>
          </cell>
          <cell r="C997">
            <v>4410</v>
          </cell>
          <cell r="D997">
            <v>219291</v>
          </cell>
          <cell r="E997">
            <v>257</v>
          </cell>
          <cell r="F997">
            <v>205</v>
          </cell>
          <cell r="G997">
            <v>249</v>
          </cell>
          <cell r="H997">
            <v>207</v>
          </cell>
          <cell r="I997">
            <v>200</v>
          </cell>
          <cell r="J997">
            <v>198</v>
          </cell>
          <cell r="K997">
            <v>191</v>
          </cell>
          <cell r="L997">
            <v>218</v>
          </cell>
          <cell r="M997">
            <v>224</v>
          </cell>
        </row>
        <row r="998">
          <cell r="A998">
            <v>5075980</v>
          </cell>
          <cell r="B998">
            <v>5062083</v>
          </cell>
          <cell r="C998">
            <v>4410</v>
          </cell>
          <cell r="D998">
            <v>10275001</v>
          </cell>
          <cell r="E998">
            <v>44</v>
          </cell>
          <cell r="F998">
            <v>44</v>
          </cell>
          <cell r="G998">
            <v>53</v>
          </cell>
          <cell r="H998">
            <v>53</v>
          </cell>
          <cell r="I998">
            <v>42</v>
          </cell>
          <cell r="J998">
            <v>40</v>
          </cell>
          <cell r="K998">
            <v>42</v>
          </cell>
          <cell r="L998">
            <v>39</v>
          </cell>
          <cell r="M998">
            <v>44</v>
          </cell>
        </row>
        <row r="999">
          <cell r="A999">
            <v>5164176</v>
          </cell>
          <cell r="B999">
            <v>5106181</v>
          </cell>
          <cell r="C999">
            <v>4410</v>
          </cell>
          <cell r="D999">
            <v>1911743</v>
          </cell>
          <cell r="E999">
            <v>166</v>
          </cell>
          <cell r="F999">
            <v>170</v>
          </cell>
          <cell r="G999">
            <v>115</v>
          </cell>
          <cell r="H999">
            <v>122</v>
          </cell>
          <cell r="I999">
            <v>170</v>
          </cell>
          <cell r="J999">
            <v>125</v>
          </cell>
          <cell r="K999">
            <v>127</v>
          </cell>
          <cell r="L999">
            <v>110</v>
          </cell>
          <cell r="M999">
            <v>135</v>
          </cell>
        </row>
        <row r="1000">
          <cell r="A1000">
            <v>5164188</v>
          </cell>
          <cell r="B1000">
            <v>5106187</v>
          </cell>
          <cell r="C1000">
            <v>4410</v>
          </cell>
          <cell r="D1000">
            <v>7102593</v>
          </cell>
          <cell r="E1000">
            <v>119</v>
          </cell>
          <cell r="F1000">
            <v>0</v>
          </cell>
          <cell r="G1000">
            <v>186</v>
          </cell>
          <cell r="H1000">
            <v>73</v>
          </cell>
          <cell r="I1000">
            <v>210</v>
          </cell>
          <cell r="J1000">
            <v>229</v>
          </cell>
          <cell r="K1000">
            <v>248</v>
          </cell>
          <cell r="L1000">
            <v>171</v>
          </cell>
          <cell r="M1000">
            <v>183</v>
          </cell>
        </row>
        <row r="1001">
          <cell r="A1001">
            <v>6049965</v>
          </cell>
          <cell r="B1001">
            <v>5901484</v>
          </cell>
          <cell r="C1001">
            <v>4410</v>
          </cell>
          <cell r="D1001">
            <v>3364065</v>
          </cell>
          <cell r="L1001">
            <v>184</v>
          </cell>
          <cell r="M1001">
            <v>162</v>
          </cell>
        </row>
        <row r="1002">
          <cell r="A1002">
            <v>6031512</v>
          </cell>
          <cell r="B1002">
            <v>5895400</v>
          </cell>
          <cell r="C1002">
            <v>4410</v>
          </cell>
          <cell r="D1002">
            <v>31988422</v>
          </cell>
          <cell r="K1002">
            <v>65</v>
          </cell>
          <cell r="L1002">
            <v>70</v>
          </cell>
          <cell r="M1002">
            <v>96</v>
          </cell>
        </row>
        <row r="1003">
          <cell r="A1003">
            <v>5972120</v>
          </cell>
          <cell r="B1003">
            <v>5880600</v>
          </cell>
          <cell r="C1003">
            <v>4410</v>
          </cell>
          <cell r="D1003">
            <v>10406970</v>
          </cell>
          <cell r="H1003">
            <v>51</v>
          </cell>
          <cell r="I1003">
            <v>58</v>
          </cell>
          <cell r="J1003">
            <v>53</v>
          </cell>
          <cell r="K1003">
            <v>54</v>
          </cell>
          <cell r="L1003">
            <v>52</v>
          </cell>
          <cell r="M1003">
            <v>57</v>
          </cell>
        </row>
        <row r="1004">
          <cell r="A1004">
            <v>5446730</v>
          </cell>
          <cell r="B1004">
            <v>5366452</v>
          </cell>
          <cell r="C1004">
            <v>4410</v>
          </cell>
          <cell r="D1004">
            <v>3196633</v>
          </cell>
          <cell r="H1004">
            <v>1748</v>
          </cell>
          <cell r="I1004">
            <v>768</v>
          </cell>
          <cell r="J1004">
            <v>720</v>
          </cell>
          <cell r="K1004">
            <v>768</v>
          </cell>
          <cell r="L1004">
            <v>696</v>
          </cell>
          <cell r="M1004">
            <v>0</v>
          </cell>
        </row>
        <row r="1005">
          <cell r="A1005">
            <v>5190124</v>
          </cell>
          <cell r="B1005">
            <v>5119155</v>
          </cell>
          <cell r="C1005">
            <v>4410</v>
          </cell>
          <cell r="D1005">
            <v>10245780</v>
          </cell>
          <cell r="E1005">
            <v>1700</v>
          </cell>
          <cell r="F1005">
            <v>4008</v>
          </cell>
          <cell r="G1005">
            <v>4178</v>
          </cell>
          <cell r="H1005">
            <v>3482</v>
          </cell>
          <cell r="I1005">
            <v>4139</v>
          </cell>
          <cell r="J1005">
            <v>3887</v>
          </cell>
          <cell r="K1005">
            <v>4305</v>
          </cell>
          <cell r="L1005">
            <v>2482</v>
          </cell>
          <cell r="M1005">
            <v>1281</v>
          </cell>
        </row>
        <row r="1006">
          <cell r="A1006">
            <v>5186012</v>
          </cell>
          <cell r="B1006">
            <v>5117099</v>
          </cell>
          <cell r="C1006">
            <v>4410</v>
          </cell>
          <cell r="D1006">
            <v>32998053</v>
          </cell>
          <cell r="E1006">
            <v>233</v>
          </cell>
          <cell r="F1006">
            <v>206</v>
          </cell>
          <cell r="G1006">
            <v>200</v>
          </cell>
          <cell r="H1006">
            <v>189</v>
          </cell>
          <cell r="I1006">
            <v>273</v>
          </cell>
          <cell r="J1006">
            <v>794</v>
          </cell>
          <cell r="K1006">
            <v>0</v>
          </cell>
          <cell r="L1006">
            <v>186</v>
          </cell>
          <cell r="M1006">
            <v>2349</v>
          </cell>
        </row>
        <row r="1007">
          <cell r="A1007">
            <v>5186004</v>
          </cell>
          <cell r="B1007">
            <v>5117095</v>
          </cell>
          <cell r="C1007">
            <v>4410</v>
          </cell>
          <cell r="D1007">
            <v>31981484</v>
          </cell>
          <cell r="E1007">
            <v>265</v>
          </cell>
          <cell r="F1007">
            <v>280</v>
          </cell>
          <cell r="G1007">
            <v>153</v>
          </cell>
          <cell r="H1007">
            <v>147</v>
          </cell>
          <cell r="I1007">
            <v>159</v>
          </cell>
          <cell r="J1007">
            <v>145</v>
          </cell>
          <cell r="K1007">
            <v>164</v>
          </cell>
          <cell r="L1007">
            <v>164</v>
          </cell>
          <cell r="M1007">
            <v>196</v>
          </cell>
        </row>
        <row r="1008">
          <cell r="A1008">
            <v>5186002</v>
          </cell>
          <cell r="B1008">
            <v>5117094</v>
          </cell>
          <cell r="C1008">
            <v>4410</v>
          </cell>
          <cell r="D1008">
            <v>3305173</v>
          </cell>
          <cell r="E1008">
            <v>17</v>
          </cell>
          <cell r="F1008">
            <v>79</v>
          </cell>
          <cell r="G1008">
            <v>69</v>
          </cell>
          <cell r="H1008">
            <v>59</v>
          </cell>
          <cell r="I1008">
            <v>113</v>
          </cell>
          <cell r="J1008">
            <v>83</v>
          </cell>
          <cell r="K1008">
            <v>123</v>
          </cell>
          <cell r="L1008">
            <v>112</v>
          </cell>
          <cell r="M1008">
            <v>133</v>
          </cell>
        </row>
        <row r="1009">
          <cell r="A1009">
            <v>5186000</v>
          </cell>
          <cell r="B1009">
            <v>5117093</v>
          </cell>
          <cell r="C1009">
            <v>4410</v>
          </cell>
          <cell r="D1009">
            <v>31981483</v>
          </cell>
          <cell r="E1009">
            <v>217</v>
          </cell>
          <cell r="F1009">
            <v>166</v>
          </cell>
          <cell r="G1009">
            <v>190</v>
          </cell>
          <cell r="H1009">
            <v>177</v>
          </cell>
          <cell r="I1009">
            <v>193</v>
          </cell>
          <cell r="J1009">
            <v>168</v>
          </cell>
          <cell r="K1009">
            <v>182</v>
          </cell>
          <cell r="L1009">
            <v>169</v>
          </cell>
          <cell r="M1009">
            <v>195</v>
          </cell>
        </row>
        <row r="1010">
          <cell r="A1010">
            <v>5185996</v>
          </cell>
          <cell r="B1010">
            <v>5117091</v>
          </cell>
          <cell r="C1010">
            <v>4410</v>
          </cell>
          <cell r="D1010">
            <v>719410</v>
          </cell>
          <cell r="E1010">
            <v>184</v>
          </cell>
          <cell r="F1010">
            <v>264</v>
          </cell>
          <cell r="G1010">
            <v>147</v>
          </cell>
          <cell r="H1010">
            <v>155</v>
          </cell>
          <cell r="I1010">
            <v>163</v>
          </cell>
          <cell r="J1010">
            <v>148</v>
          </cell>
          <cell r="K1010">
            <v>162</v>
          </cell>
          <cell r="L1010">
            <v>154</v>
          </cell>
          <cell r="M1010">
            <v>145</v>
          </cell>
        </row>
        <row r="1011">
          <cell r="A1011">
            <v>5185994</v>
          </cell>
          <cell r="B1011">
            <v>5117090</v>
          </cell>
          <cell r="C1011">
            <v>4410</v>
          </cell>
          <cell r="D1011">
            <v>1501756</v>
          </cell>
          <cell r="E1011">
            <v>128</v>
          </cell>
          <cell r="F1011">
            <v>100</v>
          </cell>
          <cell r="G1011">
            <v>108</v>
          </cell>
          <cell r="H1011">
            <v>104</v>
          </cell>
          <cell r="I1011">
            <v>109</v>
          </cell>
          <cell r="J1011">
            <v>96</v>
          </cell>
          <cell r="K1011">
            <v>108</v>
          </cell>
          <cell r="L1011">
            <v>100</v>
          </cell>
          <cell r="M1011">
            <v>119</v>
          </cell>
        </row>
        <row r="1012">
          <cell r="A1012">
            <v>5185992</v>
          </cell>
          <cell r="B1012">
            <v>5117089</v>
          </cell>
          <cell r="C1012">
            <v>4410</v>
          </cell>
          <cell r="D1012">
            <v>3354961</v>
          </cell>
          <cell r="E1012">
            <v>233</v>
          </cell>
          <cell r="F1012">
            <v>142</v>
          </cell>
          <cell r="G1012">
            <v>98</v>
          </cell>
          <cell r="H1012">
            <v>76</v>
          </cell>
          <cell r="I1012">
            <v>92</v>
          </cell>
          <cell r="J1012">
            <v>85</v>
          </cell>
          <cell r="K1012">
            <v>100</v>
          </cell>
          <cell r="L1012">
            <v>86</v>
          </cell>
          <cell r="M1012">
            <v>107</v>
          </cell>
        </row>
        <row r="1013">
          <cell r="A1013">
            <v>5185990</v>
          </cell>
          <cell r="B1013">
            <v>5117088</v>
          </cell>
          <cell r="C1013">
            <v>4410</v>
          </cell>
          <cell r="D1013">
            <v>443765</v>
          </cell>
          <cell r="E1013">
            <v>138</v>
          </cell>
          <cell r="F1013">
            <v>89</v>
          </cell>
          <cell r="G1013">
            <v>113</v>
          </cell>
          <cell r="H1013">
            <v>232</v>
          </cell>
          <cell r="I1013">
            <v>118</v>
          </cell>
          <cell r="J1013">
            <v>131</v>
          </cell>
          <cell r="K1013">
            <v>137</v>
          </cell>
          <cell r="L1013">
            <v>175</v>
          </cell>
          <cell r="M1013">
            <v>108</v>
          </cell>
        </row>
        <row r="1014">
          <cell r="A1014">
            <v>5185988</v>
          </cell>
          <cell r="B1014">
            <v>5117087</v>
          </cell>
          <cell r="C1014">
            <v>4410</v>
          </cell>
          <cell r="D1014">
            <v>16005934</v>
          </cell>
          <cell r="E1014">
            <v>429</v>
          </cell>
          <cell r="F1014">
            <v>266</v>
          </cell>
          <cell r="G1014">
            <v>333</v>
          </cell>
          <cell r="H1014">
            <v>247</v>
          </cell>
          <cell r="I1014">
            <v>190</v>
          </cell>
          <cell r="J1014">
            <v>398</v>
          </cell>
          <cell r="K1014">
            <v>523</v>
          </cell>
          <cell r="L1014">
            <v>507</v>
          </cell>
          <cell r="M1014">
            <v>662</v>
          </cell>
        </row>
        <row r="1015">
          <cell r="A1015">
            <v>5185986</v>
          </cell>
          <cell r="B1015">
            <v>5117086</v>
          </cell>
          <cell r="C1015">
            <v>4410</v>
          </cell>
          <cell r="D1015">
            <v>7728784</v>
          </cell>
          <cell r="E1015">
            <v>233</v>
          </cell>
          <cell r="F1015">
            <v>206</v>
          </cell>
          <cell r="G1015">
            <v>200</v>
          </cell>
          <cell r="H1015">
            <v>189</v>
          </cell>
          <cell r="I1015">
            <v>273</v>
          </cell>
          <cell r="J1015">
            <v>769</v>
          </cell>
          <cell r="K1015">
            <v>268</v>
          </cell>
          <cell r="L1015">
            <v>273</v>
          </cell>
          <cell r="M1015">
            <v>364</v>
          </cell>
        </row>
        <row r="1016">
          <cell r="A1016">
            <v>5185984</v>
          </cell>
          <cell r="B1016">
            <v>5117085</v>
          </cell>
          <cell r="C1016">
            <v>4410</v>
          </cell>
          <cell r="D1016">
            <v>16008570</v>
          </cell>
          <cell r="E1016">
            <v>285</v>
          </cell>
          <cell r="F1016">
            <v>208</v>
          </cell>
          <cell r="G1016">
            <v>194</v>
          </cell>
          <cell r="H1016">
            <v>184</v>
          </cell>
          <cell r="I1016">
            <v>206</v>
          </cell>
          <cell r="J1016">
            <v>202</v>
          </cell>
          <cell r="K1016">
            <v>215</v>
          </cell>
          <cell r="L1016">
            <v>216</v>
          </cell>
          <cell r="M1016">
            <v>229</v>
          </cell>
        </row>
        <row r="1017">
          <cell r="A1017">
            <v>5185982</v>
          </cell>
          <cell r="B1017">
            <v>5117084</v>
          </cell>
          <cell r="C1017">
            <v>4410</v>
          </cell>
          <cell r="D1017">
            <v>1728413</v>
          </cell>
          <cell r="E1017">
            <v>204</v>
          </cell>
          <cell r="F1017">
            <v>172</v>
          </cell>
          <cell r="G1017">
            <v>169</v>
          </cell>
          <cell r="H1017">
            <v>141</v>
          </cell>
          <cell r="I1017">
            <v>155</v>
          </cell>
          <cell r="J1017">
            <v>155</v>
          </cell>
          <cell r="K1017">
            <v>166</v>
          </cell>
          <cell r="L1017">
            <v>141</v>
          </cell>
          <cell r="M1017">
            <v>168</v>
          </cell>
        </row>
        <row r="1018">
          <cell r="A1018">
            <v>5185972</v>
          </cell>
          <cell r="B1018">
            <v>5117079</v>
          </cell>
          <cell r="C1018">
            <v>4410</v>
          </cell>
          <cell r="D1018">
            <v>7300070</v>
          </cell>
          <cell r="E1018">
            <v>153</v>
          </cell>
          <cell r="F1018">
            <v>175</v>
          </cell>
          <cell r="G1018">
            <v>198</v>
          </cell>
          <cell r="H1018">
            <v>348</v>
          </cell>
          <cell r="I1018">
            <v>369</v>
          </cell>
          <cell r="J1018">
            <v>116</v>
          </cell>
          <cell r="K1018">
            <v>231</v>
          </cell>
          <cell r="L1018">
            <v>225</v>
          </cell>
          <cell r="M1018">
            <v>252</v>
          </cell>
        </row>
        <row r="1019">
          <cell r="A1019">
            <v>5185952</v>
          </cell>
          <cell r="B1019">
            <v>5117069</v>
          </cell>
          <cell r="C1019">
            <v>4410</v>
          </cell>
          <cell r="D1019">
            <v>2209161</v>
          </cell>
          <cell r="E1019">
            <v>312</v>
          </cell>
          <cell r="F1019">
            <v>186</v>
          </cell>
          <cell r="G1019">
            <v>191</v>
          </cell>
          <cell r="H1019">
            <v>169</v>
          </cell>
          <cell r="I1019">
            <v>215</v>
          </cell>
          <cell r="J1019">
            <v>284</v>
          </cell>
          <cell r="K1019">
            <v>393</v>
          </cell>
          <cell r="L1019">
            <v>300</v>
          </cell>
          <cell r="M1019">
            <v>357</v>
          </cell>
        </row>
        <row r="1020">
          <cell r="A1020">
            <v>5185932</v>
          </cell>
          <cell r="B1020">
            <v>5117059</v>
          </cell>
          <cell r="C1020">
            <v>4410</v>
          </cell>
          <cell r="D1020">
            <v>1426635</v>
          </cell>
          <cell r="E1020">
            <v>443</v>
          </cell>
          <cell r="F1020">
            <v>413</v>
          </cell>
          <cell r="G1020">
            <v>284</v>
          </cell>
          <cell r="H1020">
            <v>345</v>
          </cell>
          <cell r="I1020">
            <v>351</v>
          </cell>
          <cell r="J1020">
            <v>307</v>
          </cell>
          <cell r="K1020">
            <v>331</v>
          </cell>
          <cell r="L1020">
            <v>340</v>
          </cell>
          <cell r="M1020">
            <v>377</v>
          </cell>
        </row>
        <row r="1021">
          <cell r="A1021">
            <v>5185914</v>
          </cell>
          <cell r="B1021">
            <v>5117050</v>
          </cell>
          <cell r="C1021">
            <v>4410</v>
          </cell>
          <cell r="D1021">
            <v>31981481</v>
          </cell>
          <cell r="E1021">
            <v>233</v>
          </cell>
          <cell r="F1021">
            <v>206</v>
          </cell>
          <cell r="G1021">
            <v>200</v>
          </cell>
          <cell r="H1021">
            <v>189</v>
          </cell>
          <cell r="I1021">
            <v>273</v>
          </cell>
          <cell r="J1021">
            <v>168</v>
          </cell>
          <cell r="K1021">
            <v>171</v>
          </cell>
          <cell r="L1021">
            <v>155</v>
          </cell>
          <cell r="M1021">
            <v>192</v>
          </cell>
        </row>
        <row r="1022">
          <cell r="A1022">
            <v>5185892</v>
          </cell>
          <cell r="B1022">
            <v>5117039</v>
          </cell>
          <cell r="C1022">
            <v>4410</v>
          </cell>
          <cell r="D1022">
            <v>3530449</v>
          </cell>
          <cell r="E1022">
            <v>207</v>
          </cell>
          <cell r="F1022">
            <v>278</v>
          </cell>
          <cell r="G1022">
            <v>256</v>
          </cell>
          <cell r="H1022">
            <v>122</v>
          </cell>
          <cell r="I1022">
            <v>115</v>
          </cell>
          <cell r="J1022">
            <v>117</v>
          </cell>
          <cell r="K1022">
            <v>112</v>
          </cell>
          <cell r="L1022">
            <v>112</v>
          </cell>
          <cell r="M1022">
            <v>110</v>
          </cell>
        </row>
        <row r="1023">
          <cell r="A1023">
            <v>5185876</v>
          </cell>
          <cell r="B1023">
            <v>5117031</v>
          </cell>
          <cell r="C1023">
            <v>4410</v>
          </cell>
          <cell r="D1023">
            <v>1693467</v>
          </cell>
          <cell r="E1023">
            <v>681</v>
          </cell>
          <cell r="F1023">
            <v>551</v>
          </cell>
          <cell r="G1023">
            <v>484</v>
          </cell>
          <cell r="H1023">
            <v>412</v>
          </cell>
          <cell r="I1023">
            <v>429</v>
          </cell>
          <cell r="J1023">
            <v>371</v>
          </cell>
          <cell r="K1023">
            <v>397</v>
          </cell>
          <cell r="L1023">
            <v>351</v>
          </cell>
          <cell r="M1023">
            <v>357</v>
          </cell>
        </row>
        <row r="1024">
          <cell r="A1024">
            <v>5185862</v>
          </cell>
          <cell r="B1024">
            <v>5117024</v>
          </cell>
          <cell r="C1024">
            <v>4410</v>
          </cell>
          <cell r="D1024">
            <v>3306267</v>
          </cell>
          <cell r="E1024">
            <v>124</v>
          </cell>
          <cell r="F1024">
            <v>115</v>
          </cell>
          <cell r="G1024">
            <v>114</v>
          </cell>
          <cell r="H1024">
            <v>118</v>
          </cell>
          <cell r="I1024">
            <v>117</v>
          </cell>
          <cell r="J1024">
            <v>103</v>
          </cell>
          <cell r="K1024">
            <v>135</v>
          </cell>
          <cell r="L1024">
            <v>129</v>
          </cell>
          <cell r="M1024">
            <v>140</v>
          </cell>
        </row>
        <row r="1025">
          <cell r="A1025">
            <v>5185848</v>
          </cell>
          <cell r="B1025">
            <v>5117017</v>
          </cell>
          <cell r="C1025">
            <v>4410</v>
          </cell>
          <cell r="D1025">
            <v>2065758</v>
          </cell>
          <cell r="E1025">
            <v>321</v>
          </cell>
          <cell r="F1025">
            <v>271</v>
          </cell>
          <cell r="G1025">
            <v>276</v>
          </cell>
          <cell r="H1025">
            <v>236</v>
          </cell>
          <cell r="I1025">
            <v>264</v>
          </cell>
          <cell r="J1025">
            <v>243</v>
          </cell>
          <cell r="K1025">
            <v>238</v>
          </cell>
          <cell r="L1025">
            <v>184</v>
          </cell>
          <cell r="M1025">
            <v>240</v>
          </cell>
        </row>
        <row r="1026">
          <cell r="A1026">
            <v>5185828</v>
          </cell>
          <cell r="B1026">
            <v>5117007</v>
          </cell>
          <cell r="C1026">
            <v>4410</v>
          </cell>
          <cell r="D1026">
            <v>31981479</v>
          </cell>
          <cell r="E1026">
            <v>107</v>
          </cell>
          <cell r="F1026">
            <v>58</v>
          </cell>
          <cell r="G1026">
            <v>40</v>
          </cell>
          <cell r="H1026">
            <v>34</v>
          </cell>
          <cell r="I1026">
            <v>45</v>
          </cell>
          <cell r="J1026">
            <v>190</v>
          </cell>
          <cell r="K1026">
            <v>183</v>
          </cell>
          <cell r="L1026">
            <v>135</v>
          </cell>
          <cell r="M1026">
            <v>105</v>
          </cell>
        </row>
        <row r="1027">
          <cell r="A1027">
            <v>5185810</v>
          </cell>
          <cell r="B1027">
            <v>5116998</v>
          </cell>
          <cell r="C1027">
            <v>4410</v>
          </cell>
          <cell r="D1027">
            <v>7094103</v>
          </cell>
          <cell r="E1027">
            <v>79</v>
          </cell>
          <cell r="F1027">
            <v>148</v>
          </cell>
          <cell r="G1027">
            <v>68</v>
          </cell>
          <cell r="H1027">
            <v>69</v>
          </cell>
          <cell r="I1027">
            <v>126</v>
          </cell>
          <cell r="J1027">
            <v>116</v>
          </cell>
          <cell r="K1027">
            <v>338</v>
          </cell>
          <cell r="L1027">
            <v>187</v>
          </cell>
          <cell r="M1027">
            <v>203</v>
          </cell>
        </row>
        <row r="1028">
          <cell r="A1028">
            <v>5185790</v>
          </cell>
          <cell r="B1028">
            <v>5116988</v>
          </cell>
          <cell r="C1028">
            <v>4410</v>
          </cell>
          <cell r="D1028">
            <v>10505262</v>
          </cell>
          <cell r="E1028">
            <v>547</v>
          </cell>
          <cell r="F1028">
            <v>217</v>
          </cell>
          <cell r="G1028">
            <v>179</v>
          </cell>
          <cell r="H1028">
            <v>162</v>
          </cell>
          <cell r="I1028">
            <v>174</v>
          </cell>
          <cell r="J1028">
            <v>158</v>
          </cell>
          <cell r="K1028">
            <v>165</v>
          </cell>
          <cell r="L1028">
            <v>146</v>
          </cell>
          <cell r="M1028">
            <v>150</v>
          </cell>
        </row>
        <row r="1029">
          <cell r="A1029">
            <v>5185770</v>
          </cell>
          <cell r="B1029">
            <v>5116978</v>
          </cell>
          <cell r="C1029">
            <v>4410</v>
          </cell>
          <cell r="D1029">
            <v>31988559</v>
          </cell>
          <cell r="E1029">
            <v>233</v>
          </cell>
          <cell r="F1029">
            <v>206</v>
          </cell>
          <cell r="G1029">
            <v>200</v>
          </cell>
          <cell r="H1029">
            <v>189</v>
          </cell>
          <cell r="I1029">
            <v>273</v>
          </cell>
          <cell r="J1029">
            <v>175</v>
          </cell>
          <cell r="K1029">
            <v>179</v>
          </cell>
          <cell r="L1029">
            <v>196</v>
          </cell>
          <cell r="M1029">
            <v>209</v>
          </cell>
        </row>
        <row r="1030">
          <cell r="A1030">
            <v>5185750</v>
          </cell>
          <cell r="B1030">
            <v>5116968</v>
          </cell>
          <cell r="C1030">
            <v>4410</v>
          </cell>
          <cell r="D1030">
            <v>1885109</v>
          </cell>
          <cell r="E1030">
            <v>280</v>
          </cell>
          <cell r="F1030">
            <v>216</v>
          </cell>
          <cell r="G1030">
            <v>215</v>
          </cell>
          <cell r="H1030">
            <v>227</v>
          </cell>
          <cell r="I1030">
            <v>243</v>
          </cell>
          <cell r="J1030">
            <v>230</v>
          </cell>
          <cell r="K1030">
            <v>242</v>
          </cell>
          <cell r="L1030">
            <v>224</v>
          </cell>
          <cell r="M1030">
            <v>215</v>
          </cell>
        </row>
        <row r="1031">
          <cell r="A1031">
            <v>5185728</v>
          </cell>
          <cell r="B1031">
            <v>5116957</v>
          </cell>
          <cell r="C1031">
            <v>4410</v>
          </cell>
          <cell r="D1031">
            <v>3524629</v>
          </cell>
          <cell r="E1031">
            <v>110</v>
          </cell>
          <cell r="F1031">
            <v>92</v>
          </cell>
          <cell r="G1031">
            <v>120</v>
          </cell>
          <cell r="H1031">
            <v>359</v>
          </cell>
          <cell r="I1031">
            <v>279</v>
          </cell>
          <cell r="J1031">
            <v>260</v>
          </cell>
          <cell r="K1031">
            <v>318</v>
          </cell>
          <cell r="L1031">
            <v>298</v>
          </cell>
          <cell r="M1031">
            <v>342</v>
          </cell>
        </row>
        <row r="1032">
          <cell r="A1032">
            <v>5185708</v>
          </cell>
          <cell r="B1032">
            <v>5116947</v>
          </cell>
          <cell r="C1032">
            <v>4410</v>
          </cell>
          <cell r="D1032">
            <v>5311518</v>
          </cell>
          <cell r="E1032">
            <v>233</v>
          </cell>
          <cell r="F1032">
            <v>206</v>
          </cell>
          <cell r="G1032">
            <v>200</v>
          </cell>
          <cell r="H1032">
            <v>189</v>
          </cell>
          <cell r="I1032">
            <v>273</v>
          </cell>
          <cell r="J1032">
            <v>237</v>
          </cell>
          <cell r="K1032">
            <v>251</v>
          </cell>
          <cell r="L1032">
            <v>224</v>
          </cell>
          <cell r="M1032">
            <v>497</v>
          </cell>
        </row>
        <row r="1033">
          <cell r="A1033">
            <v>5185690</v>
          </cell>
          <cell r="B1033">
            <v>5116938</v>
          </cell>
          <cell r="C1033">
            <v>4410</v>
          </cell>
          <cell r="D1033">
            <v>3506033</v>
          </cell>
          <cell r="E1033">
            <v>233</v>
          </cell>
          <cell r="F1033">
            <v>72</v>
          </cell>
          <cell r="G1033">
            <v>24</v>
          </cell>
          <cell r="H1033">
            <v>157</v>
          </cell>
          <cell r="I1033">
            <v>192</v>
          </cell>
          <cell r="J1033">
            <v>180</v>
          </cell>
          <cell r="K1033">
            <v>190</v>
          </cell>
          <cell r="L1033">
            <v>169</v>
          </cell>
          <cell r="M1033">
            <v>182</v>
          </cell>
        </row>
        <row r="1034">
          <cell r="A1034">
            <v>5185674</v>
          </cell>
          <cell r="B1034">
            <v>5116930</v>
          </cell>
          <cell r="C1034">
            <v>4410</v>
          </cell>
          <cell r="D1034">
            <v>6809405</v>
          </cell>
          <cell r="E1034">
            <v>328</v>
          </cell>
          <cell r="F1034">
            <v>476</v>
          </cell>
          <cell r="G1034">
            <v>84</v>
          </cell>
          <cell r="H1034">
            <v>203</v>
          </cell>
          <cell r="I1034">
            <v>194</v>
          </cell>
          <cell r="J1034">
            <v>248</v>
          </cell>
          <cell r="K1034">
            <v>307</v>
          </cell>
          <cell r="L1034">
            <v>198</v>
          </cell>
          <cell r="M1034">
            <v>204</v>
          </cell>
        </row>
        <row r="1035">
          <cell r="A1035">
            <v>5185654</v>
          </cell>
          <cell r="B1035">
            <v>5116920</v>
          </cell>
          <cell r="C1035">
            <v>4410</v>
          </cell>
          <cell r="D1035">
            <v>31116351</v>
          </cell>
          <cell r="E1035">
            <v>47</v>
          </cell>
          <cell r="F1035">
            <v>51</v>
          </cell>
          <cell r="G1035">
            <v>48</v>
          </cell>
          <cell r="H1035">
            <v>72</v>
          </cell>
          <cell r="I1035">
            <v>80</v>
          </cell>
          <cell r="J1035">
            <v>99</v>
          </cell>
          <cell r="K1035">
            <v>107</v>
          </cell>
          <cell r="L1035">
            <v>105</v>
          </cell>
          <cell r="M1035">
            <v>105</v>
          </cell>
        </row>
        <row r="1036">
          <cell r="A1036">
            <v>5185636</v>
          </cell>
          <cell r="B1036">
            <v>5116911</v>
          </cell>
          <cell r="C1036">
            <v>4410</v>
          </cell>
          <cell r="D1036">
            <v>31116263</v>
          </cell>
          <cell r="E1036">
            <v>166</v>
          </cell>
          <cell r="F1036">
            <v>92</v>
          </cell>
          <cell r="G1036">
            <v>42</v>
          </cell>
          <cell r="H1036">
            <v>35</v>
          </cell>
          <cell r="I1036">
            <v>62</v>
          </cell>
          <cell r="J1036">
            <v>70</v>
          </cell>
          <cell r="K1036">
            <v>36</v>
          </cell>
          <cell r="L1036">
            <v>10</v>
          </cell>
          <cell r="M1036">
            <v>21</v>
          </cell>
        </row>
        <row r="1037">
          <cell r="A1037">
            <v>5185614</v>
          </cell>
          <cell r="B1037">
            <v>5116900</v>
          </cell>
          <cell r="C1037">
            <v>4410</v>
          </cell>
          <cell r="D1037">
            <v>16008552</v>
          </cell>
          <cell r="E1037">
            <v>94</v>
          </cell>
          <cell r="F1037">
            <v>80</v>
          </cell>
          <cell r="G1037">
            <v>80</v>
          </cell>
          <cell r="H1037">
            <v>79</v>
          </cell>
          <cell r="I1037">
            <v>83</v>
          </cell>
          <cell r="J1037">
            <v>84</v>
          </cell>
          <cell r="K1037">
            <v>92</v>
          </cell>
          <cell r="L1037">
            <v>85</v>
          </cell>
          <cell r="M1037">
            <v>102</v>
          </cell>
        </row>
        <row r="1038">
          <cell r="A1038">
            <v>5185592</v>
          </cell>
          <cell r="B1038">
            <v>5116889</v>
          </cell>
          <cell r="C1038">
            <v>4410</v>
          </cell>
          <cell r="D1038">
            <v>31116265</v>
          </cell>
          <cell r="E1038">
            <v>279</v>
          </cell>
          <cell r="F1038">
            <v>247</v>
          </cell>
          <cell r="G1038">
            <v>249</v>
          </cell>
          <cell r="H1038">
            <v>241</v>
          </cell>
          <cell r="I1038">
            <v>201</v>
          </cell>
          <cell r="J1038">
            <v>242</v>
          </cell>
          <cell r="K1038">
            <v>282</v>
          </cell>
          <cell r="L1038">
            <v>240</v>
          </cell>
          <cell r="M1038">
            <v>276</v>
          </cell>
        </row>
        <row r="1039">
          <cell r="A1039">
            <v>5185570</v>
          </cell>
          <cell r="B1039">
            <v>5116878</v>
          </cell>
          <cell r="C1039">
            <v>4410</v>
          </cell>
          <cell r="D1039">
            <v>1693465</v>
          </cell>
          <cell r="E1039">
            <v>51</v>
          </cell>
          <cell r="F1039">
            <v>217</v>
          </cell>
          <cell r="G1039">
            <v>199</v>
          </cell>
          <cell r="H1039">
            <v>224</v>
          </cell>
          <cell r="I1039">
            <v>230</v>
          </cell>
          <cell r="J1039">
            <v>198</v>
          </cell>
          <cell r="K1039">
            <v>203</v>
          </cell>
          <cell r="L1039">
            <v>170</v>
          </cell>
          <cell r="M1039">
            <v>166</v>
          </cell>
        </row>
        <row r="1040">
          <cell r="A1040">
            <v>5185546</v>
          </cell>
          <cell r="B1040">
            <v>5116866</v>
          </cell>
          <cell r="C1040">
            <v>4410</v>
          </cell>
          <cell r="D1040">
            <v>1728404</v>
          </cell>
          <cell r="E1040">
            <v>111</v>
          </cell>
          <cell r="F1040">
            <v>91</v>
          </cell>
          <cell r="G1040">
            <v>91</v>
          </cell>
          <cell r="H1040">
            <v>129</v>
          </cell>
          <cell r="I1040">
            <v>53</v>
          </cell>
          <cell r="J1040">
            <v>44</v>
          </cell>
          <cell r="K1040">
            <v>43</v>
          </cell>
          <cell r="L1040">
            <v>46</v>
          </cell>
          <cell r="M1040">
            <v>41</v>
          </cell>
        </row>
        <row r="1041">
          <cell r="A1041">
            <v>5185524</v>
          </cell>
          <cell r="B1041">
            <v>5116855</v>
          </cell>
          <cell r="C1041">
            <v>4410</v>
          </cell>
          <cell r="D1041">
            <v>31116262</v>
          </cell>
          <cell r="E1041">
            <v>107</v>
          </cell>
          <cell r="F1041">
            <v>93</v>
          </cell>
          <cell r="G1041">
            <v>96</v>
          </cell>
          <cell r="H1041">
            <v>92</v>
          </cell>
          <cell r="I1041">
            <v>90</v>
          </cell>
          <cell r="J1041">
            <v>77</v>
          </cell>
          <cell r="K1041">
            <v>103</v>
          </cell>
          <cell r="L1041">
            <v>109</v>
          </cell>
          <cell r="M1041">
            <v>118</v>
          </cell>
        </row>
        <row r="1042">
          <cell r="A1042">
            <v>5185504</v>
          </cell>
          <cell r="B1042">
            <v>5116845</v>
          </cell>
          <cell r="C1042">
            <v>4410</v>
          </cell>
          <cell r="D1042">
            <v>16005842</v>
          </cell>
          <cell r="E1042">
            <v>223</v>
          </cell>
          <cell r="F1042">
            <v>177</v>
          </cell>
          <cell r="G1042">
            <v>184</v>
          </cell>
          <cell r="H1042">
            <v>181</v>
          </cell>
          <cell r="I1042">
            <v>215</v>
          </cell>
          <cell r="J1042">
            <v>138</v>
          </cell>
          <cell r="K1042">
            <v>204</v>
          </cell>
          <cell r="L1042">
            <v>195</v>
          </cell>
          <cell r="M1042">
            <v>196</v>
          </cell>
        </row>
        <row r="1043">
          <cell r="A1043">
            <v>5185482</v>
          </cell>
          <cell r="B1043">
            <v>5116834</v>
          </cell>
          <cell r="C1043">
            <v>4410</v>
          </cell>
          <cell r="D1043">
            <v>3305920</v>
          </cell>
          <cell r="E1043">
            <v>113</v>
          </cell>
          <cell r="F1043">
            <v>102</v>
          </cell>
          <cell r="G1043">
            <v>110</v>
          </cell>
          <cell r="H1043">
            <v>107</v>
          </cell>
          <cell r="I1043">
            <v>99</v>
          </cell>
          <cell r="J1043">
            <v>86</v>
          </cell>
          <cell r="K1043">
            <v>101</v>
          </cell>
          <cell r="L1043">
            <v>36</v>
          </cell>
          <cell r="M1043">
            <v>100</v>
          </cell>
        </row>
        <row r="1044">
          <cell r="A1044">
            <v>5185462</v>
          </cell>
          <cell r="B1044">
            <v>5116824</v>
          </cell>
          <cell r="C1044">
            <v>4410</v>
          </cell>
          <cell r="D1044">
            <v>31116352</v>
          </cell>
          <cell r="E1044">
            <v>230</v>
          </cell>
          <cell r="F1044">
            <v>87</v>
          </cell>
          <cell r="G1044">
            <v>0</v>
          </cell>
          <cell r="H1044">
            <v>0</v>
          </cell>
          <cell r="I1044">
            <v>0</v>
          </cell>
          <cell r="J1044">
            <v>123</v>
          </cell>
          <cell r="K1044">
            <v>127</v>
          </cell>
          <cell r="L1044">
            <v>111</v>
          </cell>
          <cell r="M1044">
            <v>66</v>
          </cell>
        </row>
        <row r="1045">
          <cell r="A1045">
            <v>5185440</v>
          </cell>
          <cell r="B1045">
            <v>5116813</v>
          </cell>
          <cell r="C1045">
            <v>4410</v>
          </cell>
          <cell r="D1045">
            <v>3360908</v>
          </cell>
          <cell r="E1045">
            <v>119</v>
          </cell>
          <cell r="F1045">
            <v>19</v>
          </cell>
          <cell r="G1045">
            <v>29</v>
          </cell>
          <cell r="H1045">
            <v>20</v>
          </cell>
          <cell r="I1045">
            <v>106</v>
          </cell>
          <cell r="J1045">
            <v>61</v>
          </cell>
          <cell r="K1045">
            <v>121</v>
          </cell>
          <cell r="L1045">
            <v>16</v>
          </cell>
          <cell r="M1045">
            <v>4</v>
          </cell>
        </row>
        <row r="1046">
          <cell r="A1046">
            <v>5185418</v>
          </cell>
          <cell r="B1046">
            <v>5116802</v>
          </cell>
          <cell r="C1046">
            <v>4410</v>
          </cell>
          <cell r="D1046">
            <v>443756</v>
          </cell>
          <cell r="E1046">
            <v>94</v>
          </cell>
          <cell r="F1046">
            <v>135</v>
          </cell>
          <cell r="G1046">
            <v>79</v>
          </cell>
          <cell r="H1046">
            <v>113</v>
          </cell>
          <cell r="I1046">
            <v>190</v>
          </cell>
          <cell r="J1046">
            <v>330</v>
          </cell>
          <cell r="K1046">
            <v>338</v>
          </cell>
          <cell r="L1046">
            <v>324</v>
          </cell>
          <cell r="M1046">
            <v>326</v>
          </cell>
        </row>
        <row r="1047">
          <cell r="A1047">
            <v>5185396</v>
          </cell>
          <cell r="B1047">
            <v>5116791</v>
          </cell>
          <cell r="C1047">
            <v>4410</v>
          </cell>
          <cell r="D1047">
            <v>7686575</v>
          </cell>
          <cell r="E1047">
            <v>233</v>
          </cell>
          <cell r="F1047">
            <v>206</v>
          </cell>
          <cell r="G1047">
            <v>200</v>
          </cell>
          <cell r="H1047">
            <v>189</v>
          </cell>
          <cell r="I1047">
            <v>273</v>
          </cell>
          <cell r="J1047">
            <v>251</v>
          </cell>
          <cell r="K1047">
            <v>297</v>
          </cell>
          <cell r="L1047">
            <v>281</v>
          </cell>
          <cell r="M1047">
            <v>297</v>
          </cell>
        </row>
        <row r="1048">
          <cell r="A1048">
            <v>5185374</v>
          </cell>
          <cell r="B1048">
            <v>5116780</v>
          </cell>
          <cell r="C1048">
            <v>4410</v>
          </cell>
          <cell r="D1048">
            <v>7118079</v>
          </cell>
          <cell r="E1048">
            <v>247</v>
          </cell>
          <cell r="F1048">
            <v>139</v>
          </cell>
          <cell r="G1048">
            <v>206</v>
          </cell>
          <cell r="H1048">
            <v>199</v>
          </cell>
          <cell r="I1048">
            <v>203</v>
          </cell>
          <cell r="J1048">
            <v>0</v>
          </cell>
          <cell r="K1048">
            <v>0</v>
          </cell>
          <cell r="L1048">
            <v>98</v>
          </cell>
          <cell r="M1048">
            <v>57</v>
          </cell>
        </row>
        <row r="1049">
          <cell r="A1049">
            <v>5185352</v>
          </cell>
          <cell r="B1049">
            <v>5116769</v>
          </cell>
          <cell r="C1049">
            <v>4410</v>
          </cell>
          <cell r="D1049">
            <v>1693201</v>
          </cell>
          <cell r="E1049">
            <v>93</v>
          </cell>
          <cell r="F1049">
            <v>102</v>
          </cell>
          <cell r="G1049">
            <v>98</v>
          </cell>
          <cell r="H1049">
            <v>50</v>
          </cell>
          <cell r="I1049">
            <v>60</v>
          </cell>
          <cell r="J1049">
            <v>50</v>
          </cell>
          <cell r="K1049">
            <v>55</v>
          </cell>
          <cell r="L1049">
            <v>51</v>
          </cell>
          <cell r="M1049">
            <v>68</v>
          </cell>
        </row>
        <row r="1050">
          <cell r="A1050">
            <v>5185328</v>
          </cell>
          <cell r="B1050">
            <v>5116757</v>
          </cell>
          <cell r="C1050">
            <v>4410</v>
          </cell>
          <cell r="D1050">
            <v>7116771</v>
          </cell>
          <cell r="E1050">
            <v>116</v>
          </cell>
          <cell r="F1050">
            <v>212</v>
          </cell>
          <cell r="G1050">
            <v>106</v>
          </cell>
          <cell r="H1050">
            <v>110</v>
          </cell>
          <cell r="I1050">
            <v>105</v>
          </cell>
          <cell r="J1050">
            <v>148</v>
          </cell>
          <cell r="K1050">
            <v>136</v>
          </cell>
          <cell r="L1050">
            <v>126</v>
          </cell>
          <cell r="M1050">
            <v>87</v>
          </cell>
        </row>
        <row r="1051">
          <cell r="A1051">
            <v>5185306</v>
          </cell>
          <cell r="B1051">
            <v>5116746</v>
          </cell>
          <cell r="C1051">
            <v>4410</v>
          </cell>
          <cell r="D1051">
            <v>1692063</v>
          </cell>
          <cell r="E1051">
            <v>84</v>
          </cell>
          <cell r="F1051">
            <v>66</v>
          </cell>
          <cell r="G1051">
            <v>83</v>
          </cell>
          <cell r="H1051">
            <v>231</v>
          </cell>
          <cell r="I1051">
            <v>145</v>
          </cell>
          <cell r="J1051">
            <v>152</v>
          </cell>
          <cell r="K1051">
            <v>151</v>
          </cell>
          <cell r="L1051">
            <v>97</v>
          </cell>
          <cell r="M1051">
            <v>86</v>
          </cell>
        </row>
        <row r="1052">
          <cell r="A1052">
            <v>5185284</v>
          </cell>
          <cell r="B1052">
            <v>5116735</v>
          </cell>
          <cell r="C1052">
            <v>4410</v>
          </cell>
          <cell r="D1052">
            <v>358844</v>
          </cell>
          <cell r="E1052">
            <v>102</v>
          </cell>
          <cell r="F1052">
            <v>74</v>
          </cell>
          <cell r="G1052">
            <v>71</v>
          </cell>
          <cell r="H1052">
            <v>55</v>
          </cell>
          <cell r="I1052">
            <v>177</v>
          </cell>
          <cell r="J1052">
            <v>85</v>
          </cell>
          <cell r="K1052">
            <v>0</v>
          </cell>
          <cell r="L1052">
            <v>16</v>
          </cell>
          <cell r="M1052">
            <v>59</v>
          </cell>
        </row>
        <row r="1053">
          <cell r="A1053">
            <v>5185262</v>
          </cell>
          <cell r="B1053">
            <v>5116724</v>
          </cell>
          <cell r="C1053">
            <v>4410</v>
          </cell>
          <cell r="D1053">
            <v>355467</v>
          </cell>
          <cell r="E1053">
            <v>267</v>
          </cell>
          <cell r="F1053">
            <v>236</v>
          </cell>
          <cell r="G1053">
            <v>228</v>
          </cell>
          <cell r="H1053">
            <v>202</v>
          </cell>
          <cell r="I1053">
            <v>264</v>
          </cell>
          <cell r="J1053">
            <v>227</v>
          </cell>
          <cell r="K1053">
            <v>242</v>
          </cell>
          <cell r="L1053">
            <v>219</v>
          </cell>
          <cell r="M1053">
            <v>234</v>
          </cell>
        </row>
        <row r="1054">
          <cell r="A1054">
            <v>5185240</v>
          </cell>
          <cell r="B1054">
            <v>5116713</v>
          </cell>
          <cell r="C1054">
            <v>4410</v>
          </cell>
          <cell r="D1054">
            <v>2100191</v>
          </cell>
          <cell r="E1054">
            <v>181</v>
          </cell>
          <cell r="F1054">
            <v>190</v>
          </cell>
          <cell r="G1054">
            <v>131</v>
          </cell>
          <cell r="H1054">
            <v>237</v>
          </cell>
          <cell r="I1054">
            <v>205</v>
          </cell>
          <cell r="J1054">
            <v>186</v>
          </cell>
          <cell r="K1054">
            <v>140</v>
          </cell>
          <cell r="L1054">
            <v>152</v>
          </cell>
          <cell r="M1054">
            <v>188</v>
          </cell>
        </row>
        <row r="1055">
          <cell r="A1055">
            <v>5185218</v>
          </cell>
          <cell r="B1055">
            <v>5116702</v>
          </cell>
          <cell r="C1055">
            <v>4410</v>
          </cell>
          <cell r="D1055">
            <v>6820883</v>
          </cell>
          <cell r="E1055">
            <v>120</v>
          </cell>
          <cell r="F1055">
            <v>83</v>
          </cell>
          <cell r="G1055">
            <v>148</v>
          </cell>
          <cell r="H1055">
            <v>51</v>
          </cell>
          <cell r="I1055">
            <v>81</v>
          </cell>
          <cell r="J1055">
            <v>109</v>
          </cell>
          <cell r="K1055">
            <v>76</v>
          </cell>
          <cell r="L1055">
            <v>76</v>
          </cell>
          <cell r="M1055">
            <v>123</v>
          </cell>
        </row>
        <row r="1056">
          <cell r="A1056">
            <v>5185196</v>
          </cell>
          <cell r="B1056">
            <v>5116691</v>
          </cell>
          <cell r="C1056">
            <v>4410</v>
          </cell>
          <cell r="D1056">
            <v>10408060</v>
          </cell>
          <cell r="E1056">
            <v>270</v>
          </cell>
          <cell r="F1056">
            <v>241</v>
          </cell>
          <cell r="G1056">
            <v>233</v>
          </cell>
          <cell r="H1056">
            <v>403</v>
          </cell>
          <cell r="I1056">
            <v>286</v>
          </cell>
          <cell r="J1056">
            <v>269</v>
          </cell>
          <cell r="K1056">
            <v>206</v>
          </cell>
          <cell r="L1056">
            <v>194</v>
          </cell>
          <cell r="M1056">
            <v>222</v>
          </cell>
        </row>
        <row r="1057">
          <cell r="A1057">
            <v>5185174</v>
          </cell>
          <cell r="B1057">
            <v>5116680</v>
          </cell>
          <cell r="C1057">
            <v>4410</v>
          </cell>
          <cell r="D1057">
            <v>5312879</v>
          </cell>
          <cell r="E1057">
            <v>234</v>
          </cell>
          <cell r="F1057">
            <v>176</v>
          </cell>
          <cell r="G1057">
            <v>192</v>
          </cell>
          <cell r="H1057">
            <v>188</v>
          </cell>
          <cell r="I1057">
            <v>188</v>
          </cell>
          <cell r="J1057">
            <v>194</v>
          </cell>
          <cell r="K1057">
            <v>205</v>
          </cell>
          <cell r="L1057">
            <v>221</v>
          </cell>
          <cell r="M1057">
            <v>230</v>
          </cell>
        </row>
        <row r="1058">
          <cell r="A1058">
            <v>5185152</v>
          </cell>
          <cell r="B1058">
            <v>5116669</v>
          </cell>
          <cell r="C1058">
            <v>4410</v>
          </cell>
          <cell r="D1058">
            <v>3362950</v>
          </cell>
          <cell r="E1058">
            <v>269</v>
          </cell>
          <cell r="F1058">
            <v>287</v>
          </cell>
          <cell r="G1058">
            <v>306</v>
          </cell>
          <cell r="H1058">
            <v>319</v>
          </cell>
          <cell r="I1058">
            <v>277</v>
          </cell>
          <cell r="J1058">
            <v>380</v>
          </cell>
          <cell r="K1058">
            <v>175</v>
          </cell>
          <cell r="L1058">
            <v>185</v>
          </cell>
          <cell r="M1058">
            <v>220</v>
          </cell>
        </row>
        <row r="1059">
          <cell r="A1059">
            <v>5185130</v>
          </cell>
          <cell r="B1059">
            <v>5116658</v>
          </cell>
          <cell r="C1059">
            <v>4410</v>
          </cell>
          <cell r="D1059">
            <v>7686572</v>
          </cell>
          <cell r="E1059">
            <v>294</v>
          </cell>
          <cell r="F1059">
            <v>261</v>
          </cell>
          <cell r="G1059">
            <v>346</v>
          </cell>
          <cell r="H1059">
            <v>484</v>
          </cell>
          <cell r="I1059">
            <v>426</v>
          </cell>
          <cell r="J1059">
            <v>384</v>
          </cell>
          <cell r="K1059">
            <v>369</v>
          </cell>
          <cell r="L1059">
            <v>363</v>
          </cell>
          <cell r="M1059">
            <v>365</v>
          </cell>
        </row>
        <row r="1060">
          <cell r="A1060">
            <v>5185106</v>
          </cell>
          <cell r="B1060">
            <v>5116646</v>
          </cell>
          <cell r="C1060">
            <v>4410</v>
          </cell>
          <cell r="D1060">
            <v>3363561</v>
          </cell>
          <cell r="E1060">
            <v>0</v>
          </cell>
          <cell r="F1060">
            <v>0</v>
          </cell>
          <cell r="G1060">
            <v>182</v>
          </cell>
          <cell r="H1060">
            <v>121</v>
          </cell>
          <cell r="I1060">
            <v>140</v>
          </cell>
          <cell r="J1060">
            <v>129</v>
          </cell>
          <cell r="K1060">
            <v>113</v>
          </cell>
          <cell r="L1060">
            <v>99</v>
          </cell>
          <cell r="M1060">
            <v>111</v>
          </cell>
        </row>
        <row r="1061">
          <cell r="A1061">
            <v>5185084</v>
          </cell>
          <cell r="B1061">
            <v>5116635</v>
          </cell>
          <cell r="C1061">
            <v>4410</v>
          </cell>
          <cell r="D1061">
            <v>1310406</v>
          </cell>
          <cell r="E1061">
            <v>61</v>
          </cell>
          <cell r="F1061">
            <v>25</v>
          </cell>
          <cell r="G1061">
            <v>44</v>
          </cell>
          <cell r="H1061">
            <v>72</v>
          </cell>
          <cell r="I1061">
            <v>10</v>
          </cell>
          <cell r="J1061">
            <v>66</v>
          </cell>
          <cell r="K1061">
            <v>90</v>
          </cell>
          <cell r="L1061">
            <v>77</v>
          </cell>
          <cell r="M1061">
            <v>68</v>
          </cell>
        </row>
        <row r="1062">
          <cell r="A1062">
            <v>5185066</v>
          </cell>
          <cell r="B1062">
            <v>5116626</v>
          </cell>
          <cell r="C1062">
            <v>4410</v>
          </cell>
          <cell r="D1062">
            <v>7686571</v>
          </cell>
          <cell r="E1062">
            <v>203</v>
          </cell>
          <cell r="F1062">
            <v>182</v>
          </cell>
          <cell r="G1062">
            <v>215</v>
          </cell>
          <cell r="H1062">
            <v>178</v>
          </cell>
          <cell r="I1062">
            <v>124</v>
          </cell>
          <cell r="J1062">
            <v>162</v>
          </cell>
          <cell r="K1062">
            <v>179</v>
          </cell>
          <cell r="L1062">
            <v>142</v>
          </cell>
          <cell r="M1062">
            <v>199</v>
          </cell>
        </row>
        <row r="1063">
          <cell r="A1063">
            <v>5185026</v>
          </cell>
          <cell r="B1063">
            <v>5116606</v>
          </cell>
          <cell r="C1063">
            <v>4410</v>
          </cell>
          <cell r="D1063">
            <v>16008562</v>
          </cell>
          <cell r="E1063">
            <v>252</v>
          </cell>
          <cell r="F1063">
            <v>208</v>
          </cell>
          <cell r="G1063">
            <v>206</v>
          </cell>
          <cell r="H1063">
            <v>212</v>
          </cell>
          <cell r="I1063">
            <v>253</v>
          </cell>
          <cell r="J1063">
            <v>246</v>
          </cell>
          <cell r="K1063">
            <v>241</v>
          </cell>
          <cell r="L1063">
            <v>202</v>
          </cell>
          <cell r="M1063">
            <v>244</v>
          </cell>
        </row>
        <row r="1064">
          <cell r="A1064">
            <v>5185004</v>
          </cell>
          <cell r="B1064">
            <v>5116595</v>
          </cell>
          <cell r="C1064">
            <v>4410</v>
          </cell>
          <cell r="D1064">
            <v>1319489</v>
          </cell>
          <cell r="F1064">
            <v>683</v>
          </cell>
          <cell r="H1064">
            <v>368</v>
          </cell>
          <cell r="I1064">
            <v>343</v>
          </cell>
          <cell r="J1064">
            <v>290</v>
          </cell>
          <cell r="K1064">
            <v>283</v>
          </cell>
          <cell r="L1064">
            <v>307</v>
          </cell>
          <cell r="M1064">
            <v>317</v>
          </cell>
        </row>
        <row r="1065">
          <cell r="A1065">
            <v>5184986</v>
          </cell>
          <cell r="B1065">
            <v>5116586</v>
          </cell>
          <cell r="C1065">
            <v>4410</v>
          </cell>
          <cell r="D1065">
            <v>31116353</v>
          </cell>
          <cell r="E1065">
            <v>246</v>
          </cell>
          <cell r="F1065">
            <v>220</v>
          </cell>
          <cell r="G1065">
            <v>211</v>
          </cell>
          <cell r="H1065">
            <v>188</v>
          </cell>
          <cell r="I1065">
            <v>245</v>
          </cell>
          <cell r="J1065">
            <v>143</v>
          </cell>
          <cell r="K1065">
            <v>181</v>
          </cell>
          <cell r="L1065">
            <v>164</v>
          </cell>
          <cell r="M1065">
            <v>168</v>
          </cell>
        </row>
        <row r="1066">
          <cell r="A1066">
            <v>5184968</v>
          </cell>
          <cell r="B1066">
            <v>5116577</v>
          </cell>
          <cell r="C1066">
            <v>4410</v>
          </cell>
          <cell r="D1066">
            <v>7686858</v>
          </cell>
          <cell r="E1066">
            <v>151</v>
          </cell>
          <cell r="F1066">
            <v>59</v>
          </cell>
          <cell r="G1066">
            <v>80</v>
          </cell>
          <cell r="H1066">
            <v>46</v>
          </cell>
          <cell r="I1066">
            <v>41</v>
          </cell>
          <cell r="J1066">
            <v>114</v>
          </cell>
          <cell r="K1066">
            <v>86</v>
          </cell>
          <cell r="L1066">
            <v>104</v>
          </cell>
          <cell r="M1066">
            <v>92</v>
          </cell>
        </row>
        <row r="1067">
          <cell r="A1067">
            <v>5184946</v>
          </cell>
          <cell r="B1067">
            <v>5116566</v>
          </cell>
          <cell r="C1067">
            <v>4410</v>
          </cell>
          <cell r="D1067">
            <v>3362106</v>
          </cell>
          <cell r="E1067">
            <v>233</v>
          </cell>
          <cell r="F1067">
            <v>206</v>
          </cell>
          <cell r="G1067">
            <v>200</v>
          </cell>
          <cell r="H1067">
            <v>189</v>
          </cell>
          <cell r="I1067">
            <v>273</v>
          </cell>
          <cell r="J1067">
            <v>84</v>
          </cell>
          <cell r="K1067">
            <v>58</v>
          </cell>
          <cell r="L1067">
            <v>21</v>
          </cell>
          <cell r="M1067">
            <v>29</v>
          </cell>
        </row>
        <row r="1068">
          <cell r="A1068">
            <v>5184926</v>
          </cell>
          <cell r="B1068">
            <v>5116556</v>
          </cell>
          <cell r="C1068">
            <v>4410</v>
          </cell>
          <cell r="D1068">
            <v>18492468</v>
          </cell>
          <cell r="E1068">
            <v>233</v>
          </cell>
          <cell r="F1068">
            <v>206</v>
          </cell>
          <cell r="G1068">
            <v>200</v>
          </cell>
          <cell r="H1068">
            <v>189</v>
          </cell>
          <cell r="I1068">
            <v>273</v>
          </cell>
          <cell r="J1068">
            <v>312</v>
          </cell>
          <cell r="K1068">
            <v>241</v>
          </cell>
          <cell r="L1068">
            <v>223</v>
          </cell>
          <cell r="M1068">
            <v>244</v>
          </cell>
        </row>
        <row r="1069">
          <cell r="A1069">
            <v>5184902</v>
          </cell>
          <cell r="B1069">
            <v>5116544</v>
          </cell>
          <cell r="C1069">
            <v>4410</v>
          </cell>
          <cell r="D1069">
            <v>31116355</v>
          </cell>
          <cell r="E1069">
            <v>142</v>
          </cell>
          <cell r="F1069">
            <v>127</v>
          </cell>
          <cell r="G1069">
            <v>133</v>
          </cell>
          <cell r="H1069">
            <v>128</v>
          </cell>
          <cell r="I1069">
            <v>130</v>
          </cell>
          <cell r="J1069">
            <v>133</v>
          </cell>
          <cell r="K1069">
            <v>173</v>
          </cell>
          <cell r="L1069">
            <v>176</v>
          </cell>
          <cell r="M1069">
            <v>190</v>
          </cell>
        </row>
        <row r="1070">
          <cell r="A1070">
            <v>5184884</v>
          </cell>
          <cell r="B1070">
            <v>5116535</v>
          </cell>
          <cell r="C1070">
            <v>4410</v>
          </cell>
          <cell r="D1070">
            <v>2181834</v>
          </cell>
          <cell r="E1070">
            <v>235</v>
          </cell>
          <cell r="F1070">
            <v>195</v>
          </cell>
          <cell r="G1070">
            <v>193</v>
          </cell>
          <cell r="H1070">
            <v>183</v>
          </cell>
          <cell r="I1070">
            <v>204</v>
          </cell>
          <cell r="J1070">
            <v>193</v>
          </cell>
          <cell r="K1070">
            <v>188</v>
          </cell>
          <cell r="L1070">
            <v>30</v>
          </cell>
          <cell r="M1070">
            <v>23</v>
          </cell>
        </row>
        <row r="1071">
          <cell r="A1071">
            <v>5184864</v>
          </cell>
          <cell r="B1071">
            <v>5116525</v>
          </cell>
          <cell r="C1071">
            <v>4410</v>
          </cell>
          <cell r="D1071">
            <v>31987826</v>
          </cell>
          <cell r="E1071">
            <v>317</v>
          </cell>
          <cell r="F1071">
            <v>284</v>
          </cell>
          <cell r="G1071">
            <v>273</v>
          </cell>
          <cell r="H1071">
            <v>243</v>
          </cell>
          <cell r="I1071">
            <v>317</v>
          </cell>
          <cell r="J1071">
            <v>272</v>
          </cell>
          <cell r="K1071">
            <v>290</v>
          </cell>
          <cell r="L1071">
            <v>263</v>
          </cell>
          <cell r="M1071">
            <v>0</v>
          </cell>
        </row>
        <row r="1072">
          <cell r="A1072">
            <v>5184862</v>
          </cell>
          <cell r="B1072">
            <v>5116524</v>
          </cell>
          <cell r="C1072">
            <v>4410</v>
          </cell>
          <cell r="D1072">
            <v>220614</v>
          </cell>
          <cell r="E1072">
            <v>212</v>
          </cell>
          <cell r="F1072">
            <v>155</v>
          </cell>
          <cell r="G1072">
            <v>119</v>
          </cell>
          <cell r="H1072">
            <v>31</v>
          </cell>
          <cell r="I1072">
            <v>111</v>
          </cell>
          <cell r="J1072">
            <v>30</v>
          </cell>
          <cell r="K1072">
            <v>112</v>
          </cell>
          <cell r="L1072">
            <v>87</v>
          </cell>
          <cell r="M1072">
            <v>83</v>
          </cell>
        </row>
        <row r="1073">
          <cell r="A1073">
            <v>5184860</v>
          </cell>
          <cell r="B1073">
            <v>5116523</v>
          </cell>
          <cell r="C1073">
            <v>4410</v>
          </cell>
          <cell r="D1073">
            <v>31987825</v>
          </cell>
          <cell r="E1073">
            <v>208</v>
          </cell>
          <cell r="F1073">
            <v>187</v>
          </cell>
          <cell r="G1073">
            <v>180</v>
          </cell>
          <cell r="H1073">
            <v>160</v>
          </cell>
          <cell r="I1073">
            <v>208</v>
          </cell>
          <cell r="J1073">
            <v>81</v>
          </cell>
          <cell r="K1073">
            <v>67</v>
          </cell>
          <cell r="L1073">
            <v>66</v>
          </cell>
          <cell r="M1073">
            <v>64</v>
          </cell>
        </row>
        <row r="1074">
          <cell r="A1074">
            <v>5184858</v>
          </cell>
          <cell r="B1074">
            <v>5116522</v>
          </cell>
          <cell r="C1074">
            <v>4410</v>
          </cell>
          <cell r="D1074">
            <v>31116349</v>
          </cell>
          <cell r="E1074">
            <v>270</v>
          </cell>
          <cell r="F1074">
            <v>189</v>
          </cell>
          <cell r="G1074">
            <v>189</v>
          </cell>
          <cell r="H1074">
            <v>242</v>
          </cell>
          <cell r="I1074">
            <v>166</v>
          </cell>
          <cell r="J1074">
            <v>147</v>
          </cell>
          <cell r="K1074">
            <v>203</v>
          </cell>
          <cell r="L1074">
            <v>216</v>
          </cell>
          <cell r="M1074">
            <v>370</v>
          </cell>
        </row>
        <row r="1075">
          <cell r="A1075">
            <v>5184856</v>
          </cell>
          <cell r="B1075">
            <v>5116521</v>
          </cell>
          <cell r="C1075">
            <v>4410</v>
          </cell>
          <cell r="D1075">
            <v>8913226</v>
          </cell>
          <cell r="E1075">
            <v>113</v>
          </cell>
          <cell r="F1075">
            <v>90</v>
          </cell>
          <cell r="G1075">
            <v>81</v>
          </cell>
          <cell r="H1075">
            <v>83</v>
          </cell>
          <cell r="I1075">
            <v>81</v>
          </cell>
          <cell r="J1075">
            <v>83</v>
          </cell>
          <cell r="K1075">
            <v>96</v>
          </cell>
          <cell r="L1075">
            <v>86</v>
          </cell>
          <cell r="M1075">
            <v>93</v>
          </cell>
        </row>
        <row r="1076">
          <cell r="A1076">
            <v>5184854</v>
          </cell>
          <cell r="B1076">
            <v>5116520</v>
          </cell>
          <cell r="C1076">
            <v>4410</v>
          </cell>
          <cell r="D1076">
            <v>1794892</v>
          </cell>
          <cell r="E1076">
            <v>189</v>
          </cell>
          <cell r="F1076">
            <v>707</v>
          </cell>
          <cell r="G1076">
            <v>132</v>
          </cell>
          <cell r="H1076">
            <v>108</v>
          </cell>
          <cell r="I1076">
            <v>153</v>
          </cell>
          <cell r="J1076">
            <v>101</v>
          </cell>
          <cell r="K1076">
            <v>126</v>
          </cell>
          <cell r="L1076">
            <v>181</v>
          </cell>
          <cell r="M1076">
            <v>170</v>
          </cell>
        </row>
        <row r="1077">
          <cell r="A1077">
            <v>5184852</v>
          </cell>
          <cell r="B1077">
            <v>5116519</v>
          </cell>
          <cell r="C1077">
            <v>4410</v>
          </cell>
          <cell r="D1077">
            <v>1836825</v>
          </cell>
          <cell r="E1077">
            <v>204</v>
          </cell>
          <cell r="F1077">
            <v>254</v>
          </cell>
          <cell r="G1077">
            <v>173</v>
          </cell>
          <cell r="H1077">
            <v>142</v>
          </cell>
          <cell r="I1077">
            <v>171</v>
          </cell>
          <cell r="J1077">
            <v>154</v>
          </cell>
          <cell r="K1077">
            <v>176</v>
          </cell>
          <cell r="L1077">
            <v>161</v>
          </cell>
          <cell r="M1077">
            <v>196</v>
          </cell>
        </row>
        <row r="1078">
          <cell r="A1078">
            <v>5184848</v>
          </cell>
          <cell r="B1078">
            <v>5116517</v>
          </cell>
          <cell r="C1078">
            <v>4410</v>
          </cell>
          <cell r="D1078">
            <v>31116345</v>
          </cell>
          <cell r="E1078">
            <v>172</v>
          </cell>
          <cell r="F1078">
            <v>152</v>
          </cell>
          <cell r="G1078">
            <v>148</v>
          </cell>
          <cell r="H1078">
            <v>144</v>
          </cell>
          <cell r="I1078">
            <v>213</v>
          </cell>
          <cell r="J1078">
            <v>228</v>
          </cell>
          <cell r="K1078">
            <v>218</v>
          </cell>
          <cell r="L1078">
            <v>206</v>
          </cell>
          <cell r="M1078">
            <v>268</v>
          </cell>
        </row>
        <row r="1079">
          <cell r="A1079">
            <v>5184846</v>
          </cell>
          <cell r="B1079">
            <v>5116516</v>
          </cell>
          <cell r="C1079">
            <v>4410</v>
          </cell>
          <cell r="D1079">
            <v>1501752</v>
          </cell>
          <cell r="E1079">
            <v>285</v>
          </cell>
          <cell r="F1079">
            <v>482</v>
          </cell>
          <cell r="G1079">
            <v>192</v>
          </cell>
          <cell r="H1079">
            <v>158</v>
          </cell>
          <cell r="I1079">
            <v>119</v>
          </cell>
          <cell r="J1079">
            <v>104</v>
          </cell>
          <cell r="K1079">
            <v>113</v>
          </cell>
          <cell r="L1079">
            <v>94</v>
          </cell>
          <cell r="M1079">
            <v>192</v>
          </cell>
        </row>
        <row r="1080">
          <cell r="A1080">
            <v>5184836</v>
          </cell>
          <cell r="B1080">
            <v>5116511</v>
          </cell>
          <cell r="C1080">
            <v>4410</v>
          </cell>
          <cell r="D1080">
            <v>3360634</v>
          </cell>
          <cell r="E1080">
            <v>230</v>
          </cell>
          <cell r="F1080">
            <v>203</v>
          </cell>
          <cell r="G1080">
            <v>173</v>
          </cell>
          <cell r="H1080">
            <v>234</v>
          </cell>
          <cell r="I1080">
            <v>159</v>
          </cell>
          <cell r="J1080">
            <v>211</v>
          </cell>
          <cell r="K1080">
            <v>66</v>
          </cell>
          <cell r="L1080">
            <v>164</v>
          </cell>
          <cell r="M1080">
            <v>171</v>
          </cell>
        </row>
        <row r="1081">
          <cell r="A1081">
            <v>5184834</v>
          </cell>
          <cell r="B1081">
            <v>5116510</v>
          </cell>
          <cell r="C1081">
            <v>4410</v>
          </cell>
          <cell r="D1081">
            <v>7314435</v>
          </cell>
          <cell r="E1081">
            <v>96</v>
          </cell>
          <cell r="F1081">
            <v>71</v>
          </cell>
          <cell r="G1081">
            <v>94</v>
          </cell>
          <cell r="H1081">
            <v>205</v>
          </cell>
          <cell r="I1081">
            <v>202</v>
          </cell>
          <cell r="J1081">
            <v>144</v>
          </cell>
          <cell r="K1081">
            <v>139</v>
          </cell>
          <cell r="L1081">
            <v>150</v>
          </cell>
          <cell r="M1081">
            <v>182</v>
          </cell>
        </row>
        <row r="1082">
          <cell r="A1082">
            <v>5184832</v>
          </cell>
          <cell r="B1082">
            <v>5116509</v>
          </cell>
          <cell r="C1082">
            <v>4410</v>
          </cell>
          <cell r="D1082">
            <v>3524475</v>
          </cell>
          <cell r="E1082">
            <v>45</v>
          </cell>
          <cell r="F1082">
            <v>37</v>
          </cell>
          <cell r="G1082">
            <v>90</v>
          </cell>
          <cell r="H1082">
            <v>157</v>
          </cell>
          <cell r="I1082">
            <v>281</v>
          </cell>
          <cell r="J1082">
            <v>182</v>
          </cell>
          <cell r="K1082">
            <v>203</v>
          </cell>
          <cell r="L1082">
            <v>200</v>
          </cell>
          <cell r="M1082">
            <v>232</v>
          </cell>
        </row>
        <row r="1083">
          <cell r="A1083">
            <v>5184812</v>
          </cell>
          <cell r="B1083">
            <v>5116499</v>
          </cell>
          <cell r="C1083">
            <v>4410</v>
          </cell>
          <cell r="D1083">
            <v>459093</v>
          </cell>
          <cell r="E1083">
            <v>235</v>
          </cell>
          <cell r="F1083">
            <v>116</v>
          </cell>
          <cell r="G1083">
            <v>56</v>
          </cell>
          <cell r="H1083">
            <v>151</v>
          </cell>
          <cell r="I1083">
            <v>160</v>
          </cell>
          <cell r="J1083">
            <v>145</v>
          </cell>
          <cell r="K1083">
            <v>181</v>
          </cell>
          <cell r="L1083">
            <v>143</v>
          </cell>
          <cell r="M1083">
            <v>153</v>
          </cell>
        </row>
        <row r="1084">
          <cell r="A1084">
            <v>5184810</v>
          </cell>
          <cell r="B1084">
            <v>5116498</v>
          </cell>
          <cell r="C1084">
            <v>4410</v>
          </cell>
          <cell r="D1084">
            <v>3524472</v>
          </cell>
          <cell r="E1084">
            <v>386</v>
          </cell>
          <cell r="F1084">
            <v>266</v>
          </cell>
          <cell r="G1084">
            <v>390</v>
          </cell>
          <cell r="H1084">
            <v>200</v>
          </cell>
          <cell r="I1084">
            <v>231</v>
          </cell>
          <cell r="J1084">
            <v>222</v>
          </cell>
          <cell r="K1084">
            <v>231</v>
          </cell>
          <cell r="L1084">
            <v>221</v>
          </cell>
          <cell r="M1084">
            <v>227</v>
          </cell>
        </row>
        <row r="1085">
          <cell r="A1085">
            <v>5184808</v>
          </cell>
          <cell r="B1085">
            <v>5116497</v>
          </cell>
          <cell r="C1085">
            <v>4410</v>
          </cell>
          <cell r="D1085">
            <v>3230279</v>
          </cell>
          <cell r="E1085">
            <v>233</v>
          </cell>
          <cell r="F1085">
            <v>206</v>
          </cell>
          <cell r="G1085">
            <v>200</v>
          </cell>
          <cell r="H1085">
            <v>79</v>
          </cell>
          <cell r="I1085">
            <v>92</v>
          </cell>
          <cell r="J1085">
            <v>83</v>
          </cell>
          <cell r="K1085">
            <v>90</v>
          </cell>
          <cell r="L1085">
            <v>89</v>
          </cell>
          <cell r="M1085">
            <v>91</v>
          </cell>
        </row>
        <row r="1086">
          <cell r="A1086">
            <v>5184804</v>
          </cell>
          <cell r="B1086">
            <v>5116495</v>
          </cell>
          <cell r="C1086">
            <v>4410</v>
          </cell>
          <cell r="D1086">
            <v>3524476</v>
          </cell>
          <cell r="E1086">
            <v>233</v>
          </cell>
          <cell r="F1086">
            <v>206</v>
          </cell>
          <cell r="G1086">
            <v>400</v>
          </cell>
          <cell r="H1086">
            <v>74</v>
          </cell>
          <cell r="I1086">
            <v>127</v>
          </cell>
          <cell r="J1086">
            <v>119</v>
          </cell>
          <cell r="K1086">
            <v>117</v>
          </cell>
          <cell r="L1086">
            <v>141</v>
          </cell>
          <cell r="M1086">
            <v>143</v>
          </cell>
        </row>
        <row r="1087">
          <cell r="A1087">
            <v>5184794</v>
          </cell>
          <cell r="B1087">
            <v>5116490</v>
          </cell>
          <cell r="C1087">
            <v>4410</v>
          </cell>
          <cell r="D1087">
            <v>1618087</v>
          </cell>
          <cell r="E1087">
            <v>466</v>
          </cell>
          <cell r="F1087">
            <v>362</v>
          </cell>
          <cell r="G1087">
            <v>339</v>
          </cell>
          <cell r="H1087">
            <v>275</v>
          </cell>
          <cell r="I1087">
            <v>267</v>
          </cell>
          <cell r="J1087">
            <v>173</v>
          </cell>
          <cell r="K1087">
            <v>163</v>
          </cell>
          <cell r="L1087">
            <v>155</v>
          </cell>
          <cell r="M1087">
            <v>165</v>
          </cell>
        </row>
        <row r="1088">
          <cell r="A1088">
            <v>5184792</v>
          </cell>
          <cell r="B1088">
            <v>5116489</v>
          </cell>
          <cell r="C1088">
            <v>4410</v>
          </cell>
          <cell r="D1088">
            <v>7286810</v>
          </cell>
          <cell r="E1088">
            <v>0</v>
          </cell>
          <cell r="F1088">
            <v>4</v>
          </cell>
          <cell r="G1088">
            <v>247</v>
          </cell>
          <cell r="H1088">
            <v>227</v>
          </cell>
          <cell r="I1088">
            <v>235</v>
          </cell>
          <cell r="J1088">
            <v>119</v>
          </cell>
          <cell r="K1088">
            <v>5</v>
          </cell>
          <cell r="L1088">
            <v>4</v>
          </cell>
          <cell r="M1088">
            <v>148</v>
          </cell>
        </row>
        <row r="1089">
          <cell r="A1089">
            <v>5184790</v>
          </cell>
          <cell r="B1089">
            <v>5116488</v>
          </cell>
          <cell r="C1089">
            <v>4410</v>
          </cell>
          <cell r="D1089">
            <v>7287537</v>
          </cell>
          <cell r="E1089">
            <v>595</v>
          </cell>
          <cell r="F1089">
            <v>520</v>
          </cell>
          <cell r="G1089">
            <v>538</v>
          </cell>
          <cell r="H1089">
            <v>543</v>
          </cell>
          <cell r="I1089">
            <v>507</v>
          </cell>
          <cell r="J1089">
            <v>485</v>
          </cell>
          <cell r="K1089">
            <v>521</v>
          </cell>
          <cell r="L1089">
            <v>502</v>
          </cell>
          <cell r="M1089">
            <v>568</v>
          </cell>
        </row>
        <row r="1090">
          <cell r="A1090">
            <v>5184788</v>
          </cell>
          <cell r="B1090">
            <v>5116487</v>
          </cell>
          <cell r="C1090">
            <v>4410</v>
          </cell>
          <cell r="D1090">
            <v>3307854</v>
          </cell>
          <cell r="E1090">
            <v>160</v>
          </cell>
          <cell r="F1090">
            <v>15</v>
          </cell>
          <cell r="G1090">
            <v>311</v>
          </cell>
          <cell r="H1090">
            <v>747</v>
          </cell>
          <cell r="I1090">
            <v>203</v>
          </cell>
          <cell r="J1090">
            <v>276</v>
          </cell>
          <cell r="K1090">
            <v>307</v>
          </cell>
          <cell r="L1090">
            <v>286</v>
          </cell>
          <cell r="M1090">
            <v>298</v>
          </cell>
        </row>
        <row r="1091">
          <cell r="A1091">
            <v>5184786</v>
          </cell>
          <cell r="B1091">
            <v>5116486</v>
          </cell>
          <cell r="C1091">
            <v>4410</v>
          </cell>
          <cell r="D1091">
            <v>1618094</v>
          </cell>
          <cell r="E1091">
            <v>272</v>
          </cell>
          <cell r="F1091">
            <v>219</v>
          </cell>
          <cell r="G1091">
            <v>227</v>
          </cell>
          <cell r="H1091">
            <v>224</v>
          </cell>
          <cell r="I1091">
            <v>250</v>
          </cell>
          <cell r="J1091">
            <v>237</v>
          </cell>
          <cell r="K1091">
            <v>232</v>
          </cell>
          <cell r="L1091">
            <v>260</v>
          </cell>
          <cell r="M1091">
            <v>309</v>
          </cell>
        </row>
        <row r="1092">
          <cell r="A1092">
            <v>5184782</v>
          </cell>
          <cell r="B1092">
            <v>5116484</v>
          </cell>
          <cell r="C1092">
            <v>4410</v>
          </cell>
          <cell r="D1092">
            <v>6825956</v>
          </cell>
          <cell r="E1092">
            <v>56</v>
          </cell>
          <cell r="F1092">
            <v>29</v>
          </cell>
          <cell r="G1092">
            <v>98</v>
          </cell>
          <cell r="H1092">
            <v>80</v>
          </cell>
          <cell r="I1092">
            <v>63</v>
          </cell>
          <cell r="J1092">
            <v>63</v>
          </cell>
          <cell r="K1092">
            <v>118</v>
          </cell>
          <cell r="L1092">
            <v>128</v>
          </cell>
          <cell r="M1092">
            <v>123</v>
          </cell>
        </row>
        <row r="1093">
          <cell r="A1093">
            <v>5184780</v>
          </cell>
          <cell r="B1093">
            <v>5116483</v>
          </cell>
          <cell r="C1093">
            <v>4410</v>
          </cell>
          <cell r="D1093">
            <v>1502203</v>
          </cell>
          <cell r="E1093">
            <v>154</v>
          </cell>
          <cell r="F1093">
            <v>128</v>
          </cell>
          <cell r="G1093">
            <v>133</v>
          </cell>
          <cell r="H1093">
            <v>119</v>
          </cell>
          <cell r="I1093">
            <v>139</v>
          </cell>
          <cell r="J1093">
            <v>118</v>
          </cell>
          <cell r="K1093">
            <v>119</v>
          </cell>
          <cell r="L1093">
            <v>131</v>
          </cell>
          <cell r="M1093">
            <v>148</v>
          </cell>
        </row>
        <row r="1094">
          <cell r="A1094">
            <v>5184778</v>
          </cell>
          <cell r="B1094">
            <v>5116482</v>
          </cell>
          <cell r="C1094">
            <v>4410</v>
          </cell>
          <cell r="D1094">
            <v>1693106</v>
          </cell>
          <cell r="E1094">
            <v>334</v>
          </cell>
          <cell r="F1094">
            <v>232</v>
          </cell>
          <cell r="G1094">
            <v>536</v>
          </cell>
          <cell r="H1094">
            <v>225</v>
          </cell>
          <cell r="I1094">
            <v>269</v>
          </cell>
          <cell r="J1094">
            <v>233</v>
          </cell>
          <cell r="K1094">
            <v>262</v>
          </cell>
          <cell r="L1094">
            <v>259</v>
          </cell>
          <cell r="M1094">
            <v>296</v>
          </cell>
        </row>
        <row r="1095">
          <cell r="A1095">
            <v>5184776</v>
          </cell>
          <cell r="B1095">
            <v>5116481</v>
          </cell>
          <cell r="C1095">
            <v>4410</v>
          </cell>
          <cell r="D1095">
            <v>31116356</v>
          </cell>
          <cell r="E1095">
            <v>217</v>
          </cell>
          <cell r="F1095">
            <v>164</v>
          </cell>
          <cell r="G1095">
            <v>184</v>
          </cell>
          <cell r="H1095">
            <v>174</v>
          </cell>
          <cell r="I1095">
            <v>193</v>
          </cell>
          <cell r="J1095">
            <v>148</v>
          </cell>
          <cell r="K1095">
            <v>160</v>
          </cell>
          <cell r="L1095">
            <v>147</v>
          </cell>
          <cell r="M1095">
            <v>158</v>
          </cell>
        </row>
        <row r="1096">
          <cell r="A1096">
            <v>5184774</v>
          </cell>
          <cell r="B1096">
            <v>5116480</v>
          </cell>
          <cell r="C1096">
            <v>4410</v>
          </cell>
          <cell r="D1096">
            <v>31116347</v>
          </cell>
          <cell r="E1096">
            <v>52</v>
          </cell>
          <cell r="F1096">
            <v>49</v>
          </cell>
          <cell r="G1096">
            <v>46</v>
          </cell>
          <cell r="H1096">
            <v>50</v>
          </cell>
          <cell r="I1096">
            <v>49</v>
          </cell>
          <cell r="J1096">
            <v>150</v>
          </cell>
          <cell r="K1096">
            <v>75</v>
          </cell>
          <cell r="L1096">
            <v>82</v>
          </cell>
          <cell r="M1096">
            <v>78</v>
          </cell>
        </row>
        <row r="1097">
          <cell r="A1097">
            <v>5184772</v>
          </cell>
          <cell r="B1097">
            <v>5116479</v>
          </cell>
          <cell r="C1097">
            <v>4410</v>
          </cell>
          <cell r="D1097">
            <v>31981406</v>
          </cell>
          <cell r="E1097">
            <v>172</v>
          </cell>
          <cell r="F1097">
            <v>152</v>
          </cell>
          <cell r="G1097">
            <v>148</v>
          </cell>
          <cell r="H1097">
            <v>144</v>
          </cell>
          <cell r="I1097">
            <v>213</v>
          </cell>
          <cell r="J1097">
            <v>130</v>
          </cell>
          <cell r="K1097">
            <v>87</v>
          </cell>
          <cell r="L1097">
            <v>111</v>
          </cell>
          <cell r="M1097">
            <v>97</v>
          </cell>
        </row>
        <row r="1098">
          <cell r="A1098">
            <v>5184770</v>
          </cell>
          <cell r="B1098">
            <v>5116478</v>
          </cell>
          <cell r="C1098">
            <v>4410</v>
          </cell>
          <cell r="D1098">
            <v>31116350</v>
          </cell>
          <cell r="E1098">
            <v>330</v>
          </cell>
          <cell r="F1098">
            <v>208</v>
          </cell>
          <cell r="G1098">
            <v>237</v>
          </cell>
          <cell r="H1098">
            <v>242</v>
          </cell>
          <cell r="I1098">
            <v>264</v>
          </cell>
          <cell r="J1098">
            <v>273</v>
          </cell>
          <cell r="K1098">
            <v>265</v>
          </cell>
          <cell r="L1098">
            <v>225</v>
          </cell>
          <cell r="M1098">
            <v>120</v>
          </cell>
        </row>
        <row r="1099">
          <cell r="A1099">
            <v>5184768</v>
          </cell>
          <cell r="B1099">
            <v>5116477</v>
          </cell>
          <cell r="C1099">
            <v>4410</v>
          </cell>
          <cell r="D1099">
            <v>221240</v>
          </cell>
          <cell r="E1099">
            <v>119</v>
          </cell>
          <cell r="F1099">
            <v>110</v>
          </cell>
          <cell r="G1099">
            <v>101</v>
          </cell>
          <cell r="H1099">
            <v>109</v>
          </cell>
          <cell r="I1099">
            <v>81</v>
          </cell>
          <cell r="J1099">
            <v>186</v>
          </cell>
          <cell r="K1099">
            <v>260</v>
          </cell>
          <cell r="L1099">
            <v>217</v>
          </cell>
          <cell r="M1099">
            <v>204</v>
          </cell>
        </row>
        <row r="1100">
          <cell r="A1100">
            <v>5184766</v>
          </cell>
          <cell r="B1100">
            <v>5116476</v>
          </cell>
          <cell r="C1100">
            <v>4410</v>
          </cell>
          <cell r="D1100">
            <v>2933768</v>
          </cell>
          <cell r="E1100">
            <v>155</v>
          </cell>
          <cell r="F1100">
            <v>153</v>
          </cell>
          <cell r="G1100">
            <v>142</v>
          </cell>
          <cell r="H1100">
            <v>138</v>
          </cell>
          <cell r="I1100">
            <v>270</v>
          </cell>
          <cell r="J1100">
            <v>121</v>
          </cell>
          <cell r="K1100">
            <v>156</v>
          </cell>
          <cell r="L1100">
            <v>102</v>
          </cell>
          <cell r="M1100">
            <v>253</v>
          </cell>
        </row>
        <row r="1101">
          <cell r="A1101">
            <v>5184762</v>
          </cell>
          <cell r="B1101">
            <v>5116474</v>
          </cell>
          <cell r="C1101">
            <v>4410</v>
          </cell>
          <cell r="D1101">
            <v>3219510</v>
          </cell>
          <cell r="E1101">
            <v>172</v>
          </cell>
          <cell r="F1101">
            <v>152</v>
          </cell>
          <cell r="G1101">
            <v>148</v>
          </cell>
          <cell r="H1101">
            <v>144</v>
          </cell>
          <cell r="I1101">
            <v>213</v>
          </cell>
          <cell r="J1101">
            <v>185</v>
          </cell>
          <cell r="K1101">
            <v>198</v>
          </cell>
          <cell r="L1101">
            <v>187</v>
          </cell>
          <cell r="M1101">
            <v>155</v>
          </cell>
        </row>
        <row r="1102">
          <cell r="A1102">
            <v>5184760</v>
          </cell>
          <cell r="B1102">
            <v>5116473</v>
          </cell>
          <cell r="C1102">
            <v>4410</v>
          </cell>
          <cell r="D1102">
            <v>5309470</v>
          </cell>
          <cell r="E1102">
            <v>233</v>
          </cell>
          <cell r="F1102">
            <v>206</v>
          </cell>
          <cell r="G1102">
            <v>200</v>
          </cell>
          <cell r="H1102">
            <v>189</v>
          </cell>
          <cell r="I1102">
            <v>473</v>
          </cell>
          <cell r="J1102">
            <v>151</v>
          </cell>
          <cell r="K1102">
            <v>165</v>
          </cell>
          <cell r="L1102">
            <v>141</v>
          </cell>
          <cell r="M1102">
            <v>157</v>
          </cell>
        </row>
        <row r="1103">
          <cell r="A1103">
            <v>5184758</v>
          </cell>
          <cell r="B1103">
            <v>5116472</v>
          </cell>
          <cell r="C1103">
            <v>4410</v>
          </cell>
          <cell r="D1103">
            <v>2509541</v>
          </cell>
          <cell r="E1103">
            <v>42</v>
          </cell>
          <cell r="F1103">
            <v>40</v>
          </cell>
          <cell r="G1103">
            <v>58</v>
          </cell>
          <cell r="H1103">
            <v>61</v>
          </cell>
          <cell r="I1103">
            <v>50</v>
          </cell>
          <cell r="J1103">
            <v>71</v>
          </cell>
          <cell r="K1103">
            <v>76</v>
          </cell>
          <cell r="L1103">
            <v>65</v>
          </cell>
          <cell r="M1103">
            <v>57</v>
          </cell>
        </row>
        <row r="1104">
          <cell r="A1104">
            <v>5184736</v>
          </cell>
          <cell r="B1104">
            <v>5116461</v>
          </cell>
          <cell r="C1104">
            <v>4410</v>
          </cell>
          <cell r="D1104">
            <v>8702988</v>
          </cell>
          <cell r="E1104">
            <v>367</v>
          </cell>
          <cell r="F1104">
            <v>306</v>
          </cell>
          <cell r="G1104">
            <v>326</v>
          </cell>
          <cell r="H1104">
            <v>327</v>
          </cell>
          <cell r="I1104">
            <v>331</v>
          </cell>
          <cell r="J1104">
            <v>300</v>
          </cell>
          <cell r="K1104">
            <v>322</v>
          </cell>
          <cell r="L1104">
            <v>302</v>
          </cell>
          <cell r="M1104">
            <v>334</v>
          </cell>
        </row>
        <row r="1105">
          <cell r="A1105">
            <v>5184734</v>
          </cell>
          <cell r="B1105">
            <v>5116460</v>
          </cell>
          <cell r="C1105">
            <v>4410</v>
          </cell>
          <cell r="D1105">
            <v>3505766</v>
          </cell>
          <cell r="E1105">
            <v>476</v>
          </cell>
          <cell r="F1105">
            <v>356</v>
          </cell>
          <cell r="G1105">
            <v>235</v>
          </cell>
          <cell r="H1105">
            <v>351</v>
          </cell>
          <cell r="I1105">
            <v>414</v>
          </cell>
          <cell r="J1105">
            <v>411</v>
          </cell>
          <cell r="K1105">
            <v>422</v>
          </cell>
          <cell r="L1105">
            <v>424</v>
          </cell>
          <cell r="M1105">
            <v>407</v>
          </cell>
        </row>
        <row r="1106">
          <cell r="A1106">
            <v>5184732</v>
          </cell>
          <cell r="B1106">
            <v>5116459</v>
          </cell>
          <cell r="C1106">
            <v>4410</v>
          </cell>
          <cell r="D1106">
            <v>33001175</v>
          </cell>
          <cell r="E1106">
            <v>110</v>
          </cell>
          <cell r="F1106">
            <v>84</v>
          </cell>
          <cell r="G1106">
            <v>60</v>
          </cell>
          <cell r="H1106">
            <v>52</v>
          </cell>
          <cell r="I1106">
            <v>36</v>
          </cell>
          <cell r="J1106">
            <v>31</v>
          </cell>
          <cell r="K1106">
            <v>47</v>
          </cell>
          <cell r="L1106">
            <v>41</v>
          </cell>
          <cell r="M1106">
            <v>53</v>
          </cell>
        </row>
        <row r="1107">
          <cell r="A1107">
            <v>5184730</v>
          </cell>
          <cell r="B1107">
            <v>5116458</v>
          </cell>
          <cell r="C1107">
            <v>4410</v>
          </cell>
          <cell r="D1107">
            <v>31987896</v>
          </cell>
          <cell r="E1107">
            <v>90</v>
          </cell>
          <cell r="F1107">
            <v>126</v>
          </cell>
          <cell r="G1107">
            <v>133</v>
          </cell>
          <cell r="H1107">
            <v>137</v>
          </cell>
          <cell r="I1107">
            <v>149</v>
          </cell>
          <cell r="J1107">
            <v>133</v>
          </cell>
          <cell r="K1107">
            <v>77</v>
          </cell>
          <cell r="L1107">
            <v>77</v>
          </cell>
          <cell r="M1107">
            <v>78</v>
          </cell>
        </row>
        <row r="1108">
          <cell r="A1108">
            <v>6077518</v>
          </cell>
          <cell r="B1108">
            <v>5908054</v>
          </cell>
          <cell r="C1108">
            <v>4410</v>
          </cell>
          <cell r="D1108">
            <v>32997655</v>
          </cell>
          <cell r="M1108">
            <v>38</v>
          </cell>
        </row>
        <row r="1109">
          <cell r="A1109">
            <v>6042025</v>
          </cell>
          <cell r="B1109">
            <v>5899703</v>
          </cell>
          <cell r="C1109">
            <v>4410</v>
          </cell>
          <cell r="D1109">
            <v>31991407</v>
          </cell>
          <cell r="L1109">
            <v>141</v>
          </cell>
          <cell r="M1109">
            <v>176</v>
          </cell>
        </row>
        <row r="1110">
          <cell r="A1110">
            <v>6030163</v>
          </cell>
          <cell r="B1110">
            <v>5894848</v>
          </cell>
          <cell r="C1110">
            <v>4410</v>
          </cell>
          <cell r="D1110">
            <v>31987893</v>
          </cell>
          <cell r="J1110">
            <v>94</v>
          </cell>
          <cell r="K1110">
            <v>143</v>
          </cell>
          <cell r="L1110">
            <v>335</v>
          </cell>
          <cell r="M1110">
            <v>86</v>
          </cell>
        </row>
        <row r="1111">
          <cell r="A1111">
            <v>6030018</v>
          </cell>
          <cell r="B1111">
            <v>5894788</v>
          </cell>
          <cell r="C1111">
            <v>4410</v>
          </cell>
          <cell r="D1111">
            <v>31987827</v>
          </cell>
          <cell r="J1111">
            <v>59</v>
          </cell>
          <cell r="K1111">
            <v>100</v>
          </cell>
          <cell r="L1111">
            <v>79</v>
          </cell>
          <cell r="M1111">
            <v>91</v>
          </cell>
        </row>
        <row r="1112">
          <cell r="A1112">
            <v>6030013</v>
          </cell>
          <cell r="B1112">
            <v>5894786</v>
          </cell>
          <cell r="C1112">
            <v>4410</v>
          </cell>
          <cell r="D1112">
            <v>31981478</v>
          </cell>
          <cell r="J1112">
            <v>55</v>
          </cell>
          <cell r="K1112">
            <v>82</v>
          </cell>
          <cell r="L1112">
            <v>50</v>
          </cell>
          <cell r="M1112">
            <v>19</v>
          </cell>
        </row>
        <row r="1113">
          <cell r="A1113">
            <v>5972091</v>
          </cell>
          <cell r="B1113">
            <v>5880585</v>
          </cell>
          <cell r="C1113">
            <v>4410</v>
          </cell>
          <cell r="D1113">
            <v>10412412</v>
          </cell>
          <cell r="H1113">
            <v>48</v>
          </cell>
          <cell r="I1113">
            <v>69</v>
          </cell>
          <cell r="J1113">
            <v>70</v>
          </cell>
          <cell r="K1113">
            <v>86</v>
          </cell>
          <cell r="L1113">
            <v>70</v>
          </cell>
          <cell r="M1113">
            <v>83</v>
          </cell>
        </row>
        <row r="1114">
          <cell r="A1114">
            <v>5966009</v>
          </cell>
          <cell r="B1114">
            <v>5879985</v>
          </cell>
          <cell r="C1114">
            <v>4410</v>
          </cell>
          <cell r="D1114">
            <v>8904436</v>
          </cell>
          <cell r="H1114">
            <v>146</v>
          </cell>
          <cell r="I1114">
            <v>137</v>
          </cell>
          <cell r="J1114">
            <v>153</v>
          </cell>
          <cell r="K1114">
            <v>139</v>
          </cell>
          <cell r="L1114">
            <v>144</v>
          </cell>
          <cell r="M1114">
            <v>152</v>
          </cell>
        </row>
        <row r="1115">
          <cell r="A1115">
            <v>5184844</v>
          </cell>
          <cell r="B1115">
            <v>5116515</v>
          </cell>
          <cell r="C1115">
            <v>4410</v>
          </cell>
          <cell r="D1115">
            <v>6811636</v>
          </cell>
          <cell r="E1115">
            <v>284</v>
          </cell>
          <cell r="F1115">
            <v>235</v>
          </cell>
          <cell r="G1115">
            <v>159</v>
          </cell>
          <cell r="H1115">
            <v>144</v>
          </cell>
          <cell r="I1115">
            <v>149</v>
          </cell>
          <cell r="J1115">
            <v>141</v>
          </cell>
          <cell r="K1115">
            <v>162</v>
          </cell>
          <cell r="L1115">
            <v>166</v>
          </cell>
          <cell r="M1115">
            <v>155</v>
          </cell>
        </row>
        <row r="1116">
          <cell r="A1116">
            <v>5184842</v>
          </cell>
          <cell r="B1116">
            <v>5116514</v>
          </cell>
          <cell r="C1116">
            <v>4410</v>
          </cell>
          <cell r="D1116">
            <v>31116354</v>
          </cell>
          <cell r="E1116">
            <v>190</v>
          </cell>
          <cell r="F1116">
            <v>312</v>
          </cell>
          <cell r="G1116">
            <v>197</v>
          </cell>
          <cell r="H1116">
            <v>213</v>
          </cell>
          <cell r="I1116">
            <v>145</v>
          </cell>
          <cell r="J1116">
            <v>171</v>
          </cell>
          <cell r="K1116">
            <v>190</v>
          </cell>
          <cell r="L1116">
            <v>180</v>
          </cell>
          <cell r="M1116">
            <v>206</v>
          </cell>
        </row>
        <row r="1117">
          <cell r="A1117">
            <v>5184840</v>
          </cell>
          <cell r="B1117">
            <v>5116513</v>
          </cell>
          <cell r="C1117">
            <v>4410</v>
          </cell>
          <cell r="D1117">
            <v>6803673</v>
          </cell>
          <cell r="E1117">
            <v>213</v>
          </cell>
          <cell r="F1117">
            <v>179</v>
          </cell>
          <cell r="G1117">
            <v>210</v>
          </cell>
          <cell r="H1117">
            <v>204</v>
          </cell>
          <cell r="I1117">
            <v>191</v>
          </cell>
          <cell r="J1117">
            <v>202</v>
          </cell>
          <cell r="K1117">
            <v>213</v>
          </cell>
          <cell r="L1117">
            <v>212</v>
          </cell>
          <cell r="M1117">
            <v>233</v>
          </cell>
        </row>
        <row r="1118">
          <cell r="A1118">
            <v>5184838</v>
          </cell>
          <cell r="B1118">
            <v>5116512</v>
          </cell>
          <cell r="C1118">
            <v>4410</v>
          </cell>
          <cell r="D1118">
            <v>1618088</v>
          </cell>
          <cell r="E1118">
            <v>115</v>
          </cell>
          <cell r="F1118">
            <v>110</v>
          </cell>
          <cell r="G1118">
            <v>98</v>
          </cell>
          <cell r="H1118">
            <v>108</v>
          </cell>
          <cell r="I1118">
            <v>101</v>
          </cell>
          <cell r="J1118">
            <v>109</v>
          </cell>
          <cell r="K1118">
            <v>103</v>
          </cell>
          <cell r="L1118">
            <v>104</v>
          </cell>
          <cell r="M1118">
            <v>103</v>
          </cell>
        </row>
        <row r="1119">
          <cell r="A1119">
            <v>5184830</v>
          </cell>
          <cell r="B1119">
            <v>5116508</v>
          </cell>
          <cell r="C1119">
            <v>4410</v>
          </cell>
          <cell r="D1119">
            <v>1616835</v>
          </cell>
          <cell r="E1119">
            <v>222</v>
          </cell>
          <cell r="F1119">
            <v>188</v>
          </cell>
          <cell r="G1119">
            <v>187</v>
          </cell>
          <cell r="H1119">
            <v>186</v>
          </cell>
          <cell r="I1119">
            <v>230</v>
          </cell>
          <cell r="J1119">
            <v>210</v>
          </cell>
          <cell r="K1119">
            <v>208</v>
          </cell>
          <cell r="L1119">
            <v>197</v>
          </cell>
          <cell r="M1119">
            <v>26</v>
          </cell>
        </row>
        <row r="1120">
          <cell r="A1120">
            <v>5184826</v>
          </cell>
          <cell r="B1120">
            <v>5116506</v>
          </cell>
          <cell r="C1120">
            <v>4410</v>
          </cell>
          <cell r="D1120">
            <v>31981474</v>
          </cell>
          <cell r="E1120">
            <v>172</v>
          </cell>
          <cell r="F1120">
            <v>152</v>
          </cell>
          <cell r="G1120">
            <v>148</v>
          </cell>
          <cell r="H1120">
            <v>144</v>
          </cell>
          <cell r="I1120">
            <v>213</v>
          </cell>
          <cell r="J1120">
            <v>117</v>
          </cell>
          <cell r="K1120">
            <v>109</v>
          </cell>
          <cell r="L1120">
            <v>109</v>
          </cell>
          <cell r="M1120">
            <v>103</v>
          </cell>
        </row>
        <row r="1121">
          <cell r="A1121">
            <v>5184824</v>
          </cell>
          <cell r="B1121">
            <v>5116505</v>
          </cell>
          <cell r="C1121">
            <v>4410</v>
          </cell>
          <cell r="D1121">
            <v>7686181</v>
          </cell>
          <cell r="E1121">
            <v>276</v>
          </cell>
          <cell r="F1121">
            <v>242</v>
          </cell>
          <cell r="G1121">
            <v>507</v>
          </cell>
          <cell r="H1121">
            <v>236</v>
          </cell>
          <cell r="I1121">
            <v>229</v>
          </cell>
          <cell r="J1121">
            <v>215</v>
          </cell>
          <cell r="K1121">
            <v>213</v>
          </cell>
          <cell r="L1121">
            <v>199</v>
          </cell>
          <cell r="M1121">
            <v>207</v>
          </cell>
        </row>
        <row r="1122">
          <cell r="A1122">
            <v>5184822</v>
          </cell>
          <cell r="B1122">
            <v>5116504</v>
          </cell>
          <cell r="C1122">
            <v>4410</v>
          </cell>
          <cell r="D1122">
            <v>1529858</v>
          </cell>
          <cell r="E1122">
            <v>69</v>
          </cell>
          <cell r="F1122">
            <v>85</v>
          </cell>
          <cell r="G1122">
            <v>113</v>
          </cell>
          <cell r="H1122">
            <v>135</v>
          </cell>
          <cell r="I1122">
            <v>89</v>
          </cell>
          <cell r="J1122">
            <v>101</v>
          </cell>
          <cell r="K1122">
            <v>109</v>
          </cell>
          <cell r="L1122">
            <v>97</v>
          </cell>
          <cell r="M1122">
            <v>114</v>
          </cell>
        </row>
        <row r="1123">
          <cell r="A1123">
            <v>5184820</v>
          </cell>
          <cell r="B1123">
            <v>5116503</v>
          </cell>
          <cell r="C1123">
            <v>4410</v>
          </cell>
          <cell r="D1123">
            <v>3360163</v>
          </cell>
          <cell r="E1123">
            <v>162</v>
          </cell>
          <cell r="F1123">
            <v>129</v>
          </cell>
          <cell r="G1123">
            <v>98</v>
          </cell>
          <cell r="H1123">
            <v>114</v>
          </cell>
          <cell r="I1123">
            <v>169</v>
          </cell>
          <cell r="J1123">
            <v>229</v>
          </cell>
          <cell r="K1123">
            <v>235</v>
          </cell>
          <cell r="L1123">
            <v>200</v>
          </cell>
          <cell r="M1123">
            <v>217</v>
          </cell>
        </row>
        <row r="1124">
          <cell r="A1124">
            <v>5184818</v>
          </cell>
          <cell r="B1124">
            <v>5116502</v>
          </cell>
          <cell r="C1124">
            <v>4410</v>
          </cell>
          <cell r="D1124">
            <v>3377365</v>
          </cell>
          <cell r="E1124">
            <v>117</v>
          </cell>
          <cell r="F1124">
            <v>120</v>
          </cell>
          <cell r="G1124">
            <v>602</v>
          </cell>
          <cell r="H1124">
            <v>154</v>
          </cell>
          <cell r="I1124">
            <v>144</v>
          </cell>
          <cell r="J1124">
            <v>170</v>
          </cell>
          <cell r="K1124">
            <v>230</v>
          </cell>
          <cell r="L1124">
            <v>192</v>
          </cell>
          <cell r="M1124">
            <v>232</v>
          </cell>
        </row>
        <row r="1125">
          <cell r="A1125">
            <v>5184816</v>
          </cell>
          <cell r="B1125">
            <v>5116501</v>
          </cell>
          <cell r="C1125">
            <v>4410</v>
          </cell>
          <cell r="D1125">
            <v>4748060</v>
          </cell>
          <cell r="E1125">
            <v>213</v>
          </cell>
          <cell r="F1125">
            <v>177</v>
          </cell>
          <cell r="G1125">
            <v>198</v>
          </cell>
          <cell r="H1125">
            <v>487</v>
          </cell>
          <cell r="I1125">
            <v>227</v>
          </cell>
          <cell r="J1125">
            <v>83</v>
          </cell>
          <cell r="K1125">
            <v>320</v>
          </cell>
          <cell r="L1125">
            <v>383</v>
          </cell>
          <cell r="M1125">
            <v>263</v>
          </cell>
        </row>
        <row r="1126">
          <cell r="A1126">
            <v>5184814</v>
          </cell>
          <cell r="B1126">
            <v>5116500</v>
          </cell>
          <cell r="C1126">
            <v>4410</v>
          </cell>
          <cell r="D1126">
            <v>31981476</v>
          </cell>
          <cell r="E1126">
            <v>324</v>
          </cell>
          <cell r="F1126">
            <v>248</v>
          </cell>
          <cell r="G1126">
            <v>182</v>
          </cell>
          <cell r="H1126">
            <v>246</v>
          </cell>
          <cell r="I1126">
            <v>218</v>
          </cell>
          <cell r="J1126">
            <v>194</v>
          </cell>
          <cell r="K1126">
            <v>212</v>
          </cell>
          <cell r="L1126">
            <v>224</v>
          </cell>
          <cell r="M1126">
            <v>283</v>
          </cell>
        </row>
        <row r="1127">
          <cell r="A1127">
            <v>5184802</v>
          </cell>
          <cell r="B1127">
            <v>5116494</v>
          </cell>
          <cell r="C1127">
            <v>4410</v>
          </cell>
          <cell r="D1127">
            <v>438640</v>
          </cell>
          <cell r="E1127">
            <v>172</v>
          </cell>
          <cell r="F1127">
            <v>304</v>
          </cell>
          <cell r="G1127">
            <v>137</v>
          </cell>
          <cell r="H1127">
            <v>112</v>
          </cell>
          <cell r="I1127">
            <v>127</v>
          </cell>
          <cell r="J1127">
            <v>90</v>
          </cell>
          <cell r="K1127">
            <v>131</v>
          </cell>
          <cell r="L1127">
            <v>119</v>
          </cell>
          <cell r="M1127">
            <v>127</v>
          </cell>
        </row>
        <row r="1128">
          <cell r="A1128">
            <v>5184800</v>
          </cell>
          <cell r="B1128">
            <v>5116493</v>
          </cell>
          <cell r="C1128">
            <v>4410</v>
          </cell>
          <cell r="D1128">
            <v>7729410</v>
          </cell>
          <cell r="E1128">
            <v>159</v>
          </cell>
          <cell r="F1128">
            <v>332</v>
          </cell>
          <cell r="G1128">
            <v>151</v>
          </cell>
          <cell r="H1128">
            <v>259</v>
          </cell>
          <cell r="I1128">
            <v>175</v>
          </cell>
          <cell r="J1128">
            <v>233</v>
          </cell>
          <cell r="K1128">
            <v>306</v>
          </cell>
          <cell r="L1128">
            <v>179</v>
          </cell>
          <cell r="M1128">
            <v>221</v>
          </cell>
        </row>
        <row r="1129">
          <cell r="A1129">
            <v>5184798</v>
          </cell>
          <cell r="B1129">
            <v>5116492</v>
          </cell>
          <cell r="C1129">
            <v>4410</v>
          </cell>
          <cell r="D1129">
            <v>3352177</v>
          </cell>
          <cell r="E1129">
            <v>423</v>
          </cell>
          <cell r="F1129">
            <v>78</v>
          </cell>
          <cell r="G1129">
            <v>187</v>
          </cell>
          <cell r="H1129">
            <v>167</v>
          </cell>
          <cell r="I1129">
            <v>173</v>
          </cell>
          <cell r="J1129">
            <v>132</v>
          </cell>
          <cell r="K1129">
            <v>164</v>
          </cell>
          <cell r="L1129">
            <v>140</v>
          </cell>
          <cell r="M1129">
            <v>219</v>
          </cell>
        </row>
        <row r="1130">
          <cell r="A1130">
            <v>5184796</v>
          </cell>
          <cell r="B1130">
            <v>5116491</v>
          </cell>
          <cell r="C1130">
            <v>4410</v>
          </cell>
          <cell r="D1130">
            <v>443777</v>
          </cell>
          <cell r="E1130">
            <v>165</v>
          </cell>
          <cell r="F1130">
            <v>120</v>
          </cell>
          <cell r="G1130">
            <v>124</v>
          </cell>
          <cell r="H1130">
            <v>109</v>
          </cell>
          <cell r="I1130">
            <v>178</v>
          </cell>
          <cell r="J1130">
            <v>175</v>
          </cell>
          <cell r="K1130">
            <v>203</v>
          </cell>
          <cell r="L1130">
            <v>197</v>
          </cell>
          <cell r="M1130">
            <v>214</v>
          </cell>
        </row>
        <row r="1131">
          <cell r="A1131">
            <v>5184754</v>
          </cell>
          <cell r="B1131">
            <v>5116470</v>
          </cell>
          <cell r="C1131">
            <v>4410</v>
          </cell>
          <cell r="D1131">
            <v>1837447</v>
          </cell>
          <cell r="E1131">
            <v>57</v>
          </cell>
          <cell r="F1131">
            <v>41</v>
          </cell>
          <cell r="G1131">
            <v>49</v>
          </cell>
          <cell r="H1131">
            <v>40</v>
          </cell>
          <cell r="I1131">
            <v>50</v>
          </cell>
          <cell r="J1131">
            <v>122</v>
          </cell>
          <cell r="K1131">
            <v>118</v>
          </cell>
          <cell r="L1131">
            <v>86</v>
          </cell>
          <cell r="M1131">
            <v>75</v>
          </cell>
        </row>
        <row r="1132">
          <cell r="A1132">
            <v>5184752</v>
          </cell>
          <cell r="B1132">
            <v>5116469</v>
          </cell>
          <cell r="C1132">
            <v>4410</v>
          </cell>
          <cell r="D1132">
            <v>1529859</v>
          </cell>
          <cell r="E1132">
            <v>178</v>
          </cell>
          <cell r="F1132">
            <v>177</v>
          </cell>
          <cell r="G1132">
            <v>175</v>
          </cell>
          <cell r="H1132">
            <v>106</v>
          </cell>
          <cell r="I1132">
            <v>164</v>
          </cell>
          <cell r="J1132">
            <v>173</v>
          </cell>
          <cell r="K1132">
            <v>157</v>
          </cell>
          <cell r="L1132">
            <v>136</v>
          </cell>
          <cell r="M1132">
            <v>13</v>
          </cell>
        </row>
        <row r="1133">
          <cell r="A1133">
            <v>5184750</v>
          </cell>
          <cell r="B1133">
            <v>5116468</v>
          </cell>
          <cell r="C1133">
            <v>4410</v>
          </cell>
          <cell r="D1133">
            <v>7296045</v>
          </cell>
          <cell r="E1133">
            <v>181</v>
          </cell>
          <cell r="F1133">
            <v>162</v>
          </cell>
          <cell r="G1133">
            <v>161</v>
          </cell>
          <cell r="H1133">
            <v>149</v>
          </cell>
          <cell r="I1133">
            <v>168</v>
          </cell>
          <cell r="J1133">
            <v>144</v>
          </cell>
          <cell r="K1133">
            <v>159</v>
          </cell>
          <cell r="L1133">
            <v>154</v>
          </cell>
          <cell r="M1133">
            <v>159</v>
          </cell>
        </row>
        <row r="1134">
          <cell r="A1134">
            <v>5184748</v>
          </cell>
          <cell r="B1134">
            <v>5116467</v>
          </cell>
          <cell r="C1134">
            <v>4410</v>
          </cell>
          <cell r="D1134">
            <v>18492597</v>
          </cell>
          <cell r="E1134">
            <v>257</v>
          </cell>
          <cell r="F1134">
            <v>209</v>
          </cell>
          <cell r="G1134">
            <v>266</v>
          </cell>
          <cell r="H1134">
            <v>211</v>
          </cell>
          <cell r="I1134">
            <v>212</v>
          </cell>
          <cell r="J1134">
            <v>186</v>
          </cell>
          <cell r="K1134">
            <v>187</v>
          </cell>
          <cell r="L1134">
            <v>222</v>
          </cell>
          <cell r="M1134">
            <v>236</v>
          </cell>
        </row>
        <row r="1135">
          <cell r="A1135">
            <v>5184746</v>
          </cell>
          <cell r="B1135">
            <v>5116466</v>
          </cell>
          <cell r="C1135">
            <v>4410</v>
          </cell>
          <cell r="D1135">
            <v>10505202</v>
          </cell>
          <cell r="E1135">
            <v>129</v>
          </cell>
          <cell r="F1135">
            <v>117</v>
          </cell>
          <cell r="G1135">
            <v>123</v>
          </cell>
          <cell r="H1135">
            <v>110</v>
          </cell>
          <cell r="I1135">
            <v>121</v>
          </cell>
          <cell r="J1135">
            <v>109</v>
          </cell>
          <cell r="K1135">
            <v>114</v>
          </cell>
          <cell r="L1135">
            <v>103</v>
          </cell>
          <cell r="M1135">
            <v>83</v>
          </cell>
        </row>
        <row r="1136">
          <cell r="A1136">
            <v>5184744</v>
          </cell>
          <cell r="B1136">
            <v>5116465</v>
          </cell>
          <cell r="C1136">
            <v>4410</v>
          </cell>
          <cell r="D1136">
            <v>357094</v>
          </cell>
          <cell r="E1136">
            <v>233</v>
          </cell>
          <cell r="F1136">
            <v>206</v>
          </cell>
          <cell r="G1136">
            <v>200</v>
          </cell>
          <cell r="H1136">
            <v>189</v>
          </cell>
          <cell r="I1136">
            <v>273</v>
          </cell>
          <cell r="J1136">
            <v>126</v>
          </cell>
          <cell r="K1136">
            <v>98</v>
          </cell>
          <cell r="L1136">
            <v>114</v>
          </cell>
          <cell r="M1136">
            <v>113</v>
          </cell>
        </row>
        <row r="1137">
          <cell r="A1137">
            <v>5184740</v>
          </cell>
          <cell r="B1137">
            <v>5116463</v>
          </cell>
          <cell r="C1137">
            <v>4410</v>
          </cell>
          <cell r="D1137">
            <v>31981475</v>
          </cell>
          <cell r="E1137">
            <v>184</v>
          </cell>
          <cell r="F1137">
            <v>176</v>
          </cell>
          <cell r="G1137">
            <v>188</v>
          </cell>
          <cell r="H1137">
            <v>194</v>
          </cell>
          <cell r="I1137">
            <v>199</v>
          </cell>
          <cell r="J1137">
            <v>209</v>
          </cell>
          <cell r="K1137">
            <v>229</v>
          </cell>
          <cell r="L1137">
            <v>213</v>
          </cell>
          <cell r="M1137">
            <v>227</v>
          </cell>
        </row>
        <row r="1138">
          <cell r="A1138">
            <v>5184738</v>
          </cell>
          <cell r="B1138">
            <v>5116462</v>
          </cell>
          <cell r="C1138">
            <v>4410</v>
          </cell>
          <cell r="D1138">
            <v>1792863</v>
          </cell>
          <cell r="E1138">
            <v>95</v>
          </cell>
          <cell r="F1138">
            <v>101</v>
          </cell>
          <cell r="G1138">
            <v>75</v>
          </cell>
          <cell r="H1138">
            <v>88</v>
          </cell>
          <cell r="I1138">
            <v>66</v>
          </cell>
          <cell r="J1138">
            <v>80</v>
          </cell>
          <cell r="K1138">
            <v>100</v>
          </cell>
          <cell r="L1138">
            <v>117</v>
          </cell>
          <cell r="M1138">
            <v>145</v>
          </cell>
        </row>
        <row r="1139">
          <cell r="A1139">
            <v>5184728</v>
          </cell>
          <cell r="B1139">
            <v>5116457</v>
          </cell>
          <cell r="C1139">
            <v>4410</v>
          </cell>
          <cell r="D1139">
            <v>7128933</v>
          </cell>
          <cell r="E1139">
            <v>313</v>
          </cell>
          <cell r="F1139">
            <v>272</v>
          </cell>
          <cell r="G1139">
            <v>265</v>
          </cell>
          <cell r="H1139">
            <v>243</v>
          </cell>
          <cell r="I1139">
            <v>243</v>
          </cell>
          <cell r="J1139">
            <v>232</v>
          </cell>
          <cell r="K1139">
            <v>246</v>
          </cell>
          <cell r="L1139">
            <v>251</v>
          </cell>
          <cell r="M1139">
            <v>370</v>
          </cell>
        </row>
        <row r="1140">
          <cell r="A1140">
            <v>5184726</v>
          </cell>
          <cell r="B1140">
            <v>5116456</v>
          </cell>
          <cell r="C1140">
            <v>4410</v>
          </cell>
          <cell r="D1140">
            <v>353515</v>
          </cell>
          <cell r="E1140">
            <v>77</v>
          </cell>
          <cell r="F1140">
            <v>65</v>
          </cell>
          <cell r="G1140">
            <v>74</v>
          </cell>
          <cell r="H1140">
            <v>69</v>
          </cell>
          <cell r="I1140">
            <v>68</v>
          </cell>
          <cell r="J1140">
            <v>62</v>
          </cell>
          <cell r="K1140">
            <v>75</v>
          </cell>
          <cell r="L1140">
            <v>64</v>
          </cell>
          <cell r="M1140">
            <v>73</v>
          </cell>
        </row>
        <row r="1141">
          <cell r="A1141">
            <v>5184724</v>
          </cell>
          <cell r="B1141">
            <v>5116455</v>
          </cell>
          <cell r="C1141">
            <v>4410</v>
          </cell>
          <cell r="D1141">
            <v>7314300</v>
          </cell>
          <cell r="E1141">
            <v>28</v>
          </cell>
          <cell r="F1141">
            <v>107</v>
          </cell>
          <cell r="G1141">
            <v>178</v>
          </cell>
          <cell r="H1141">
            <v>182</v>
          </cell>
          <cell r="I1141">
            <v>130</v>
          </cell>
          <cell r="J1141">
            <v>127</v>
          </cell>
          <cell r="K1141">
            <v>149</v>
          </cell>
          <cell r="L1141">
            <v>69</v>
          </cell>
          <cell r="M1141">
            <v>0</v>
          </cell>
        </row>
        <row r="1142">
          <cell r="A1142">
            <v>5184722</v>
          </cell>
          <cell r="B1142">
            <v>5116454</v>
          </cell>
          <cell r="C1142">
            <v>4410</v>
          </cell>
          <cell r="D1142">
            <v>7104608</v>
          </cell>
          <cell r="E1142">
            <v>268</v>
          </cell>
          <cell r="F1142">
            <v>239</v>
          </cell>
          <cell r="G1142">
            <v>230</v>
          </cell>
          <cell r="H1142">
            <v>220</v>
          </cell>
          <cell r="I1142">
            <v>232</v>
          </cell>
          <cell r="J1142">
            <v>208</v>
          </cell>
          <cell r="K1142">
            <v>218</v>
          </cell>
          <cell r="L1142">
            <v>236</v>
          </cell>
          <cell r="M1142">
            <v>250</v>
          </cell>
        </row>
        <row r="1143">
          <cell r="A1143">
            <v>5184720</v>
          </cell>
          <cell r="B1143">
            <v>5116453</v>
          </cell>
          <cell r="C1143">
            <v>4410</v>
          </cell>
          <cell r="D1143">
            <v>415692</v>
          </cell>
          <cell r="E1143">
            <v>103</v>
          </cell>
          <cell r="F1143">
            <v>69</v>
          </cell>
          <cell r="G1143">
            <v>97</v>
          </cell>
          <cell r="H1143">
            <v>85</v>
          </cell>
          <cell r="I1143">
            <v>80</v>
          </cell>
          <cell r="J1143">
            <v>101</v>
          </cell>
          <cell r="K1143">
            <v>98</v>
          </cell>
          <cell r="L1143">
            <v>94</v>
          </cell>
          <cell r="M1143">
            <v>115</v>
          </cell>
        </row>
        <row r="1144">
          <cell r="A1144">
            <v>5184718</v>
          </cell>
          <cell r="B1144">
            <v>5116452</v>
          </cell>
          <cell r="C1144">
            <v>4410</v>
          </cell>
          <cell r="D1144">
            <v>31987901</v>
          </cell>
          <cell r="E1144">
            <v>119</v>
          </cell>
          <cell r="F1144">
            <v>118</v>
          </cell>
          <cell r="G1144">
            <v>12</v>
          </cell>
          <cell r="H1144">
            <v>88</v>
          </cell>
          <cell r="I1144">
            <v>222</v>
          </cell>
          <cell r="J1144">
            <v>201</v>
          </cell>
          <cell r="K1144">
            <v>211</v>
          </cell>
          <cell r="L1144">
            <v>200</v>
          </cell>
          <cell r="M1144">
            <v>209</v>
          </cell>
        </row>
        <row r="1145">
          <cell r="A1145">
            <v>5184716</v>
          </cell>
          <cell r="B1145">
            <v>5116451</v>
          </cell>
          <cell r="C1145">
            <v>4410</v>
          </cell>
          <cell r="D1145">
            <v>16008499</v>
          </cell>
          <cell r="E1145">
            <v>254</v>
          </cell>
          <cell r="F1145">
            <v>161</v>
          </cell>
          <cell r="G1145">
            <v>152</v>
          </cell>
          <cell r="H1145">
            <v>140</v>
          </cell>
          <cell r="I1145">
            <v>131</v>
          </cell>
          <cell r="J1145">
            <v>133</v>
          </cell>
          <cell r="K1145">
            <v>159</v>
          </cell>
          <cell r="L1145">
            <v>171</v>
          </cell>
          <cell r="M1145">
            <v>176</v>
          </cell>
        </row>
        <row r="1146">
          <cell r="A1146">
            <v>5184710</v>
          </cell>
          <cell r="B1146">
            <v>5116448</v>
          </cell>
          <cell r="C1146">
            <v>4410</v>
          </cell>
          <cell r="D1146">
            <v>6311860</v>
          </cell>
          <cell r="E1146">
            <v>190</v>
          </cell>
          <cell r="F1146">
            <v>149</v>
          </cell>
          <cell r="G1146">
            <v>210</v>
          </cell>
          <cell r="H1146">
            <v>275</v>
          </cell>
          <cell r="I1146">
            <v>207</v>
          </cell>
          <cell r="J1146">
            <v>219</v>
          </cell>
          <cell r="K1146">
            <v>295</v>
          </cell>
          <cell r="L1146">
            <v>288</v>
          </cell>
          <cell r="M1146">
            <v>325</v>
          </cell>
        </row>
        <row r="1147">
          <cell r="A1147">
            <v>5184690</v>
          </cell>
          <cell r="B1147">
            <v>5116438</v>
          </cell>
          <cell r="C1147">
            <v>4410</v>
          </cell>
          <cell r="D1147">
            <v>7685463</v>
          </cell>
          <cell r="E1147">
            <v>112</v>
          </cell>
          <cell r="F1147">
            <v>94</v>
          </cell>
          <cell r="G1147">
            <v>80</v>
          </cell>
          <cell r="H1147">
            <v>91</v>
          </cell>
          <cell r="I1147">
            <v>72</v>
          </cell>
          <cell r="J1147">
            <v>90</v>
          </cell>
          <cell r="K1147">
            <v>80</v>
          </cell>
          <cell r="L1147">
            <v>99</v>
          </cell>
          <cell r="M1147">
            <v>108</v>
          </cell>
        </row>
        <row r="1148">
          <cell r="A1148">
            <v>5184668</v>
          </cell>
          <cell r="B1148">
            <v>5116427</v>
          </cell>
          <cell r="C1148">
            <v>4410</v>
          </cell>
          <cell r="D1148">
            <v>3668131</v>
          </cell>
          <cell r="E1148">
            <v>268</v>
          </cell>
          <cell r="F1148">
            <v>206</v>
          </cell>
          <cell r="G1148">
            <v>402</v>
          </cell>
          <cell r="H1148">
            <v>175</v>
          </cell>
          <cell r="I1148">
            <v>173</v>
          </cell>
          <cell r="J1148">
            <v>165</v>
          </cell>
          <cell r="K1148">
            <v>201</v>
          </cell>
          <cell r="L1148">
            <v>171</v>
          </cell>
          <cell r="M1148">
            <v>174</v>
          </cell>
        </row>
        <row r="1149">
          <cell r="A1149">
            <v>5184646</v>
          </cell>
          <cell r="B1149">
            <v>5116416</v>
          </cell>
          <cell r="C1149">
            <v>4410</v>
          </cell>
          <cell r="D1149">
            <v>31987904</v>
          </cell>
          <cell r="E1149">
            <v>211</v>
          </cell>
          <cell r="F1149">
            <v>188</v>
          </cell>
          <cell r="G1149">
            <v>181</v>
          </cell>
          <cell r="H1149">
            <v>161</v>
          </cell>
          <cell r="I1149">
            <v>210</v>
          </cell>
          <cell r="J1149">
            <v>106</v>
          </cell>
          <cell r="K1149">
            <v>117</v>
          </cell>
          <cell r="L1149">
            <v>119</v>
          </cell>
          <cell r="M1149">
            <v>173</v>
          </cell>
        </row>
      </sheetData>
      <sheetData sheetId="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>
        <row r="5">
          <cell r="A5" t="str">
            <v>CODE</v>
          </cell>
          <cell r="B5" t="str">
            <v>DESCRIPTION</v>
          </cell>
          <cell r="D5" t="str">
            <v>CODE</v>
          </cell>
          <cell r="E5" t="str">
            <v>DESCRIPTION</v>
          </cell>
        </row>
        <row r="6">
          <cell r="A6" t="str">
            <v>EO015EAA</v>
          </cell>
          <cell r="B6" t="str">
            <v>TRACTOR CAT D6-H   #01</v>
          </cell>
          <cell r="D6">
            <v>0</v>
          </cell>
          <cell r="E6" t="str">
            <v>-</v>
          </cell>
        </row>
        <row r="7">
          <cell r="A7" t="str">
            <v>EO015EAB</v>
          </cell>
          <cell r="B7" t="str">
            <v>TRACTOR CAT D6-H   #02</v>
          </cell>
          <cell r="D7">
            <v>1</v>
          </cell>
          <cell r="E7" t="str">
            <v xml:space="preserve">VENTAS DE EXPORTACION         </v>
          </cell>
        </row>
        <row r="8">
          <cell r="A8" t="str">
            <v>EO015EAC</v>
          </cell>
          <cell r="B8" t="str">
            <v>TRACTOR CAT D10-N #11</v>
          </cell>
          <cell r="D8">
            <v>7</v>
          </cell>
          <cell r="E8" t="str">
            <v xml:space="preserve">VENTAS NACIONALES        </v>
          </cell>
        </row>
        <row r="9">
          <cell r="A9" t="str">
            <v>EO015EAD</v>
          </cell>
          <cell r="B9" t="str">
            <v>TRACTOR CAT D10-N #12</v>
          </cell>
          <cell r="D9" t="str">
            <v>07412</v>
          </cell>
          <cell r="E9" t="str">
            <v xml:space="preserve">COMISIONES                                         </v>
          </cell>
        </row>
        <row r="10">
          <cell r="A10" t="str">
            <v>EO015EAE</v>
          </cell>
          <cell r="B10" t="str">
            <v>TRACTOR CAT D10-N #13</v>
          </cell>
          <cell r="D10" t="str">
            <v>07436</v>
          </cell>
          <cell r="E10" t="str">
            <v xml:space="preserve">DEMORAS EN EMBARQUE                     </v>
          </cell>
        </row>
        <row r="11">
          <cell r="A11" t="str">
            <v>EO015EAF</v>
          </cell>
          <cell r="B11" t="str">
            <v>TRACTOR CAT D1O-N #14</v>
          </cell>
          <cell r="D11" t="str">
            <v>07457</v>
          </cell>
          <cell r="E11" t="str">
            <v xml:space="preserve">FEE AMCOAL                                         </v>
          </cell>
        </row>
        <row r="12">
          <cell r="A12" t="str">
            <v>EO015EAG</v>
          </cell>
          <cell r="B12" t="str">
            <v>TRACTOR CAT D10-N #15</v>
          </cell>
          <cell r="D12" t="str">
            <v>07458</v>
          </cell>
          <cell r="E12" t="str">
            <v xml:space="preserve">FEE GLENCORE                                       </v>
          </cell>
        </row>
        <row r="13">
          <cell r="A13" t="str">
            <v>EO015EAH</v>
          </cell>
          <cell r="B13" t="str">
            <v>TRACTOR CAT D10-R #16</v>
          </cell>
          <cell r="D13">
            <v>41100</v>
          </cell>
          <cell r="E13" t="str">
            <v xml:space="preserve">SALARIO INTEGRAL                                   </v>
          </cell>
        </row>
        <row r="14">
          <cell r="A14" t="str">
            <v>EO015MAA</v>
          </cell>
          <cell r="B14" t="str">
            <v>TRACTOR CAT D6-H   #01</v>
          </cell>
          <cell r="D14">
            <v>41150</v>
          </cell>
          <cell r="E14" t="str">
            <v xml:space="preserve">OTROS BONOS                                        </v>
          </cell>
        </row>
        <row r="15">
          <cell r="A15" t="str">
            <v>EO015MAB</v>
          </cell>
          <cell r="B15" t="str">
            <v>TRACTOR CAT D6-H   #02</v>
          </cell>
          <cell r="D15">
            <v>41200</v>
          </cell>
          <cell r="E15" t="str">
            <v xml:space="preserve">INDIRECTOS INTEGRAL                                  </v>
          </cell>
        </row>
        <row r="16">
          <cell r="A16" t="str">
            <v>EO015MAC</v>
          </cell>
          <cell r="B16" t="str">
            <v>TRACTOR CAT D10-N #11</v>
          </cell>
          <cell r="D16">
            <v>42100</v>
          </cell>
          <cell r="E16" t="str">
            <v xml:space="preserve">SALARIO BASE                                           </v>
          </cell>
        </row>
        <row r="17">
          <cell r="A17" t="str">
            <v>EO015MAD</v>
          </cell>
          <cell r="B17" t="str">
            <v>TRACTOR CAT D10-N #12</v>
          </cell>
          <cell r="D17" t="str">
            <v>42150</v>
          </cell>
          <cell r="E17" t="str">
            <v xml:space="preserve">OTROS BONOS                                 </v>
          </cell>
        </row>
        <row r="18">
          <cell r="A18" t="str">
            <v>EO015MAE</v>
          </cell>
          <cell r="B18" t="str">
            <v>TRACTOR CAT D10-N #13</v>
          </cell>
          <cell r="D18" t="str">
            <v>42200</v>
          </cell>
          <cell r="E18" t="str">
            <v xml:space="preserve">INDIRECTOS BASE                 </v>
          </cell>
        </row>
        <row r="19">
          <cell r="A19" t="str">
            <v>EO015MAF</v>
          </cell>
          <cell r="B19" t="str">
            <v>TRACTOR CAT D1O-N #14</v>
          </cell>
          <cell r="D19" t="str">
            <v>42300</v>
          </cell>
          <cell r="E19" t="str">
            <v xml:space="preserve">HRAS. EXTRAS Y RECARG. </v>
          </cell>
        </row>
        <row r="20">
          <cell r="A20" t="str">
            <v>EO015MAG</v>
          </cell>
          <cell r="B20" t="str">
            <v>TRACTOR CAT D10-N #15</v>
          </cell>
          <cell r="D20">
            <v>43100</v>
          </cell>
          <cell r="E20" t="str">
            <v xml:space="preserve">SALARIO STAFF          </v>
          </cell>
        </row>
        <row r="21">
          <cell r="A21" t="str">
            <v>EO015MAH</v>
          </cell>
          <cell r="B21" t="str">
            <v>TRACTOR CAT D10-R #16</v>
          </cell>
          <cell r="D21">
            <v>43150</v>
          </cell>
          <cell r="E21" t="str">
            <v xml:space="preserve">OTROS BONOS                                        </v>
          </cell>
        </row>
        <row r="22">
          <cell r="A22" t="str">
            <v>EO016EBB</v>
          </cell>
          <cell r="B22" t="str">
            <v>TRACTOR CAT 824-C #102</v>
          </cell>
          <cell r="D22">
            <v>43200</v>
          </cell>
          <cell r="E22" t="str">
            <v>INDIRECTOS STAFF</v>
          </cell>
        </row>
        <row r="23">
          <cell r="A23" t="str">
            <v>EO016EBD</v>
          </cell>
          <cell r="B23" t="str">
            <v>TRACTOR CAT.824.OREGANAL</v>
          </cell>
          <cell r="D23" t="str">
            <v>51118</v>
          </cell>
          <cell r="E23" t="str">
            <v xml:space="preserve">EXPLOSIVOS                    </v>
          </cell>
        </row>
        <row r="24">
          <cell r="A24" t="str">
            <v>EO016MBB</v>
          </cell>
          <cell r="B24" t="str">
            <v>TRACTOR CAT 824-C #102</v>
          </cell>
          <cell r="D24" t="str">
            <v>51120</v>
          </cell>
          <cell r="E24" t="str">
            <v>ACC. DE EXPLOSIVOS</v>
          </cell>
        </row>
        <row r="25">
          <cell r="A25" t="str">
            <v>EO016MBD</v>
          </cell>
          <cell r="B25" t="str">
            <v>TRACTOR CAT.824.OREGANAL</v>
          </cell>
          <cell r="D25" t="str">
            <v>51292</v>
          </cell>
          <cell r="E25" t="str">
            <v xml:space="preserve">FUEL (GASOLINA)                                    </v>
          </cell>
        </row>
        <row r="26">
          <cell r="A26" t="str">
            <v>EO021ECA</v>
          </cell>
          <cell r="B26" t="str">
            <v>TALADRO IR DM50 #01</v>
          </cell>
          <cell r="D26" t="str">
            <v>51293</v>
          </cell>
          <cell r="E26" t="str">
            <v xml:space="preserve">DIESEL ( ACPM )                                    </v>
          </cell>
        </row>
        <row r="27">
          <cell r="A27" t="str">
            <v>EO021ECB</v>
          </cell>
          <cell r="B27" t="str">
            <v>TALADRO IR DM50 #02</v>
          </cell>
          <cell r="D27" t="str">
            <v>51294</v>
          </cell>
          <cell r="E27" t="str">
            <v>ACEITES Y LUBRIC.</v>
          </cell>
        </row>
        <row r="28">
          <cell r="A28" t="str">
            <v>EO021ECC</v>
          </cell>
          <cell r="B28" t="str">
            <v>TALADRO IR DM50 #03</v>
          </cell>
          <cell r="D28" t="str">
            <v>51600</v>
          </cell>
          <cell r="E28" t="str">
            <v xml:space="preserve">CONSUMIBLES (LLANTAS)                     </v>
          </cell>
        </row>
        <row r="29">
          <cell r="A29" t="str">
            <v>EO021ECD</v>
          </cell>
          <cell r="B29" t="str">
            <v>PLANTA MUESTREADORA</v>
          </cell>
          <cell r="D29" t="str">
            <v>51999</v>
          </cell>
          <cell r="E29" t="str">
            <v xml:space="preserve">OTROS                                              </v>
          </cell>
        </row>
        <row r="30">
          <cell r="A30" t="str">
            <v>EO021MCA</v>
          </cell>
          <cell r="B30" t="str">
            <v>TALADRO IR DM50 #01</v>
          </cell>
          <cell r="D30">
            <v>52119</v>
          </cell>
          <cell r="E30" t="str">
            <v>HERRAMIENTOS</v>
          </cell>
        </row>
        <row r="31">
          <cell r="A31" t="str">
            <v>EO021MCB</v>
          </cell>
          <cell r="B31" t="str">
            <v>TALADRO IR DM50 #02</v>
          </cell>
          <cell r="D31" t="str">
            <v>52610</v>
          </cell>
          <cell r="E31" t="str">
            <v xml:space="preserve">CONSUMIBLES                                        </v>
          </cell>
        </row>
        <row r="32">
          <cell r="A32" t="str">
            <v>EO021MCC</v>
          </cell>
          <cell r="B32" t="str">
            <v>TALADRO IR DM50 #03</v>
          </cell>
          <cell r="D32" t="str">
            <v>52999</v>
          </cell>
          <cell r="E32" t="str">
            <v xml:space="preserve">OTROS                                              </v>
          </cell>
        </row>
        <row r="33">
          <cell r="A33" t="str">
            <v>EO021MCD</v>
          </cell>
          <cell r="B33" t="str">
            <v>PLANTA MUESTREADORA</v>
          </cell>
          <cell r="D33" t="str">
            <v>53999</v>
          </cell>
          <cell r="E33" t="str">
            <v xml:space="preserve">OTROS                                              </v>
          </cell>
        </row>
        <row r="34">
          <cell r="A34" t="str">
            <v>EO026EDA</v>
          </cell>
          <cell r="B34" t="str">
            <v>PALA DEMAG 285 #032</v>
          </cell>
          <cell r="D34" t="str">
            <v>70110</v>
          </cell>
          <cell r="E34" t="str">
            <v xml:space="preserve">SUMINISTRO DE ENERGIA                      </v>
          </cell>
        </row>
        <row r="35">
          <cell r="A35" t="str">
            <v>EO026EDB</v>
          </cell>
          <cell r="B35" t="str">
            <v>PALA DEMAG 285 #033</v>
          </cell>
          <cell r="D35" t="str">
            <v>70120</v>
          </cell>
          <cell r="E35" t="str">
            <v xml:space="preserve">AGUA                                               </v>
          </cell>
        </row>
        <row r="36">
          <cell r="A36" t="str">
            <v>EO026EDC</v>
          </cell>
          <cell r="B36" t="str">
            <v>PALA DEMAG 285 #034</v>
          </cell>
          <cell r="D36" t="str">
            <v>70200</v>
          </cell>
          <cell r="E36" t="str">
            <v xml:space="preserve">ARREND. FINANCIERO                           </v>
          </cell>
        </row>
        <row r="37">
          <cell r="A37" t="str">
            <v>EO026EDD</v>
          </cell>
          <cell r="B37" t="str">
            <v>PALA DEMAG 285 #035</v>
          </cell>
          <cell r="D37" t="str">
            <v>70256</v>
          </cell>
          <cell r="E37" t="str">
            <v xml:space="preserve">REGALIAS CIELO ABIERTO                     </v>
          </cell>
        </row>
        <row r="38">
          <cell r="A38" t="str">
            <v>EO026EDE</v>
          </cell>
          <cell r="B38" t="str">
            <v>PALA CAT 375 #061</v>
          </cell>
          <cell r="D38" t="str">
            <v>70300</v>
          </cell>
          <cell r="E38" t="str">
            <v xml:space="preserve">PRIMAS DE SEGUROS ACTIV.                 </v>
          </cell>
        </row>
        <row r="39">
          <cell r="A39" t="str">
            <v>EO026EDF</v>
          </cell>
          <cell r="B39" t="str">
            <v>PALA DEMAG 285 #031</v>
          </cell>
          <cell r="D39" t="str">
            <v>70310</v>
          </cell>
          <cell r="E39" t="str">
            <v xml:space="preserve">PRIMAS DE SEGURO GENERAL             </v>
          </cell>
        </row>
        <row r="40">
          <cell r="A40" t="str">
            <v>EO026EDG</v>
          </cell>
          <cell r="B40" t="str">
            <v>PALA O&amp;K RH-30(OREGANAL)</v>
          </cell>
          <cell r="D40" t="str">
            <v>71020</v>
          </cell>
          <cell r="E40" t="str">
            <v xml:space="preserve">AVISOS Y PUBLICIDAD                                </v>
          </cell>
        </row>
        <row r="41">
          <cell r="A41" t="str">
            <v>EO026MDA</v>
          </cell>
          <cell r="B41" t="str">
            <v>PALA DEMAG 285 #032</v>
          </cell>
          <cell r="D41" t="str">
            <v>71050</v>
          </cell>
          <cell r="E41" t="str">
            <v xml:space="preserve">GASTOS BANCARIOS                     </v>
          </cell>
        </row>
        <row r="42">
          <cell r="A42" t="str">
            <v>EO026MDB</v>
          </cell>
          <cell r="B42" t="str">
            <v>PALA DEMAG 285 #033</v>
          </cell>
          <cell r="D42" t="str">
            <v>71060</v>
          </cell>
          <cell r="E42" t="str">
            <v xml:space="preserve">PROGRAMAS DE COMPUTADOR          </v>
          </cell>
        </row>
        <row r="43">
          <cell r="A43" t="str">
            <v>EO026MDC</v>
          </cell>
          <cell r="B43" t="str">
            <v>PALA DEMAG 285 #034</v>
          </cell>
          <cell r="D43" t="str">
            <v>71212</v>
          </cell>
          <cell r="E43" t="str">
            <v xml:space="preserve">ALIMENTACION                                       </v>
          </cell>
        </row>
        <row r="44">
          <cell r="A44" t="str">
            <v>EO026MDD</v>
          </cell>
          <cell r="B44" t="str">
            <v>PALA DEMAG 285 #035</v>
          </cell>
          <cell r="D44" t="str">
            <v>71320</v>
          </cell>
          <cell r="E44" t="str">
            <v xml:space="preserve">AUDITORES EXTERNOS                      </v>
          </cell>
        </row>
        <row r="45">
          <cell r="A45" t="str">
            <v>EO026MDE</v>
          </cell>
          <cell r="B45" t="str">
            <v>PALA CAT 375 #061</v>
          </cell>
          <cell r="D45" t="str">
            <v>71434</v>
          </cell>
          <cell r="E45" t="str">
            <v xml:space="preserve">ARREND. LINEAS Y MODEMS                      </v>
          </cell>
        </row>
        <row r="46">
          <cell r="A46" t="str">
            <v>EO026MDF</v>
          </cell>
          <cell r="B46" t="str">
            <v>PALA DEMAG 285 #031</v>
          </cell>
          <cell r="D46" t="str">
            <v>71451</v>
          </cell>
          <cell r="E46" t="str">
            <v xml:space="preserve">COSTOS DE IMPORTACION                 </v>
          </cell>
        </row>
        <row r="47">
          <cell r="A47" t="str">
            <v>EO026MDG</v>
          </cell>
          <cell r="B47" t="str">
            <v>PALA O&amp;K RH-30(OREGANAL)</v>
          </cell>
          <cell r="D47" t="str">
            <v>71459</v>
          </cell>
          <cell r="E47" t="str">
            <v xml:space="preserve">MERCADEO                                           </v>
          </cell>
        </row>
        <row r="48">
          <cell r="A48" t="str">
            <v>EO028EEA</v>
          </cell>
          <cell r="B48" t="str">
            <v>CARGADOR 988 F #025</v>
          </cell>
          <cell r="D48" t="str">
            <v>71470</v>
          </cell>
          <cell r="E48" t="str">
            <v xml:space="preserve">HONORARIOS LEGALES          </v>
          </cell>
        </row>
        <row r="49">
          <cell r="A49" t="str">
            <v>EO028EEB</v>
          </cell>
          <cell r="B49" t="str">
            <v>CARGADOR 992 D #031</v>
          </cell>
          <cell r="D49" t="str">
            <v>71471</v>
          </cell>
          <cell r="E49" t="str">
            <v xml:space="preserve">CONSULTORES                                        </v>
          </cell>
        </row>
        <row r="50">
          <cell r="A50" t="str">
            <v>EO028EEC</v>
          </cell>
          <cell r="B50" t="str">
            <v>CARGADOR 992 D #032</v>
          </cell>
          <cell r="D50" t="str">
            <v>71485</v>
          </cell>
          <cell r="E50" t="str">
            <v xml:space="preserve">REGISTROS Y LICENCIAS                     </v>
          </cell>
        </row>
        <row r="51">
          <cell r="A51" t="str">
            <v>EO028MEA</v>
          </cell>
          <cell r="B51" t="str">
            <v>CARGADOR 988 F #025</v>
          </cell>
          <cell r="D51" t="str">
            <v>71491</v>
          </cell>
          <cell r="E51" t="str">
            <v xml:space="preserve">MANTENIMIENTO CAMP.                         </v>
          </cell>
        </row>
        <row r="52">
          <cell r="A52" t="str">
            <v>EO028MEB</v>
          </cell>
          <cell r="B52" t="str">
            <v>CARGADOR 992 D #031</v>
          </cell>
          <cell r="D52" t="str">
            <v>71500</v>
          </cell>
          <cell r="E52" t="str">
            <v xml:space="preserve">RECOLECCION DE BASURAS                </v>
          </cell>
        </row>
        <row r="53">
          <cell r="A53" t="str">
            <v>EO028MEC</v>
          </cell>
          <cell r="B53" t="str">
            <v>CARGADOR 992 D #032</v>
          </cell>
          <cell r="D53" t="str">
            <v>71505</v>
          </cell>
          <cell r="E53" t="str">
            <v xml:space="preserve">GASTOS DE VIAJE                                    </v>
          </cell>
        </row>
        <row r="54">
          <cell r="A54" t="str">
            <v>EO030EFA</v>
          </cell>
          <cell r="B54" t="str">
            <v>MOTONIVElADORA CAT 16 G MO030</v>
          </cell>
          <cell r="D54">
            <v>71526</v>
          </cell>
          <cell r="E54" t="str">
            <v>PASAJES INTERNACIONALES</v>
          </cell>
        </row>
        <row r="55">
          <cell r="A55" t="str">
            <v>EO030EFC</v>
          </cell>
          <cell r="B55" t="str">
            <v>MOTONIVELADORA CAT 12G #002</v>
          </cell>
          <cell r="D55">
            <v>71527</v>
          </cell>
          <cell r="E55" t="str">
            <v>TIQUETES AEREOS NACIONALES</v>
          </cell>
        </row>
        <row r="56">
          <cell r="A56" t="str">
            <v>EO030EFD</v>
          </cell>
          <cell r="B56" t="str">
            <v>MOTONIVELADORA CAT 16G #031</v>
          </cell>
          <cell r="D56">
            <v>71554</v>
          </cell>
          <cell r="E56" t="str">
            <v>PERDIDA EN VENTA DE ACTIVOS FIJOS</v>
          </cell>
        </row>
        <row r="57">
          <cell r="A57" t="str">
            <v>EO030EFE</v>
          </cell>
          <cell r="B57" t="str">
            <v>MOTONIVELADORA CAT 16H #032</v>
          </cell>
          <cell r="D57" t="str">
            <v>71555</v>
          </cell>
          <cell r="E57" t="str">
            <v>PERDIDA EN VENTA DE INVERSION.</v>
          </cell>
        </row>
        <row r="58">
          <cell r="A58" t="str">
            <v>EO030EFF</v>
          </cell>
          <cell r="B58" t="str">
            <v>MOTONIVELADORA CAT 16H #033</v>
          </cell>
          <cell r="D58" t="str">
            <v>71556</v>
          </cell>
          <cell r="E58" t="str">
            <v xml:space="preserve">COSTOS DEL EJERC. ANTERIOR     </v>
          </cell>
        </row>
        <row r="59">
          <cell r="A59" t="str">
            <v>EO030MFC</v>
          </cell>
          <cell r="B59" t="str">
            <v>MOTONIVELADORA CAT 12G #002</v>
          </cell>
          <cell r="D59" t="str">
            <v>71557</v>
          </cell>
          <cell r="E59" t="str">
            <v xml:space="preserve">IMPTOS. ASUM. RETEFUENTE       </v>
          </cell>
        </row>
        <row r="60">
          <cell r="A60" t="str">
            <v>EO030MFD</v>
          </cell>
          <cell r="B60" t="str">
            <v>MOTONIVELADORA CAT 16G #031</v>
          </cell>
          <cell r="D60" t="str">
            <v>71558</v>
          </cell>
          <cell r="E60" t="str">
            <v xml:space="preserve">IMPTOS. ASUMIDOS I.V.A.           </v>
          </cell>
        </row>
        <row r="61">
          <cell r="A61" t="str">
            <v>EO030MFE</v>
          </cell>
          <cell r="B61" t="str">
            <v>MOTONIVELADORA CAT 16H #032</v>
          </cell>
          <cell r="D61" t="str">
            <v>71559</v>
          </cell>
          <cell r="E61" t="str">
            <v xml:space="preserve">IMPUESTOS                                          </v>
          </cell>
        </row>
        <row r="62">
          <cell r="A62" t="str">
            <v>EO030MFF</v>
          </cell>
          <cell r="B62" t="str">
            <v>MOTONIVELADORA CAT 16H #033</v>
          </cell>
          <cell r="D62" t="str">
            <v>71560</v>
          </cell>
          <cell r="E62" t="str">
            <v xml:space="preserve">CORREO                                             </v>
          </cell>
        </row>
        <row r="63">
          <cell r="A63" t="str">
            <v>EO041EGA</v>
          </cell>
          <cell r="B63" t="str">
            <v>MOTOBOMBA CAT 831</v>
          </cell>
          <cell r="D63" t="str">
            <v>71581</v>
          </cell>
          <cell r="E63" t="str">
            <v xml:space="preserve">UTILES Y PAPELERIA                                 </v>
          </cell>
        </row>
        <row r="64">
          <cell r="A64" t="str">
            <v>EO041EGB</v>
          </cell>
          <cell r="B64" t="str">
            <v>MOTOBOMBA CAT 832</v>
          </cell>
          <cell r="D64" t="str">
            <v>71618</v>
          </cell>
          <cell r="E64" t="str">
            <v xml:space="preserve">LICENCIAS DE RADIOS                                </v>
          </cell>
        </row>
        <row r="65">
          <cell r="A65" t="str">
            <v>EO041EGC</v>
          </cell>
          <cell r="B65" t="str">
            <v>MOTOBOMBA CAT 833</v>
          </cell>
          <cell r="D65" t="str">
            <v>71620</v>
          </cell>
          <cell r="E65" t="str">
            <v xml:space="preserve">TRANSPORTE MAT. ALMACEN          </v>
          </cell>
        </row>
        <row r="66">
          <cell r="A66" t="str">
            <v>EO041EGD</v>
          </cell>
          <cell r="B66" t="str">
            <v>MOTOBOMBA HAZLETON</v>
          </cell>
          <cell r="D66" t="str">
            <v>71639</v>
          </cell>
          <cell r="E66" t="str">
            <v xml:space="preserve">CONTRIBUCION SUPERSOC.                      </v>
          </cell>
        </row>
        <row r="67">
          <cell r="A67" t="str">
            <v>EO041EGE</v>
          </cell>
          <cell r="B67" t="str">
            <v>MOTOBOMBA HAZLETON MH002</v>
          </cell>
          <cell r="D67" t="str">
            <v>71740</v>
          </cell>
          <cell r="E67" t="str">
            <v xml:space="preserve">ARRENDAMIENTO VIVIENDA            </v>
          </cell>
        </row>
        <row r="68">
          <cell r="A68" t="str">
            <v>EO041EGF</v>
          </cell>
          <cell r="B68" t="str">
            <v>BOMBAS LEGRA BL01/BL02</v>
          </cell>
          <cell r="D68" t="str">
            <v>71741</v>
          </cell>
          <cell r="E68" t="str">
            <v xml:space="preserve">OTROS GASTOS                                       </v>
          </cell>
        </row>
        <row r="69">
          <cell r="A69" t="str">
            <v>EO041EGG</v>
          </cell>
          <cell r="B69" t="str">
            <v>ELECTRO BOMBAS EB'S</v>
          </cell>
          <cell r="D69" t="str">
            <v>71742</v>
          </cell>
          <cell r="E69" t="str">
            <v xml:space="preserve">GASTOS EXTRAORDINARIOS              </v>
          </cell>
        </row>
        <row r="70">
          <cell r="A70" t="str">
            <v>EO041MGA</v>
          </cell>
          <cell r="B70" t="str">
            <v>MOTOBOMBA CAT 831</v>
          </cell>
          <cell r="D70" t="str">
            <v>71757</v>
          </cell>
          <cell r="E70" t="str">
            <v xml:space="preserve">SUSCRIP. Y PUBLICACIONES                      </v>
          </cell>
        </row>
        <row r="71">
          <cell r="A71" t="str">
            <v>EO041MGB</v>
          </cell>
          <cell r="B71" t="str">
            <v>MOTOBOMBA CAT 832</v>
          </cell>
          <cell r="D71" t="str">
            <v>71760</v>
          </cell>
          <cell r="E71" t="str">
            <v xml:space="preserve">SERVICIO TELEFONICO                           </v>
          </cell>
        </row>
        <row r="72">
          <cell r="A72" t="str">
            <v>EO041MGC</v>
          </cell>
          <cell r="B72" t="str">
            <v>MOTOBOMBA CAT 833</v>
          </cell>
          <cell r="D72" t="str">
            <v>71788</v>
          </cell>
          <cell r="E72" t="str">
            <v xml:space="preserve">EVENTOS                                            </v>
          </cell>
        </row>
        <row r="73">
          <cell r="A73" t="str">
            <v>EO041MGD</v>
          </cell>
          <cell r="B73" t="str">
            <v>MOTOBOMBA HAZLETON</v>
          </cell>
          <cell r="D73" t="str">
            <v>71790</v>
          </cell>
          <cell r="E73" t="str">
            <v xml:space="preserve">ALMUERZOS DE TRABAJO       </v>
          </cell>
        </row>
        <row r="74">
          <cell r="A74" t="str">
            <v>EO041MGF</v>
          </cell>
          <cell r="B74" t="str">
            <v>BOMBAS LEGRA BL01/BL02</v>
          </cell>
          <cell r="D74" t="str">
            <v>71791</v>
          </cell>
          <cell r="E74" t="str">
            <v xml:space="preserve">MEDICINAS Y DROGAS           </v>
          </cell>
        </row>
        <row r="75">
          <cell r="A75" t="str">
            <v>EO041MGG</v>
          </cell>
          <cell r="B75" t="str">
            <v>ELECTRO BOMBAS EB'S</v>
          </cell>
          <cell r="D75" t="str">
            <v>72006</v>
          </cell>
          <cell r="E75" t="str">
            <v xml:space="preserve">MANTENIMIENTO MINEX     </v>
          </cell>
        </row>
        <row r="76">
          <cell r="A76" t="str">
            <v>EO051EHA</v>
          </cell>
          <cell r="B76" t="str">
            <v>PALA LIEBHERR 994 #01</v>
          </cell>
          <cell r="D76" t="str">
            <v>72012</v>
          </cell>
          <cell r="E76" t="str">
            <v xml:space="preserve">MONITOREO AMBIENTAL                      </v>
          </cell>
        </row>
        <row r="77">
          <cell r="A77" t="str">
            <v>EO051EHC</v>
          </cell>
          <cell r="B77" t="str">
            <v>PALA LIEBHERR 994 #02</v>
          </cell>
          <cell r="D77" t="str">
            <v>72056</v>
          </cell>
          <cell r="E77" t="str">
            <v xml:space="preserve">EQUIPO DE SEGURIDAD                           </v>
          </cell>
        </row>
        <row r="78">
          <cell r="A78" t="str">
            <v>EO051EHD</v>
          </cell>
          <cell r="B78" t="str">
            <v>PALA LIEBHERR 974 #12</v>
          </cell>
          <cell r="D78" t="str">
            <v>72150</v>
          </cell>
          <cell r="E78" t="str">
            <v xml:space="preserve">MANTEN. DE RADIOS                            </v>
          </cell>
        </row>
        <row r="79">
          <cell r="A79" t="str">
            <v>EO051MHA</v>
          </cell>
          <cell r="B79" t="str">
            <v>PALA LIEBHERR 994 #01</v>
          </cell>
          <cell r="D79" t="str">
            <v>72189</v>
          </cell>
          <cell r="E79" t="str">
            <v xml:space="preserve">MANTEN. DE VIAS </v>
          </cell>
        </row>
        <row r="80">
          <cell r="A80" t="str">
            <v>EO051MHC</v>
          </cell>
          <cell r="B80" t="str">
            <v>PALA LIEBHERR 994 #02</v>
          </cell>
          <cell r="D80" t="str">
            <v>72225</v>
          </cell>
          <cell r="E80" t="str">
            <v xml:space="preserve">MANTEN. COMPUTADORES </v>
          </cell>
        </row>
        <row r="81">
          <cell r="A81" t="str">
            <v>EO051MHD</v>
          </cell>
          <cell r="B81" t="str">
            <v>PALA LIEBHERR 974 #12</v>
          </cell>
          <cell r="D81" t="str">
            <v>72230</v>
          </cell>
          <cell r="E81" t="str">
            <v xml:space="preserve">MANTEN. DE FOTOCOPIADORA </v>
          </cell>
        </row>
        <row r="82">
          <cell r="A82" t="str">
            <v>EO057EIA</v>
          </cell>
          <cell r="B82" t="str">
            <v>CAMION INTERNACIONAL #1</v>
          </cell>
          <cell r="D82" t="str">
            <v>72237</v>
          </cell>
          <cell r="E82" t="str">
            <v xml:space="preserve">SERVICIO DE LAVANDERIA                </v>
          </cell>
        </row>
        <row r="83">
          <cell r="A83" t="str">
            <v>EO057EIB</v>
          </cell>
          <cell r="B83" t="str">
            <v>CAMION  INTERNATIONAL # 2</v>
          </cell>
          <cell r="D83">
            <v>72330</v>
          </cell>
          <cell r="E83" t="str">
            <v>MANTENIMIENTO FOTOCOPIADORA</v>
          </cell>
        </row>
        <row r="84">
          <cell r="A84" t="str">
            <v>EO057EIC</v>
          </cell>
          <cell r="B84" t="str">
            <v>CAMION CAT 777 C #031</v>
          </cell>
          <cell r="D84">
            <v>72380</v>
          </cell>
          <cell r="E84" t="str">
            <v>HONORARIOS OPERATIVOS ACC</v>
          </cell>
        </row>
        <row r="85">
          <cell r="A85" t="str">
            <v>EO057EID</v>
          </cell>
          <cell r="B85" t="str">
            <v>CAMION CAT 777 C #032</v>
          </cell>
          <cell r="D85" t="str">
            <v>72390</v>
          </cell>
          <cell r="E85" t="str">
            <v xml:space="preserve">GASTO DE TRASPORTE                    </v>
          </cell>
        </row>
        <row r="86">
          <cell r="A86" t="str">
            <v>EO057EIE</v>
          </cell>
          <cell r="B86" t="str">
            <v>CAMION CAT 777 C #033</v>
          </cell>
          <cell r="D86" t="str">
            <v>72391</v>
          </cell>
          <cell r="E86" t="str">
            <v xml:space="preserve">SERVICIO PUERTO                                    </v>
          </cell>
        </row>
        <row r="87">
          <cell r="A87" t="str">
            <v>EO057EIF</v>
          </cell>
          <cell r="B87" t="str">
            <v>CAMION INTERNATIONAL 03</v>
          </cell>
          <cell r="D87" t="str">
            <v>72395</v>
          </cell>
          <cell r="E87" t="str">
            <v xml:space="preserve">CONTRATOS MARC                                     </v>
          </cell>
        </row>
        <row r="88">
          <cell r="A88" t="str">
            <v>EO057EIG</v>
          </cell>
          <cell r="B88" t="str">
            <v>CAMION INTERNATIONAL #4</v>
          </cell>
          <cell r="D88" t="str">
            <v>72396</v>
          </cell>
          <cell r="E88" t="str">
            <v xml:space="preserve">ALQUILER DE AVIONES               </v>
          </cell>
        </row>
        <row r="89">
          <cell r="A89" t="str">
            <v>EO057EIH</v>
          </cell>
          <cell r="B89" t="str">
            <v>CAMION INTERNATIONAL # 5</v>
          </cell>
          <cell r="D89" t="str">
            <v>72397</v>
          </cell>
          <cell r="E89" t="str">
            <v xml:space="preserve">VIGILANCIA                                         </v>
          </cell>
        </row>
        <row r="90">
          <cell r="A90" t="str">
            <v>EO057EII</v>
          </cell>
          <cell r="B90" t="str">
            <v>CAMION INTERNATIONAL #6</v>
          </cell>
          <cell r="D90" t="str">
            <v>72398</v>
          </cell>
          <cell r="E90" t="str">
            <v xml:space="preserve">TRANSPORTE DE PERSONAL             </v>
          </cell>
        </row>
        <row r="91">
          <cell r="A91" t="str">
            <v>EO057EIJ</v>
          </cell>
          <cell r="B91" t="str">
            <v>CAMION INTERNATIONAL 10</v>
          </cell>
          <cell r="D91" t="str">
            <v>72399</v>
          </cell>
          <cell r="E91" t="str">
            <v xml:space="preserve">CONTRATOS DE MANTEN Y SERV.       </v>
          </cell>
        </row>
        <row r="92">
          <cell r="A92" t="str">
            <v>EO057MIA</v>
          </cell>
          <cell r="B92" t="str">
            <v>CAMION  INTERNATIONAL # 1</v>
          </cell>
          <cell r="D92" t="str">
            <v>72401</v>
          </cell>
          <cell r="E92" t="str">
            <v xml:space="preserve">CONTRATOS DE LABOR                        </v>
          </cell>
        </row>
        <row r="93">
          <cell r="A93" t="str">
            <v>EO057MIB</v>
          </cell>
          <cell r="B93" t="str">
            <v>CAMION  INTERNATIONAL # 2</v>
          </cell>
          <cell r="D93" t="str">
            <v>72402</v>
          </cell>
          <cell r="E93" t="str">
            <v xml:space="preserve">SERVICIO DE SEGURIDAD                 </v>
          </cell>
        </row>
        <row r="94">
          <cell r="A94" t="str">
            <v>EO057MIC</v>
          </cell>
          <cell r="B94" t="str">
            <v>CAMION CAT 777 C #031</v>
          </cell>
          <cell r="D94" t="str">
            <v>72403</v>
          </cell>
          <cell r="E94" t="str">
            <v xml:space="preserve">DONACIONES                                         </v>
          </cell>
        </row>
        <row r="95">
          <cell r="A95" t="str">
            <v>EO057MID</v>
          </cell>
          <cell r="B95" t="str">
            <v>CAMION CAT 777 C #032</v>
          </cell>
          <cell r="D95" t="str">
            <v>72438</v>
          </cell>
          <cell r="E95" t="str">
            <v xml:space="preserve">CONSULTORES LABORALES              </v>
          </cell>
        </row>
        <row r="96">
          <cell r="A96" t="str">
            <v>EO057MIE</v>
          </cell>
          <cell r="B96" t="str">
            <v>CAMION CAT 777 C #033</v>
          </cell>
          <cell r="D96" t="str">
            <v>72499</v>
          </cell>
          <cell r="E96" t="str">
            <v xml:space="preserve">GASTOS DE RECREACION                      </v>
          </cell>
        </row>
        <row r="97">
          <cell r="A97" t="str">
            <v>EO057MIF</v>
          </cell>
          <cell r="B97" t="str">
            <v>CAMION INTERNATIONAL #3</v>
          </cell>
          <cell r="D97" t="str">
            <v>72500</v>
          </cell>
          <cell r="E97" t="str">
            <v xml:space="preserve">ALQUILER DE VEHICULOS               </v>
          </cell>
        </row>
        <row r="98">
          <cell r="A98" t="str">
            <v>EO057MIG</v>
          </cell>
          <cell r="B98" t="str">
            <v>CAMION INTERNATIONAL #4</v>
          </cell>
          <cell r="D98" t="str">
            <v>72504</v>
          </cell>
          <cell r="E98" t="str">
            <v xml:space="preserve">ARRENDAMIENTO DE TERRENOS       </v>
          </cell>
        </row>
        <row r="99">
          <cell r="A99" t="str">
            <v>EO057MIH</v>
          </cell>
          <cell r="B99" t="str">
            <v>CAMION INTERNATIONAL #5</v>
          </cell>
          <cell r="D99" t="str">
            <v>72506</v>
          </cell>
          <cell r="E99" t="str">
            <v xml:space="preserve">SERVICIO FOTOCOPIADORA             </v>
          </cell>
        </row>
        <row r="100">
          <cell r="A100" t="str">
            <v>EO057MII</v>
          </cell>
          <cell r="B100" t="str">
            <v>CAMION INTERNATIONAL #6</v>
          </cell>
          <cell r="D100">
            <v>72598</v>
          </cell>
          <cell r="E100" t="str">
            <v>ALQUILER TRACTOR</v>
          </cell>
        </row>
        <row r="101">
          <cell r="A101" t="str">
            <v>EO057MIJ</v>
          </cell>
          <cell r="B101" t="str">
            <v>CAMION INTERNATIONAL #7</v>
          </cell>
          <cell r="D101" t="str">
            <v>72599</v>
          </cell>
          <cell r="E101" t="str">
            <v xml:space="preserve">ALQUILER DE EQUIPO                                 </v>
          </cell>
        </row>
        <row r="102">
          <cell r="A102" t="str">
            <v>EO058EJA</v>
          </cell>
          <cell r="B102" t="str">
            <v>CAMION CAT 793 B #101</v>
          </cell>
          <cell r="D102">
            <v>72600</v>
          </cell>
          <cell r="E102" t="str">
            <v>GASTOS NOSA</v>
          </cell>
        </row>
        <row r="103">
          <cell r="A103" t="str">
            <v>EO058EJB</v>
          </cell>
          <cell r="B103" t="str">
            <v>CAMION CAT 793 B #102</v>
          </cell>
          <cell r="D103" t="str">
            <v>74310</v>
          </cell>
          <cell r="E103" t="str">
            <v xml:space="preserve">SERVICIOS AMBIENTALES               </v>
          </cell>
        </row>
        <row r="104">
          <cell r="A104" t="str">
            <v>EO058EJC</v>
          </cell>
          <cell r="B104" t="str">
            <v>CAMION CAT 793 B #103</v>
          </cell>
          <cell r="D104" t="str">
            <v>74320</v>
          </cell>
          <cell r="E104" t="str">
            <v xml:space="preserve">CONTROL DE CALIDAD                 </v>
          </cell>
        </row>
        <row r="105">
          <cell r="A105" t="str">
            <v>EO058EJD</v>
          </cell>
          <cell r="B105" t="str">
            <v>CAMION CAT 793 B #104</v>
          </cell>
          <cell r="D105">
            <v>74326</v>
          </cell>
          <cell r="E105" t="str">
            <v>GEOLOGIA - PERFORACIONES</v>
          </cell>
        </row>
        <row r="106">
          <cell r="A106" t="str">
            <v>EO058EJE</v>
          </cell>
          <cell r="B106" t="str">
            <v>CAMION CAT 793 B #105</v>
          </cell>
          <cell r="D106" t="str">
            <v>74471</v>
          </cell>
          <cell r="E106" t="str">
            <v xml:space="preserve">CONSULTORES EXTERNOS              </v>
          </cell>
        </row>
        <row r="107">
          <cell r="A107" t="str">
            <v>EO058EJF</v>
          </cell>
          <cell r="B107" t="str">
            <v>CAMION CAT 793 B #106</v>
          </cell>
          <cell r="D107" t="str">
            <v>76010</v>
          </cell>
          <cell r="E107" t="str">
            <v xml:space="preserve">ENTRENAMIENTO PERSONAL         </v>
          </cell>
        </row>
        <row r="108">
          <cell r="A108" t="str">
            <v>EO058EJG</v>
          </cell>
          <cell r="B108" t="str">
            <v>CAMION CAT 793 B #107</v>
          </cell>
          <cell r="D108" t="str">
            <v>76550</v>
          </cell>
          <cell r="E108" t="str">
            <v xml:space="preserve">RENTAS RECIBIDAS (CR)                  </v>
          </cell>
        </row>
        <row r="109">
          <cell r="A109" t="str">
            <v>EO058EJH</v>
          </cell>
          <cell r="B109" t="str">
            <v>CAMION CAT 793 B #108</v>
          </cell>
          <cell r="D109">
            <v>76595</v>
          </cell>
          <cell r="E109" t="str">
            <v>5% DESCUENTOS MARC</v>
          </cell>
        </row>
        <row r="110">
          <cell r="A110" t="str">
            <v>EO058EJI</v>
          </cell>
          <cell r="B110" t="str">
            <v>CAMION CAT 793 B #109</v>
          </cell>
          <cell r="D110" t="str">
            <v>76599</v>
          </cell>
          <cell r="E110" t="str">
            <v xml:space="preserve">CAPITALIZACION (CR)                                </v>
          </cell>
        </row>
        <row r="111">
          <cell r="A111" t="str">
            <v>EO058EJJ</v>
          </cell>
          <cell r="B111" t="str">
            <v>CAMION CAT 793 B #110</v>
          </cell>
          <cell r="D111" t="str">
            <v>99980</v>
          </cell>
          <cell r="E111" t="str">
            <v xml:space="preserve">A INVENTARIOS (Cr)                                 </v>
          </cell>
        </row>
        <row r="112">
          <cell r="A112" t="str">
            <v>EO058EJK</v>
          </cell>
          <cell r="B112" t="str">
            <v>CAMION CAT 793 B #111</v>
          </cell>
          <cell r="D112" t="str">
            <v>99982</v>
          </cell>
          <cell r="E112" t="str">
            <v xml:space="preserve">TRANSPORTE INTERCOR                        </v>
          </cell>
        </row>
        <row r="113">
          <cell r="A113" t="str">
            <v>EO058EJL</v>
          </cell>
          <cell r="B113" t="str">
            <v>CAMION CAT 793 B #112</v>
          </cell>
          <cell r="D113" t="str">
            <v>99983</v>
          </cell>
          <cell r="E113" t="str">
            <v xml:space="preserve">COMPRAS DE CARBON                               </v>
          </cell>
        </row>
        <row r="114">
          <cell r="A114" t="str">
            <v>EO058EJM</v>
          </cell>
          <cell r="B114" t="str">
            <v>CAMION CAT 793 B #113</v>
          </cell>
          <cell r="D114" t="str">
            <v>99986</v>
          </cell>
          <cell r="E114" t="str">
            <v xml:space="preserve">RENTAS RECIBIDAS INTERCOR            </v>
          </cell>
        </row>
        <row r="115">
          <cell r="A115" t="str">
            <v>EO058EJN</v>
          </cell>
          <cell r="B115" t="str">
            <v>CAMION CAT 793 B #114</v>
          </cell>
          <cell r="D115" t="str">
            <v>99990</v>
          </cell>
          <cell r="E115" t="str">
            <v xml:space="preserve">GASTOS ADMINISTRATIVOS         </v>
          </cell>
        </row>
        <row r="116">
          <cell r="A116" t="str">
            <v>EO058EJO</v>
          </cell>
          <cell r="B116" t="str">
            <v>CAMION CAT 793 B #115</v>
          </cell>
          <cell r="D116" t="str">
            <v>99991</v>
          </cell>
          <cell r="E116" t="str">
            <v xml:space="preserve">GASTOS DE VENTAS                      </v>
          </cell>
        </row>
        <row r="117">
          <cell r="A117" t="str">
            <v>EO058EJP</v>
          </cell>
          <cell r="B117" t="str">
            <v>CAMION CAT 793 B #116</v>
          </cell>
          <cell r="D117" t="str">
            <v>99992</v>
          </cell>
          <cell r="E117" t="str">
            <v>GASTOS OPERACIONALES</v>
          </cell>
        </row>
        <row r="118">
          <cell r="A118" t="str">
            <v>EO058EJQ</v>
          </cell>
          <cell r="B118" t="str">
            <v>CAMION CAT 793 B #117</v>
          </cell>
          <cell r="D118" t="str">
            <v>99993</v>
          </cell>
          <cell r="E118" t="str">
            <v>PROVISION DE IMPUESTOS</v>
          </cell>
        </row>
        <row r="119">
          <cell r="A119" t="str">
            <v>EO058EJR</v>
          </cell>
          <cell r="B119" t="str">
            <v>CAMION CAT 793 B #118</v>
          </cell>
          <cell r="D119" t="str">
            <v>99995</v>
          </cell>
          <cell r="E119" t="str">
            <v>VENTAS TOTALES</v>
          </cell>
        </row>
        <row r="120">
          <cell r="A120" t="str">
            <v>EO058EJS</v>
          </cell>
          <cell r="B120" t="str">
            <v>CAMION CAT 793 B #119</v>
          </cell>
          <cell r="D120" t="str">
            <v>99996</v>
          </cell>
          <cell r="E120" t="str">
            <v>MARKETING FEE</v>
          </cell>
        </row>
        <row r="121">
          <cell r="A121" t="str">
            <v>EO058EJT</v>
          </cell>
          <cell r="B121" t="str">
            <v>CAMION CAT 793 B #120</v>
          </cell>
          <cell r="D121" t="str">
            <v>99998</v>
          </cell>
          <cell r="E121" t="str">
            <v>SELLING EXPENSES</v>
          </cell>
        </row>
        <row r="122">
          <cell r="A122" t="str">
            <v>EO058MJA</v>
          </cell>
          <cell r="B122" t="str">
            <v>CAMION CAT 793 B #101</v>
          </cell>
          <cell r="D122" t="str">
            <v>99999</v>
          </cell>
          <cell r="E122" t="str">
            <v xml:space="preserve">STOCKPILE MOVEMENT                              </v>
          </cell>
        </row>
        <row r="123">
          <cell r="A123" t="str">
            <v>EO058MJB</v>
          </cell>
          <cell r="B123" t="str">
            <v>CAMION CAT 793 B #102</v>
          </cell>
        </row>
        <row r="124">
          <cell r="A124" t="str">
            <v>EO058MJC</v>
          </cell>
          <cell r="B124" t="str">
            <v>CAMION CAT 793 B #103</v>
          </cell>
        </row>
        <row r="125">
          <cell r="A125" t="str">
            <v>EO058MJD</v>
          </cell>
          <cell r="B125" t="str">
            <v>CAMION CAT 793 B #104</v>
          </cell>
        </row>
        <row r="126">
          <cell r="A126" t="str">
            <v>EO058MJE</v>
          </cell>
          <cell r="B126" t="str">
            <v>CAMION CAT 793 B #105</v>
          </cell>
        </row>
        <row r="127">
          <cell r="A127" t="str">
            <v>EO058MJF</v>
          </cell>
          <cell r="B127" t="str">
            <v>CAMION CAT 793 B #106</v>
          </cell>
        </row>
        <row r="128">
          <cell r="A128" t="str">
            <v>EO058MJG</v>
          </cell>
          <cell r="B128" t="str">
            <v>CAMION CAT 793 B #107</v>
          </cell>
        </row>
        <row r="129">
          <cell r="A129" t="str">
            <v>EO058MJH</v>
          </cell>
          <cell r="B129" t="str">
            <v>CAMION CAT 793 B #108</v>
          </cell>
        </row>
        <row r="130">
          <cell r="A130" t="str">
            <v>EO058MJI</v>
          </cell>
          <cell r="B130" t="str">
            <v>CAMION CAT 793 B #109</v>
          </cell>
        </row>
        <row r="131">
          <cell r="A131" t="str">
            <v>EO058MJJ</v>
          </cell>
          <cell r="B131" t="str">
            <v>CAMION CAT 793 B #110</v>
          </cell>
        </row>
        <row r="132">
          <cell r="A132" t="str">
            <v>EO058MJK</v>
          </cell>
          <cell r="B132" t="str">
            <v>CAMION CAT 793 B #111</v>
          </cell>
        </row>
        <row r="133">
          <cell r="A133" t="str">
            <v>EO058MJL</v>
          </cell>
          <cell r="B133" t="str">
            <v>CAMION CAT 793 B #112</v>
          </cell>
        </row>
        <row r="134">
          <cell r="A134" t="str">
            <v>EO058MJM</v>
          </cell>
          <cell r="B134" t="str">
            <v>CAMION CAT 793 B #113</v>
          </cell>
        </row>
        <row r="135">
          <cell r="A135" t="str">
            <v>EO058MJN</v>
          </cell>
          <cell r="B135" t="str">
            <v>CAMION CAT 793 B #114</v>
          </cell>
        </row>
        <row r="136">
          <cell r="A136" t="str">
            <v>EO058MJO</v>
          </cell>
          <cell r="B136" t="str">
            <v>CAMION CAT 793 B #115</v>
          </cell>
        </row>
        <row r="137">
          <cell r="A137" t="str">
            <v>EO058MJP</v>
          </cell>
          <cell r="B137" t="str">
            <v>CAMION CAT 793 B #116</v>
          </cell>
        </row>
        <row r="138">
          <cell r="A138" t="str">
            <v>EO058MJQ</v>
          </cell>
          <cell r="B138" t="str">
            <v>CAMION CAT 793 B #117</v>
          </cell>
        </row>
        <row r="139">
          <cell r="A139" t="str">
            <v>EO058MJR</v>
          </cell>
          <cell r="B139" t="str">
            <v>CAMION CAT 793 B #118</v>
          </cell>
        </row>
        <row r="140">
          <cell r="A140" t="str">
            <v>EO058MJS</v>
          </cell>
          <cell r="B140" t="str">
            <v>CAMION CAT 793 B #119</v>
          </cell>
        </row>
        <row r="141">
          <cell r="A141" t="str">
            <v>EO058MJT</v>
          </cell>
          <cell r="B141" t="str">
            <v>CAMION CAT 793 B #120</v>
          </cell>
        </row>
        <row r="142">
          <cell r="A142" t="str">
            <v>EO060EKB</v>
          </cell>
          <cell r="B142" t="str">
            <v>BALLENA 777C 4XJ01090</v>
          </cell>
        </row>
        <row r="143">
          <cell r="A143" t="str">
            <v>EO060EKC</v>
          </cell>
          <cell r="B143" t="str">
            <v>BALLENA 777C 4X01084</v>
          </cell>
        </row>
        <row r="144">
          <cell r="A144" t="str">
            <v>EO060EKD</v>
          </cell>
          <cell r="B144" t="str">
            <v>BALLENA 777C 4XNUEVA</v>
          </cell>
        </row>
        <row r="145">
          <cell r="A145" t="str">
            <v>EO060MKB</v>
          </cell>
          <cell r="B145" t="str">
            <v>BALLENA 777C 4XJ01090</v>
          </cell>
        </row>
        <row r="146">
          <cell r="A146" t="str">
            <v>EO060MKC</v>
          </cell>
          <cell r="B146" t="str">
            <v>BALLENA 777C 4X01084</v>
          </cell>
        </row>
        <row r="147">
          <cell r="A147" t="str">
            <v>EO060MKD</v>
          </cell>
          <cell r="B147" t="str">
            <v>BALLENA 777C 4XNUEVA</v>
          </cell>
        </row>
        <row r="148">
          <cell r="A148" t="str">
            <v>EO090E90</v>
          </cell>
          <cell r="B148" t="str">
            <v>MARC DISCOUNT</v>
          </cell>
        </row>
        <row r="149">
          <cell r="A149" t="str">
            <v>EO200ETA</v>
          </cell>
          <cell r="B149" t="str">
            <v>MANTENIMIENTO EQ. PESADO</v>
          </cell>
        </row>
        <row r="150">
          <cell r="A150" t="str">
            <v>EO200ETC</v>
          </cell>
          <cell r="B150" t="str">
            <v>MANTENIMIENTO PLANTAS Y ELECTR</v>
          </cell>
        </row>
        <row r="151">
          <cell r="A151" t="str">
            <v>EO200MQA</v>
          </cell>
          <cell r="B151" t="str">
            <v>GERENCIA DE PRODUCCION</v>
          </cell>
        </row>
        <row r="152">
          <cell r="A152" t="str">
            <v>EO200MQB</v>
          </cell>
          <cell r="B152" t="str">
            <v>OPERACIONES MINERAS</v>
          </cell>
        </row>
        <row r="153">
          <cell r="A153" t="str">
            <v>EO200MQD</v>
          </cell>
          <cell r="B153" t="str">
            <v>PERFORACION VOLADURA</v>
          </cell>
        </row>
        <row r="154">
          <cell r="A154" t="str">
            <v>EO200MQT</v>
          </cell>
          <cell r="B154" t="str">
            <v>SERVICIOS  MINA</v>
          </cell>
        </row>
        <row r="155">
          <cell r="A155" t="str">
            <v>EO233ELA</v>
          </cell>
          <cell r="B155" t="str">
            <v>PLANTA ILUMINACION #1</v>
          </cell>
        </row>
        <row r="156">
          <cell r="A156" t="str">
            <v>EO233ELB</v>
          </cell>
          <cell r="B156" t="str">
            <v>PLANTA ILUMINACION #2</v>
          </cell>
        </row>
        <row r="157">
          <cell r="A157" t="str">
            <v>EO233ELC</v>
          </cell>
          <cell r="B157" t="str">
            <v>PLANTA ILUMINACION #3</v>
          </cell>
        </row>
        <row r="158">
          <cell r="A158" t="str">
            <v>EO233ELD</v>
          </cell>
          <cell r="B158" t="str">
            <v>PLANTA ILUMINACION #4</v>
          </cell>
        </row>
        <row r="159">
          <cell r="A159" t="str">
            <v>EO233ELE</v>
          </cell>
          <cell r="B159" t="str">
            <v>PLANTA ILUMINACION #5</v>
          </cell>
        </row>
        <row r="160">
          <cell r="A160" t="str">
            <v>EO233ELF</v>
          </cell>
          <cell r="B160" t="str">
            <v>PLANTA ILUMINACION #6</v>
          </cell>
        </row>
        <row r="161">
          <cell r="A161" t="str">
            <v>EO233ELG</v>
          </cell>
          <cell r="B161" t="str">
            <v>PLANTA ILUMINACION #7</v>
          </cell>
        </row>
        <row r="162">
          <cell r="A162" t="str">
            <v>EO233ELH</v>
          </cell>
          <cell r="B162" t="str">
            <v>PLANTA ILUMINACION #8</v>
          </cell>
        </row>
        <row r="163">
          <cell r="A163" t="str">
            <v>EO233ELI</v>
          </cell>
          <cell r="B163" t="str">
            <v>PLANTA ELECTRICA 3512</v>
          </cell>
        </row>
        <row r="164">
          <cell r="A164" t="str">
            <v>EO233ELJ</v>
          </cell>
          <cell r="B164" t="str">
            <v>PLANTA ELECTRICA 3306</v>
          </cell>
        </row>
        <row r="165">
          <cell r="A165" t="str">
            <v>EO233ELK</v>
          </cell>
          <cell r="B165" t="str">
            <v>PLANTA GENERADORA CIUDADELA PG</v>
          </cell>
        </row>
        <row r="166">
          <cell r="A166" t="str">
            <v>EO233ELL</v>
          </cell>
          <cell r="B166" t="str">
            <v>PLANTA GENERADORA OREGANAL</v>
          </cell>
        </row>
        <row r="167">
          <cell r="A167" t="str">
            <v>EO233ELN</v>
          </cell>
          <cell r="B167" t="str">
            <v>COMPRESOR INGERS.RAND(TALLER)</v>
          </cell>
        </row>
        <row r="168">
          <cell r="A168" t="str">
            <v>EO248EMA</v>
          </cell>
          <cell r="B168" t="str">
            <v>GRUA GROVE 47019</v>
          </cell>
        </row>
        <row r="169">
          <cell r="A169" t="str">
            <v>EO248EMB</v>
          </cell>
          <cell r="B169" t="str">
            <v>VEHICULO COMBUSTIBLE  #01</v>
          </cell>
        </row>
        <row r="170">
          <cell r="A170" t="str">
            <v>EO248EMC</v>
          </cell>
          <cell r="B170" t="str">
            <v>VEHICULO COMBUSTIBLE  #02</v>
          </cell>
        </row>
        <row r="171">
          <cell r="A171" t="str">
            <v>EO248EMD</v>
          </cell>
          <cell r="B171" t="str">
            <v>VEHICULO LUBRICANTES   #11</v>
          </cell>
        </row>
        <row r="172">
          <cell r="A172" t="str">
            <v>EO248EME</v>
          </cell>
          <cell r="B172" t="str">
            <v>VEHICULO LUBRICANTES   #12</v>
          </cell>
        </row>
        <row r="173">
          <cell r="A173" t="str">
            <v>EO248EMF</v>
          </cell>
          <cell r="B173" t="str">
            <v>VEHICULO DE LAVADO #21</v>
          </cell>
        </row>
        <row r="174">
          <cell r="A174" t="str">
            <v>EO248EMG</v>
          </cell>
          <cell r="B174" t="str">
            <v>MOTOSOLDADOR 8401 #01</v>
          </cell>
        </row>
        <row r="175">
          <cell r="A175" t="str">
            <v>EO248EMH</v>
          </cell>
          <cell r="B175" t="str">
            <v>MOTOSOLDADOR 8402 #02</v>
          </cell>
        </row>
        <row r="176">
          <cell r="A176" t="str">
            <v>EO248EMI</v>
          </cell>
          <cell r="B176" t="str">
            <v>MOTOSOLDADOR  #03</v>
          </cell>
        </row>
        <row r="177">
          <cell r="A177" t="str">
            <v>EO248EMJ</v>
          </cell>
          <cell r="B177" t="str">
            <v>MOTOSOLDADOR  #04</v>
          </cell>
        </row>
        <row r="178">
          <cell r="A178" t="str">
            <v>EO248EMK</v>
          </cell>
          <cell r="B178" t="str">
            <v>MONTACARGAS CAT 980 C</v>
          </cell>
        </row>
        <row r="179">
          <cell r="A179" t="str">
            <v>EO248EML</v>
          </cell>
          <cell r="B179" t="str">
            <v>LLANTERO  CAT 980 C</v>
          </cell>
        </row>
        <row r="180">
          <cell r="A180" t="str">
            <v>EO248EMM</v>
          </cell>
          <cell r="B180" t="str">
            <v>COMPRESOR INGERSOLL RAND</v>
          </cell>
        </row>
        <row r="181">
          <cell r="A181" t="str">
            <v>EO248EMN</v>
          </cell>
          <cell r="B181" t="str">
            <v>COMPRESOR INGERSOLL RAND</v>
          </cell>
        </row>
        <row r="182">
          <cell r="A182" t="str">
            <v>EO248EMO</v>
          </cell>
          <cell r="B182" t="str">
            <v>VEHICULO GRUA KODIAK MT041</v>
          </cell>
        </row>
        <row r="183">
          <cell r="A183" t="str">
            <v>EO248EMP</v>
          </cell>
          <cell r="B183" t="str">
            <v>MOTOSOLDADOR MS05</v>
          </cell>
        </row>
        <row r="184">
          <cell r="A184" t="str">
            <v>EO248EMQ</v>
          </cell>
          <cell r="B184" t="str">
            <v>HERRAMIENTAS TALLER</v>
          </cell>
        </row>
        <row r="185">
          <cell r="A185" t="str">
            <v>EO248EMR</v>
          </cell>
          <cell r="B185" t="str">
            <v>CAMION DE LUBRICACION CAT 769</v>
          </cell>
        </row>
        <row r="186">
          <cell r="A186" t="str">
            <v>EP061CNA</v>
          </cell>
          <cell r="B186" t="str">
            <v>EUCLID # 1</v>
          </cell>
        </row>
        <row r="187">
          <cell r="A187" t="str">
            <v>EP061CNB</v>
          </cell>
          <cell r="B187" t="str">
            <v>EUCLID # 2</v>
          </cell>
        </row>
        <row r="188">
          <cell r="A188" t="str">
            <v>EP061CNC</v>
          </cell>
          <cell r="B188" t="str">
            <v>EUCLID # 3</v>
          </cell>
        </row>
        <row r="189">
          <cell r="A189" t="str">
            <v>EP061ENA</v>
          </cell>
          <cell r="B189" t="str">
            <v>EUCLID # 1</v>
          </cell>
        </row>
        <row r="190">
          <cell r="A190" t="str">
            <v>EP061ENB</v>
          </cell>
          <cell r="B190" t="str">
            <v>EUCLID # 2</v>
          </cell>
        </row>
        <row r="191">
          <cell r="A191" t="str">
            <v>EP061ENC</v>
          </cell>
          <cell r="B191" t="str">
            <v>EUCLID # 3</v>
          </cell>
        </row>
        <row r="192">
          <cell r="A192" t="str">
            <v>EP460COA</v>
          </cell>
          <cell r="B192" t="str">
            <v>PLANTA MOVIL #01</v>
          </cell>
        </row>
        <row r="193">
          <cell r="A193" t="str">
            <v>EP460COB</v>
          </cell>
          <cell r="B193" t="str">
            <v>PLANTA MOVIL #02</v>
          </cell>
        </row>
        <row r="194">
          <cell r="A194" t="str">
            <v>EP460COC</v>
          </cell>
          <cell r="B194" t="str">
            <v>PLANTA MOVIL #04</v>
          </cell>
        </row>
        <row r="195">
          <cell r="A195" t="str">
            <v>EP460EOA</v>
          </cell>
          <cell r="B195" t="str">
            <v>PLANTA MOVIL #01</v>
          </cell>
        </row>
        <row r="196">
          <cell r="A196" t="str">
            <v>EP460EOB</v>
          </cell>
          <cell r="B196" t="str">
            <v>PLANTA MOVIL #02</v>
          </cell>
        </row>
        <row r="197">
          <cell r="A197" t="str">
            <v>EP460EOC</v>
          </cell>
          <cell r="B197" t="str">
            <v>PLANTA MOVIL #04</v>
          </cell>
        </row>
        <row r="198">
          <cell r="A198" t="str">
            <v>EP489CPA</v>
          </cell>
          <cell r="B198" t="str">
            <v>CARCADOR 988 F #021</v>
          </cell>
        </row>
        <row r="199">
          <cell r="A199" t="str">
            <v>EP489CPB</v>
          </cell>
          <cell r="B199" t="str">
            <v>CARGADOR 988 F #022</v>
          </cell>
        </row>
        <row r="200">
          <cell r="A200" t="str">
            <v>EP489CPC</v>
          </cell>
          <cell r="B200" t="str">
            <v>CARGADOR 988 F #023</v>
          </cell>
        </row>
        <row r="201">
          <cell r="A201" t="str">
            <v>EP489CPD</v>
          </cell>
          <cell r="B201" t="str">
            <v>CARGADOR 988 F #024</v>
          </cell>
        </row>
        <row r="202">
          <cell r="A202" t="str">
            <v>EP489EPA</v>
          </cell>
          <cell r="B202" t="str">
            <v>CARGADOR 988 F #021</v>
          </cell>
        </row>
        <row r="203">
          <cell r="A203" t="str">
            <v>EP489EPB</v>
          </cell>
          <cell r="B203" t="str">
            <v>CARGADOR 988 F #022</v>
          </cell>
        </row>
        <row r="204">
          <cell r="A204" t="str">
            <v>EP489EPC</v>
          </cell>
          <cell r="B204" t="str">
            <v>CARGADOR 988 F #023</v>
          </cell>
        </row>
        <row r="205">
          <cell r="A205" t="str">
            <v>EP489EPD</v>
          </cell>
          <cell r="B205" t="str">
            <v>CARGADOR 988 F #024</v>
          </cell>
        </row>
        <row r="206">
          <cell r="A206" t="str">
            <v>ER900X20</v>
          </cell>
          <cell r="B206" t="str">
            <v>EXPORTACION  DE  CARBON</v>
          </cell>
        </row>
        <row r="207">
          <cell r="A207" t="str">
            <v>ES500SUC</v>
          </cell>
          <cell r="B207" t="str">
            <v>SERVICIOS GENERALES</v>
          </cell>
        </row>
        <row r="208">
          <cell r="A208" t="str">
            <v>ES800AUB</v>
          </cell>
          <cell r="B208" t="str">
            <v>GERENCIA ADMINISTRATIVA</v>
          </cell>
        </row>
        <row r="209">
          <cell r="A209" t="str">
            <v>ES800AUP</v>
          </cell>
          <cell r="B209" t="str">
            <v>STATIONARY</v>
          </cell>
        </row>
        <row r="210">
          <cell r="A210" t="str">
            <v>ES800AZA</v>
          </cell>
          <cell r="B210" t="str">
            <v>SISTEMAS Y TELECOMUNICACIONES</v>
          </cell>
        </row>
        <row r="211">
          <cell r="A211" t="str">
            <v>ES800PUX</v>
          </cell>
          <cell r="B211" t="str">
            <v>RECURSOS HUMANOS</v>
          </cell>
        </row>
        <row r="212">
          <cell r="A212" t="str">
            <v>ES822AVA</v>
          </cell>
          <cell r="B212" t="str">
            <v>CONTABILIDAD MINA</v>
          </cell>
        </row>
        <row r="213">
          <cell r="A213" t="str">
            <v>ES826S30</v>
          </cell>
          <cell r="B213" t="str">
            <v>SALUD OCUPACIONAL</v>
          </cell>
        </row>
        <row r="214">
          <cell r="A214" t="str">
            <v>ES826S31</v>
          </cell>
          <cell r="B214" t="str">
            <v>PROGRAMA AMIGOS / NOSA</v>
          </cell>
        </row>
        <row r="215">
          <cell r="A215" t="str">
            <v>ES828U36</v>
          </cell>
          <cell r="B215" t="str">
            <v>INGENIERIA AMBIENTAL</v>
          </cell>
        </row>
        <row r="216">
          <cell r="A216" t="str">
            <v>ES828U37</v>
          </cell>
          <cell r="B216" t="str">
            <v>ENVIRONMENTAL MONITORING</v>
          </cell>
        </row>
        <row r="217">
          <cell r="A217" t="str">
            <v>ES828U38</v>
          </cell>
          <cell r="B217" t="str">
            <v>REHABILITATION</v>
          </cell>
        </row>
        <row r="218">
          <cell r="A218" t="str">
            <v>ES828U39</v>
          </cell>
          <cell r="B218" t="str">
            <v>GESTION AMBIENTAL</v>
          </cell>
        </row>
        <row r="219">
          <cell r="A219" t="str">
            <v>ES832USA</v>
          </cell>
          <cell r="B219" t="str">
            <v>GEOLOGIA</v>
          </cell>
        </row>
        <row r="220">
          <cell r="A220" t="str">
            <v>ES833U10</v>
          </cell>
          <cell r="B220" t="str">
            <v>CONTROL DE CALIDAD</v>
          </cell>
        </row>
        <row r="221">
          <cell r="A221" t="str">
            <v>ES851A25</v>
          </cell>
          <cell r="B221" t="str">
            <v>GERENCIA GENERAL</v>
          </cell>
        </row>
        <row r="222">
          <cell r="A222" t="str">
            <v>ES854URA</v>
          </cell>
          <cell r="B222" t="str">
            <v>GERENCIA DE SERVICIOS TECNICOS</v>
          </cell>
        </row>
        <row r="223">
          <cell r="A223" t="str">
            <v>ES854URC</v>
          </cell>
          <cell r="B223" t="str">
            <v>PLANEACION A CORTO PLAZO</v>
          </cell>
        </row>
        <row r="224">
          <cell r="A224" t="str">
            <v>ES859U07</v>
          </cell>
          <cell r="B224" t="str">
            <v>TOPOGRAFIA</v>
          </cell>
        </row>
        <row r="225">
          <cell r="A225" t="str">
            <v>ES861U35</v>
          </cell>
          <cell r="B225" t="str">
            <v>SEGURIDAD INDUSTRIAL</v>
          </cell>
        </row>
        <row r="226">
          <cell r="A226" t="str">
            <v>ES861ZYA</v>
          </cell>
          <cell r="B226" t="str">
            <v>PROTECCION INDUSTRIAL MINA</v>
          </cell>
        </row>
        <row r="227">
          <cell r="A227" t="str">
            <v>ES861ZYC</v>
          </cell>
          <cell r="B227" t="str">
            <v>PROTECCION INDUSTRIAL PROYECTO SUR</v>
          </cell>
        </row>
        <row r="228">
          <cell r="A228" t="str">
            <v>ES863A05</v>
          </cell>
          <cell r="B228" t="str">
            <v>PLANTA Y CONTROL INVENTARIOS</v>
          </cell>
        </row>
        <row r="229">
          <cell r="A229" t="str">
            <v>ES863A40</v>
          </cell>
          <cell r="B229" t="str">
            <v>ALMACEN Y COMPRAS</v>
          </cell>
        </row>
        <row r="230">
          <cell r="A230" t="str">
            <v>ET501SWB</v>
          </cell>
          <cell r="B230" t="str">
            <v>PERFORACION</v>
          </cell>
        </row>
        <row r="231">
          <cell r="A231" t="str">
            <v>ET510SXB</v>
          </cell>
          <cell r="B231" t="str">
            <v>GEOLOGIA BARRANQUILLA</v>
          </cell>
        </row>
        <row r="232">
          <cell r="A232" t="str">
            <v>ET510SXE</v>
          </cell>
          <cell r="B232" t="str">
            <v>PLANEACION A LARGO PLAZO</v>
          </cell>
        </row>
        <row r="233">
          <cell r="A233" t="str">
            <v>ET515S17</v>
          </cell>
          <cell r="B233" t="str">
            <v>CONTROL DE PROYECTO</v>
          </cell>
        </row>
        <row r="234">
          <cell r="A234" t="str">
            <v>ET800AUA</v>
          </cell>
          <cell r="B234" t="str">
            <v>GERENCIA  BARRANQUILLA</v>
          </cell>
        </row>
        <row r="235">
          <cell r="A235" t="str">
            <v>ET800AUC</v>
          </cell>
          <cell r="B235" t="str">
            <v>SERVICIOS GENERALES BARRANQUIL</v>
          </cell>
        </row>
        <row r="236">
          <cell r="A236" t="str">
            <v>ET800AUD</v>
          </cell>
          <cell r="B236" t="str">
            <v>OFICINA BOGOTA</v>
          </cell>
        </row>
        <row r="237">
          <cell r="A237" t="str">
            <v>ET800AUE</v>
          </cell>
          <cell r="B237" t="str">
            <v>LEGAL ( JURIDICA )</v>
          </cell>
        </row>
        <row r="238">
          <cell r="A238" t="str">
            <v>ET800AUL</v>
          </cell>
          <cell r="B238" t="str">
            <v>TRAINING</v>
          </cell>
        </row>
        <row r="239">
          <cell r="A239" t="str">
            <v>ET800AUP</v>
          </cell>
          <cell r="B239" t="str">
            <v>STATIONERY</v>
          </cell>
        </row>
        <row r="240">
          <cell r="A240" t="str">
            <v>ET800AUZ</v>
          </cell>
          <cell r="B240" t="str">
            <v>GERENCIA COMERCIAL CZN</v>
          </cell>
        </row>
        <row r="241">
          <cell r="A241" t="str">
            <v>ET800PUW</v>
          </cell>
          <cell r="B241" t="str">
            <v>RELACIONES PUBLICAS</v>
          </cell>
        </row>
        <row r="242">
          <cell r="A242" t="str">
            <v>ET800XUY</v>
          </cell>
          <cell r="B242" t="str">
            <v>COMISION UTILIZACION PUERTO</v>
          </cell>
        </row>
        <row r="243">
          <cell r="A243" t="str">
            <v>ET800XUZ</v>
          </cell>
          <cell r="B243" t="str">
            <v>GERENCIA COMERCIAL</v>
          </cell>
        </row>
        <row r="244">
          <cell r="A244" t="str">
            <v>ET822AVB</v>
          </cell>
          <cell r="B244" t="str">
            <v>FINANCIERA/CONTABILIDAD</v>
          </cell>
        </row>
        <row r="245">
          <cell r="A245" t="str">
            <v>ET861ZYB</v>
          </cell>
          <cell r="B245" t="str">
            <v>PROTECCION INDUSTRIAL BARRANQ.</v>
          </cell>
        </row>
        <row r="246">
          <cell r="A246" t="str">
            <v>ET863A40</v>
          </cell>
          <cell r="B246" t="str">
            <v>COMPRAS Y SUMINISTROS</v>
          </cell>
        </row>
        <row r="247">
          <cell r="A247" t="str">
            <v>ET876AZB</v>
          </cell>
          <cell r="B247" t="str">
            <v>SISTEMAS BARRANQUILLA</v>
          </cell>
        </row>
        <row r="248">
          <cell r="A248" t="str">
            <v>EY800A50</v>
          </cell>
          <cell r="B248" t="str">
            <v>TRANSPORTE DE CARBON</v>
          </cell>
        </row>
      </sheetData>
      <sheetData sheetId="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glvc"/>
      <sheetName val="UNITARIOS GENERALES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PESOS"/>
      <sheetName val="letra"/>
      <sheetName val="PRESUPUESTO"/>
      <sheetName val="5. MODIFICATORIA"/>
      <sheetName val="RECURSOS"/>
      <sheetName val="ANALISIS DE PRECIOS UNITARIOS"/>
      <sheetName val="CRA.MODI"/>
      <sheetName val="Anexo 13"/>
      <sheetName val="Datos"/>
      <sheetName val="ACTA 1 INICIO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BASES"/>
      <sheetName val="Summary"/>
      <sheetName val="Hoja1"/>
      <sheetName val="MC SF GAVIONES"/>
      <sheetName val="civ_roma"/>
      <sheetName val="Sheet1"/>
      <sheetName val="UNITARIOS_GENERALES"/>
      <sheetName val="5__MODIFICATORIA"/>
      <sheetName val="AIUsan"/>
      <sheetName val="UNITARIOS%20GENERALES.xls"/>
      <sheetName val="ANEXO 9 (MATERIAL)"/>
      <sheetName val="PRESUP. RESUMEN"/>
      <sheetName val="Formato"/>
      <sheetName val="Parámetros"/>
      <sheetName val="Jorn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cotas "/>
      <sheetName val="resumen"/>
      <sheetName val="DATOS PERF"/>
      <sheetName val="Aliv BA9"/>
      <sheetName val="Aliv BA26"/>
      <sheetName val="Aliv BA29"/>
      <sheetName val="A CAÑUELA103"/>
      <sheetName val="A CAÑUELA61"/>
      <sheetName val="A CAÑUELA73B"/>
    </sheetNames>
    <sheetDataSet>
      <sheetData sheetId="0" refreshError="1"/>
      <sheetData sheetId="1" refreshError="1">
        <row r="11">
          <cell r="A11" t="str">
            <v>TRAMO</v>
          </cell>
          <cell r="B11" t="str">
            <v>CAMARA</v>
          </cell>
          <cell r="D11" t="str">
            <v>Areas Lluvias [ha]</v>
          </cell>
          <cell r="F11" t="str">
            <v>SArea</v>
          </cell>
          <cell r="G11" t="str">
            <v>Tr</v>
          </cell>
          <cell r="H11" t="str">
            <v>LT</v>
          </cell>
          <cell r="I11" t="str">
            <v>DCotaT</v>
          </cell>
          <cell r="J11" t="str">
            <v>PT</v>
          </cell>
          <cell r="N11" t="str">
            <v>Intens</v>
          </cell>
          <cell r="O11" t="str">
            <v>Coefic</v>
          </cell>
          <cell r="P11" t="str">
            <v>Q A. LL.</v>
          </cell>
          <cell r="Q11" t="str">
            <v>Areas Residuales [ha]</v>
          </cell>
          <cell r="S11" t="str">
            <v>SArea</v>
          </cell>
          <cell r="T11" t="str">
            <v>Dens.</v>
          </cell>
          <cell r="U11" t="str">
            <v>Spoblacion</v>
          </cell>
          <cell r="V11" t="str">
            <v>Consumo</v>
          </cell>
          <cell r="W11" t="str">
            <v>Area C</v>
          </cell>
          <cell r="X11" t="str">
            <v>SArea</v>
          </cell>
          <cell r="Y11" t="str">
            <v>QC</v>
          </cell>
          <cell r="Z11" t="str">
            <v>Area IND</v>
          </cell>
          <cell r="AA11" t="str">
            <v>SArea</v>
          </cell>
          <cell r="AB11" t="str">
            <v>Q IND</v>
          </cell>
          <cell r="AC11" t="str">
            <v>Aporte</v>
          </cell>
          <cell r="AD11" t="str">
            <v>Qmedio</v>
          </cell>
          <cell r="AE11" t="str">
            <v>QMáximo</v>
          </cell>
          <cell r="AF11">
            <v>1</v>
          </cell>
          <cell r="AG11" t="str">
            <v>Q A.R.</v>
          </cell>
          <cell r="AH11" t="str">
            <v>QDiseñoT</v>
          </cell>
          <cell r="AI11" t="str">
            <v>L</v>
          </cell>
          <cell r="AJ11" t="str">
            <v>P</v>
          </cell>
          <cell r="AK11" t="str">
            <v>ØNominal</v>
          </cell>
          <cell r="AL11" t="str">
            <v xml:space="preserve"> Ø Interno</v>
          </cell>
          <cell r="AM11" t="str">
            <v>h</v>
          </cell>
          <cell r="AN11" t="str">
            <v>YNormal</v>
          </cell>
          <cell r="AO11" t="str">
            <v>Yc</v>
          </cell>
          <cell r="AP11" t="str">
            <v>YN / Ø</v>
          </cell>
          <cell r="AQ11" t="str">
            <v>Vr</v>
          </cell>
          <cell r="AR11" t="str">
            <v>Froud</v>
          </cell>
          <cell r="AS11" t="str">
            <v>FTractiva</v>
          </cell>
          <cell r="AT11" t="str">
            <v>V2/2g</v>
          </cell>
          <cell r="AU11" t="str">
            <v>Energía</v>
          </cell>
          <cell r="AV11" t="str">
            <v xml:space="preserve"> Vø</v>
          </cell>
          <cell r="AW11" t="str">
            <v xml:space="preserve"> Qø</v>
          </cell>
          <cell r="AX11" t="str">
            <v>Q/Qø</v>
          </cell>
          <cell r="AY11" t="str">
            <v>Dirección</v>
          </cell>
          <cell r="AZ11" t="str">
            <v>Deflexión</v>
          </cell>
          <cell r="BA11" t="str">
            <v>RC/ø</v>
          </cell>
          <cell r="BB11" t="str">
            <v>Pérdidas de energía</v>
          </cell>
          <cell r="BG11" t="str">
            <v>Estructura de caida</v>
          </cell>
          <cell r="BN11" t="str">
            <v>Caida</v>
          </cell>
          <cell r="BO11" t="str">
            <v>Cota Batea</v>
          </cell>
          <cell r="BQ11" t="str">
            <v>Cota Clave</v>
          </cell>
          <cell r="BS11" t="str">
            <v>Cota Rasante</v>
          </cell>
          <cell r="BU11" t="str">
            <v>Cámara</v>
          </cell>
          <cell r="BV11" t="str">
            <v>Recubrimiento</v>
          </cell>
          <cell r="BX11" t="str">
            <v>HPozo</v>
          </cell>
          <cell r="BY11" t="str">
            <v>ø Nom</v>
          </cell>
          <cell r="BZ11" t="str">
            <v>Bd</v>
          </cell>
          <cell r="CA11" t="str">
            <v>De</v>
          </cell>
          <cell r="CB11" t="str">
            <v>H Rell</v>
          </cell>
          <cell r="CC11" t="str">
            <v>MaterialRelleno</v>
          </cell>
          <cell r="CD11" t="str">
            <v>Cd</v>
          </cell>
          <cell r="CE11" t="str">
            <v>Wd 'Pd'</v>
          </cell>
          <cell r="CF11" t="str">
            <v>Cs 'Cl'</v>
          </cell>
          <cell r="CG11" t="str">
            <v>WV'PV'</v>
          </cell>
          <cell r="CH11" t="str">
            <v>Wt</v>
          </cell>
          <cell r="CI11" t="str">
            <v>MaterialTubería</v>
          </cell>
          <cell r="CJ11" t="str">
            <v>Cimentación Tubería Rígida</v>
          </cell>
          <cell r="CO11" t="str">
            <v>Cimen. Tubería Flexible</v>
          </cell>
          <cell r="CR11" t="str">
            <v>L</v>
          </cell>
          <cell r="CS11" t="str">
            <v>ø</v>
          </cell>
          <cell r="CT11" t="str">
            <v>øExterno</v>
          </cell>
          <cell r="CU11" t="str">
            <v>øInterno</v>
          </cell>
          <cell r="CV11" t="str">
            <v>øNominal</v>
          </cell>
          <cell r="CW11" t="str">
            <v>Bd</v>
          </cell>
          <cell r="CX11" t="str">
            <v>F.C</v>
          </cell>
          <cell r="CY11" t="str">
            <v>Cota Clave</v>
          </cell>
          <cell r="DA11" t="str">
            <v>Recubrimiento</v>
          </cell>
          <cell r="DC11" t="str">
            <v>H</v>
          </cell>
          <cell r="DD11" t="str">
            <v>LReal</v>
          </cell>
          <cell r="DE11" t="str">
            <v>H med</v>
          </cell>
          <cell r="DF11" t="str">
            <v>Diam Pozo</v>
          </cell>
          <cell r="DH11" t="str">
            <v>Tipo</v>
          </cell>
          <cell r="DI11" t="str">
            <v>Lreal</v>
          </cell>
          <cell r="DJ11" t="str">
            <v xml:space="preserve">Vexc </v>
          </cell>
          <cell r="DK11" t="str">
            <v xml:space="preserve">Vexc </v>
          </cell>
          <cell r="DL11" t="str">
            <v>VRell</v>
          </cell>
          <cell r="DM11" t="str">
            <v>VRell</v>
          </cell>
          <cell r="DN11" t="str">
            <v xml:space="preserve">Vexc </v>
          </cell>
          <cell r="DO11" t="str">
            <v>Vcim</v>
          </cell>
          <cell r="DP11" t="str">
            <v>Vcim</v>
          </cell>
          <cell r="DQ11" t="str">
            <v>VRell</v>
          </cell>
          <cell r="DR11" t="str">
            <v>VRell</v>
          </cell>
          <cell r="DS11" t="str">
            <v>VRell</v>
          </cell>
          <cell r="DT11" t="str">
            <v>VRell</v>
          </cell>
          <cell r="DU11" t="str">
            <v>VRotu</v>
          </cell>
          <cell r="DV11" t="str">
            <v>Ø</v>
          </cell>
          <cell r="DW11" t="str">
            <v>Longitud</v>
          </cell>
          <cell r="DX11" t="str">
            <v>Clase</v>
          </cell>
          <cell r="DY11" t="str">
            <v>Material</v>
          </cell>
          <cell r="DZ11" t="str">
            <v>Cota Batea</v>
          </cell>
        </row>
        <row r="12">
          <cell r="A12" t="str">
            <v>Nº</v>
          </cell>
          <cell r="B12" t="str">
            <v>DE</v>
          </cell>
          <cell r="C12" t="str">
            <v>A</v>
          </cell>
          <cell r="D12" t="str">
            <v>Propia</v>
          </cell>
          <cell r="E12" t="str">
            <v>Afluente</v>
          </cell>
          <cell r="F12" t="str">
            <v>[ha]</v>
          </cell>
          <cell r="G12" t="str">
            <v>[Años]</v>
          </cell>
          <cell r="H12" t="str">
            <v>[m]</v>
          </cell>
          <cell r="I12" t="str">
            <v>[m]</v>
          </cell>
          <cell r="J12" t="str">
            <v>[%]</v>
          </cell>
          <cell r="K12" t="str">
            <v>Tiempo</v>
          </cell>
          <cell r="L12" t="str">
            <v>T Entrada</v>
          </cell>
          <cell r="M12" t="str">
            <v>Tc Total</v>
          </cell>
          <cell r="N12" t="str">
            <v>[l/ha/s]</v>
          </cell>
          <cell r="P12" t="str">
            <v>[l/s]</v>
          </cell>
          <cell r="Q12" t="str">
            <v>Propia</v>
          </cell>
          <cell r="R12" t="str">
            <v>Afluente</v>
          </cell>
          <cell r="S12" t="str">
            <v>[ha]</v>
          </cell>
          <cell r="T12" t="str">
            <v>[usu/ha]</v>
          </cell>
          <cell r="U12" t="str">
            <v>[hab]</v>
          </cell>
          <cell r="V12" t="str">
            <v>[l/hab-dia]</v>
          </cell>
          <cell r="W12" t="str">
            <v>[ha]</v>
          </cell>
          <cell r="X12" t="str">
            <v>[ha]</v>
          </cell>
          <cell r="Y12" t="str">
            <v>[l/ha/s]</v>
          </cell>
          <cell r="Z12" t="str">
            <v>[ha]</v>
          </cell>
          <cell r="AA12" t="str">
            <v>[ha]</v>
          </cell>
          <cell r="AB12" t="str">
            <v>[l/ha/s]</v>
          </cell>
          <cell r="AC12" t="str">
            <v>[l/hab-dia]</v>
          </cell>
          <cell r="AD12" t="str">
            <v>[l/s]</v>
          </cell>
          <cell r="AE12" t="str">
            <v>[l/s]</v>
          </cell>
          <cell r="AF12" t="str">
            <v>[l/s]</v>
          </cell>
          <cell r="AG12" t="str">
            <v>[l/s]</v>
          </cell>
          <cell r="AH12" t="str">
            <v>[l/s]</v>
          </cell>
          <cell r="AI12" t="str">
            <v>[m]</v>
          </cell>
          <cell r="AJ12" t="str">
            <v>[%]</v>
          </cell>
          <cell r="AK12" t="str">
            <v>["; m]</v>
          </cell>
          <cell r="AL12" t="str">
            <v>[m]</v>
          </cell>
          <cell r="AN12" t="str">
            <v>[m]</v>
          </cell>
          <cell r="AO12" t="str">
            <v>[m]</v>
          </cell>
          <cell r="AQ12" t="str">
            <v>[m/s]</v>
          </cell>
          <cell r="AS12" t="str">
            <v>[kg/m²]</v>
          </cell>
          <cell r="AT12" t="str">
            <v>[m]</v>
          </cell>
          <cell r="AU12" t="str">
            <v>[m]</v>
          </cell>
          <cell r="AV12" t="str">
            <v>[m/s]</v>
          </cell>
          <cell r="AW12" t="str">
            <v>[l/s]</v>
          </cell>
          <cell r="AY12" t="str">
            <v>[°]</v>
          </cell>
          <cell r="AZ12" t="str">
            <v>[°]</v>
          </cell>
          <cell r="BB12" t="str">
            <v>DE</v>
          </cell>
          <cell r="BC12" t="str">
            <v>KK|Hv2-HV1|</v>
          </cell>
          <cell r="BD12" t="str">
            <v>DHc</v>
          </cell>
          <cell r="BE12" t="str">
            <v>DHe</v>
          </cell>
          <cell r="BF12" t="str">
            <v>DH</v>
          </cell>
          <cell r="BG12">
            <v>1</v>
          </cell>
          <cell r="BH12">
            <v>2</v>
          </cell>
          <cell r="BI12" t="str">
            <v>K</v>
          </cell>
          <cell r="BJ12" t="str">
            <v>Vc²/2g</v>
          </cell>
          <cell r="BK12" t="str">
            <v>Hc</v>
          </cell>
          <cell r="BL12" t="str">
            <v>He</v>
          </cell>
          <cell r="BM12" t="str">
            <v>Hw</v>
          </cell>
          <cell r="BN12" t="str">
            <v>[m]</v>
          </cell>
          <cell r="BO12" t="str">
            <v>Inicial</v>
          </cell>
          <cell r="BP12" t="str">
            <v>Final</v>
          </cell>
          <cell r="BQ12" t="str">
            <v>Inicial</v>
          </cell>
          <cell r="BR12" t="str">
            <v>Final</v>
          </cell>
          <cell r="BS12" t="str">
            <v>Super</v>
          </cell>
          <cell r="BT12" t="str">
            <v>Infer</v>
          </cell>
          <cell r="BU12" t="str">
            <v>Caida</v>
          </cell>
          <cell r="BV12" t="str">
            <v>Super</v>
          </cell>
          <cell r="BW12" t="str">
            <v>Infer</v>
          </cell>
          <cell r="BX12" t="str">
            <v>[m]</v>
          </cell>
          <cell r="BY12" t="str">
            <v>[mm]</v>
          </cell>
          <cell r="BZ12" t="str">
            <v>[m]</v>
          </cell>
          <cell r="CA12" t="str">
            <v>[m]</v>
          </cell>
          <cell r="CB12" t="str">
            <v>[m]</v>
          </cell>
          <cell r="CE12" t="str">
            <v>[kg/m] [kg/m²]</v>
          </cell>
          <cell r="CG12" t="str">
            <v>[kg/m] [kg/m²]</v>
          </cell>
          <cell r="CH12" t="str">
            <v>[kg/m] [kg/m²]</v>
          </cell>
          <cell r="CJ12" t="str">
            <v>Clase</v>
          </cell>
          <cell r="CK12" t="str">
            <v>FS</v>
          </cell>
          <cell r="CL12" t="str">
            <v>CR o CF</v>
          </cell>
          <cell r="CM12" t="str">
            <v>FCc</v>
          </cell>
          <cell r="CN12" t="str">
            <v>FCr</v>
          </cell>
          <cell r="CO12" t="str">
            <v>Deflexión% &lt; 7,5</v>
          </cell>
          <cell r="CP12" t="str">
            <v>MaterialEncamado</v>
          </cell>
          <cell r="CQ12" t="str">
            <v>Compac.</v>
          </cell>
          <cell r="CR12" t="str">
            <v>[m]</v>
          </cell>
          <cell r="CS12" t="str">
            <v>["]</v>
          </cell>
          <cell r="CT12" t="str">
            <v>[m]</v>
          </cell>
          <cell r="CU12" t="str">
            <v>[m]</v>
          </cell>
          <cell r="CV12" t="str">
            <v>[m]</v>
          </cell>
          <cell r="CY12" t="str">
            <v>Sup</v>
          </cell>
          <cell r="CZ12" t="str">
            <v>Inf</v>
          </cell>
          <cell r="DA12" t="str">
            <v>Sup</v>
          </cell>
          <cell r="DB12" t="str">
            <v>Inf</v>
          </cell>
          <cell r="DC12" t="str">
            <v>[m]</v>
          </cell>
          <cell r="DD12" t="str">
            <v>[m]</v>
          </cell>
          <cell r="DE12" t="str">
            <v>[m]</v>
          </cell>
          <cell r="DF12" t="str">
            <v>Sup</v>
          </cell>
          <cell r="DG12" t="str">
            <v>Inf</v>
          </cell>
          <cell r="DH12" t="str">
            <v>Rasante</v>
          </cell>
          <cell r="DI12" t="str">
            <v>[m]</v>
          </cell>
          <cell r="DJ12" t="str">
            <v>Pozo</v>
          </cell>
          <cell r="DK12" t="str">
            <v>Tub</v>
          </cell>
          <cell r="DL12" t="str">
            <v>Base</v>
          </cell>
          <cell r="DM12" t="str">
            <v>Atraq</v>
          </cell>
          <cell r="DN12" t="str">
            <v>TOTAL</v>
          </cell>
          <cell r="DO12" t="str">
            <v>T1</v>
          </cell>
          <cell r="DP12" t="str">
            <v>Concreto</v>
          </cell>
          <cell r="DQ12" t="str">
            <v>T2</v>
          </cell>
          <cell r="DR12" t="str">
            <v>T3</v>
          </cell>
          <cell r="DS12" t="str">
            <v>T4</v>
          </cell>
          <cell r="DT12" t="str">
            <v>T5</v>
          </cell>
          <cell r="DU12" t="str">
            <v>Pav</v>
          </cell>
          <cell r="DV12" t="str">
            <v>[" , m]</v>
          </cell>
          <cell r="DW12" t="str">
            <v>[m]</v>
          </cell>
          <cell r="DZ12" t="str">
            <v>Inicial</v>
          </cell>
          <cell r="EA12" t="str">
            <v>Final</v>
          </cell>
        </row>
        <row r="14">
          <cell r="A14" t="str">
            <v>Distrito 1</v>
          </cell>
        </row>
        <row r="15">
          <cell r="BU15" t="str">
            <v/>
          </cell>
        </row>
        <row r="16">
          <cell r="A16">
            <v>1</v>
          </cell>
          <cell r="B16" t="str">
            <v>C1'</v>
          </cell>
          <cell r="C16" t="str">
            <v>C2</v>
          </cell>
          <cell r="D16">
            <v>2.8610000000000003E-2</v>
          </cell>
          <cell r="F16">
            <v>2.8610000000000003E-2</v>
          </cell>
          <cell r="G16">
            <v>2.33</v>
          </cell>
          <cell r="H16">
            <v>2</v>
          </cell>
          <cell r="I16">
            <v>0.5</v>
          </cell>
          <cell r="J16">
            <v>25</v>
          </cell>
          <cell r="K16" t="str">
            <v/>
          </cell>
          <cell r="L16">
            <v>5</v>
          </cell>
          <cell r="M16">
            <v>10</v>
          </cell>
          <cell r="N16">
            <v>190.32831544687943</v>
          </cell>
          <cell r="O16">
            <v>0.6283070708119517</v>
          </cell>
          <cell r="P16">
            <v>3.4213161604743663</v>
          </cell>
          <cell r="Q16">
            <v>2.8610000000000003E-2</v>
          </cell>
          <cell r="R16">
            <v>0</v>
          </cell>
          <cell r="S16">
            <v>2.8610000000000003E-2</v>
          </cell>
          <cell r="U16">
            <v>28</v>
          </cell>
          <cell r="V16">
            <v>158.4</v>
          </cell>
          <cell r="Y16">
            <v>0</v>
          </cell>
          <cell r="AB16" t="str">
            <v/>
          </cell>
          <cell r="AC16">
            <v>126.72000000000001</v>
          </cell>
          <cell r="AD16">
            <v>4.1066666666666668E-2</v>
          </cell>
          <cell r="AE16">
            <v>0.16426666666666667</v>
          </cell>
          <cell r="AF16">
            <v>0.16426666666666667</v>
          </cell>
          <cell r="AG16">
            <v>0.17284966666666668</v>
          </cell>
          <cell r="AH16">
            <v>4.9213161604743663</v>
          </cell>
          <cell r="AI16">
            <v>15.05</v>
          </cell>
          <cell r="AJ16">
            <v>1.59</v>
          </cell>
          <cell r="AK16">
            <v>10</v>
          </cell>
          <cell r="AL16">
            <v>0.25</v>
          </cell>
          <cell r="AM16">
            <v>1.4E-2</v>
          </cell>
          <cell r="AN16">
            <v>5.0664901733398438E-2</v>
          </cell>
          <cell r="AO16">
            <v>5.46875E-2</v>
          </cell>
          <cell r="AP16">
            <v>0.20265960693359375</v>
          </cell>
          <cell r="AQ16">
            <v>0.6909719339757</v>
          </cell>
          <cell r="AR16">
            <v>1.1709241343501033</v>
          </cell>
          <cell r="AS16">
            <v>0.29949387007623535</v>
          </cell>
          <cell r="AT16">
            <v>2.433446552202442E-2</v>
          </cell>
          <cell r="AU16">
            <v>7.4999367255422861E-2</v>
          </cell>
          <cell r="AV16">
            <v>1.4208976640047153</v>
          </cell>
          <cell r="AW16">
            <v>69.748150980314236</v>
          </cell>
          <cell r="AX16">
            <v>7.0558374541905236E-2</v>
          </cell>
          <cell r="AY16">
            <v>306.69344814768397</v>
          </cell>
          <cell r="AZ16" t="e">
            <v>#REF!</v>
          </cell>
          <cell r="BA16" t="e">
            <v>#REF!</v>
          </cell>
          <cell r="BB16" t="e">
            <v>#REF!</v>
          </cell>
          <cell r="BC16" t="e">
            <v>#REF!</v>
          </cell>
          <cell r="BD16" t="e">
            <v>#REF!</v>
          </cell>
          <cell r="BE16" t="e">
            <v>#REF!</v>
          </cell>
          <cell r="BF16" t="e">
            <v>#REF!</v>
          </cell>
          <cell r="BG16" t="e">
            <v>#REF!</v>
          </cell>
          <cell r="BH16" t="e">
            <v>#REF!</v>
          </cell>
          <cell r="BI16" t="e">
            <v>#REF!</v>
          </cell>
          <cell r="BJ16" t="e">
            <v>#REF!</v>
          </cell>
          <cell r="BK16" t="e">
            <v>#REF!</v>
          </cell>
          <cell r="BL16" t="e">
            <v>#REF!</v>
          </cell>
          <cell r="BM16" t="e">
            <v>#REF!</v>
          </cell>
          <cell r="BO16">
            <v>753.55</v>
          </cell>
          <cell r="BP16">
            <v>753.31</v>
          </cell>
          <cell r="BQ16">
            <v>753.8</v>
          </cell>
          <cell r="BR16">
            <v>753.56</v>
          </cell>
          <cell r="BS16">
            <v>755</v>
          </cell>
          <cell r="BT16">
            <v>754.75707168560257</v>
          </cell>
          <cell r="BU16" t="str">
            <v/>
          </cell>
          <cell r="BV16">
            <v>1.2000000000000455</v>
          </cell>
          <cell r="BW16">
            <v>1.1970716856026229</v>
          </cell>
          <cell r="BX16">
            <v>1.4500000000000455</v>
          </cell>
          <cell r="BY16">
            <v>250</v>
          </cell>
          <cell r="BZ16">
            <v>0.71250000000000002</v>
          </cell>
          <cell r="CA16">
            <v>0.3125</v>
          </cell>
          <cell r="CB16">
            <v>1.1985358428013342</v>
          </cell>
          <cell r="CC16">
            <v>3</v>
          </cell>
          <cell r="CD16">
            <v>1.3209371688881781</v>
          </cell>
          <cell r="CE16">
            <v>1207.0476173581005</v>
          </cell>
          <cell r="CF16">
            <v>5.821766046214305E-2</v>
          </cell>
          <cell r="CG16">
            <v>1823.9595402706509</v>
          </cell>
          <cell r="CH16">
            <v>3031.0071576287514</v>
          </cell>
          <cell r="CI16">
            <v>2</v>
          </cell>
          <cell r="CJ16">
            <v>1</v>
          </cell>
          <cell r="CK16">
            <v>1.5</v>
          </cell>
          <cell r="CL16">
            <v>2345</v>
          </cell>
          <cell r="CM16">
            <v>1.9388105485898195</v>
          </cell>
          <cell r="CN16">
            <v>2.2000000000000002</v>
          </cell>
          <cell r="CO16" t="str">
            <v/>
          </cell>
          <cell r="CP16">
            <v>3</v>
          </cell>
          <cell r="CQ16">
            <v>3</v>
          </cell>
          <cell r="DV16" t="str">
            <v>250 mm</v>
          </cell>
          <cell r="DW16">
            <v>15.05</v>
          </cell>
          <cell r="DX16" t="str">
            <v>1</v>
          </cell>
          <cell r="DY16" t="str">
            <v>CS</v>
          </cell>
          <cell r="DZ16">
            <v>753.55</v>
          </cell>
          <cell r="EA16">
            <v>753.31</v>
          </cell>
        </row>
        <row r="17">
          <cell r="AD17" t="str">
            <v/>
          </cell>
          <cell r="BU17" t="str">
            <v/>
          </cell>
        </row>
        <row r="18">
          <cell r="A18">
            <v>2</v>
          </cell>
          <cell r="B18" t="str">
            <v>C3</v>
          </cell>
          <cell r="C18" t="str">
            <v>C5</v>
          </cell>
          <cell r="D18">
            <v>9.9866999999999997E-2</v>
          </cell>
          <cell r="F18">
            <v>9.9866999999999997E-2</v>
          </cell>
          <cell r="G18">
            <v>2.33</v>
          </cell>
          <cell r="H18">
            <v>30.83</v>
          </cell>
          <cell r="I18">
            <v>7.07</v>
          </cell>
          <cell r="J18">
            <v>22.932208887447295</v>
          </cell>
          <cell r="K18" t="str">
            <v/>
          </cell>
          <cell r="L18">
            <v>5</v>
          </cell>
          <cell r="M18">
            <v>10</v>
          </cell>
          <cell r="N18">
            <v>190.32831544687943</v>
          </cell>
          <cell r="O18">
            <v>0.62872172893237877</v>
          </cell>
          <cell r="P18">
            <v>11.950439503430433</v>
          </cell>
          <cell r="Q18">
            <v>9.9866999999999997E-2</v>
          </cell>
          <cell r="R18">
            <v>0</v>
          </cell>
          <cell r="S18">
            <v>9.9866999999999997E-2</v>
          </cell>
          <cell r="U18">
            <v>29</v>
          </cell>
          <cell r="V18">
            <v>158.4</v>
          </cell>
          <cell r="Y18">
            <v>0</v>
          </cell>
          <cell r="AB18" t="str">
            <v/>
          </cell>
          <cell r="AC18">
            <v>126.72000000000001</v>
          </cell>
          <cell r="AD18">
            <v>4.253333333333334E-2</v>
          </cell>
          <cell r="AE18">
            <v>0.17013333333333336</v>
          </cell>
          <cell r="AF18">
            <v>0.17013333333333336</v>
          </cell>
          <cell r="AG18">
            <v>0.20009343333333335</v>
          </cell>
          <cell r="AH18">
            <v>13.450439503430433</v>
          </cell>
          <cell r="AI18">
            <v>45.32</v>
          </cell>
          <cell r="AJ18">
            <v>2.4500000000000002</v>
          </cell>
          <cell r="AK18">
            <v>10</v>
          </cell>
          <cell r="AL18">
            <v>0.25</v>
          </cell>
          <cell r="AM18">
            <v>1.4E-2</v>
          </cell>
          <cell r="AN18">
            <v>7.5336933135986328E-2</v>
          </cell>
          <cell r="AO18">
            <v>9.1796875E-2</v>
          </cell>
          <cell r="AP18">
            <v>0.30134773254394531</v>
          </cell>
          <cell r="AQ18">
            <v>1.0792440635479059</v>
          </cell>
          <cell r="AR18">
            <v>1.4771352620530283</v>
          </cell>
          <cell r="AS18">
            <v>0.65217847173689092</v>
          </cell>
          <cell r="AT18">
            <v>5.9366348048083405E-2</v>
          </cell>
          <cell r="AU18">
            <v>0.13470328118406974</v>
          </cell>
          <cell r="AV18">
            <v>1.7637916419461279</v>
          </cell>
          <cell r="AW18">
            <v>86.57991976251617</v>
          </cell>
          <cell r="AX18">
            <v>0.15535287558967747</v>
          </cell>
          <cell r="AY18">
            <v>213.35241166931746</v>
          </cell>
          <cell r="AZ18" t="e">
            <v>#REF!</v>
          </cell>
          <cell r="BA18" t="e">
            <v>#REF!</v>
          </cell>
          <cell r="BB18" t="e">
            <v>#REF!</v>
          </cell>
          <cell r="BC18" t="e">
            <v>#REF!</v>
          </cell>
          <cell r="BD18" t="e">
            <v>#REF!</v>
          </cell>
          <cell r="BE18" t="e">
            <v>#REF!</v>
          </cell>
          <cell r="BF18" t="e">
            <v>#REF!</v>
          </cell>
          <cell r="BG18" t="e">
            <v>#REF!</v>
          </cell>
          <cell r="BH18" t="e">
            <v>#REF!</v>
          </cell>
          <cell r="BI18" t="e">
            <v>#REF!</v>
          </cell>
          <cell r="BJ18" t="e">
            <v>#REF!</v>
          </cell>
          <cell r="BK18" t="e">
            <v>#REF!</v>
          </cell>
          <cell r="BL18" t="e">
            <v>#REF!</v>
          </cell>
          <cell r="BM18" t="e">
            <v>#REF!</v>
          </cell>
          <cell r="BO18">
            <v>748.51</v>
          </cell>
          <cell r="BP18">
            <v>747.4</v>
          </cell>
          <cell r="BQ18">
            <v>748.76</v>
          </cell>
          <cell r="BR18">
            <v>747.65</v>
          </cell>
          <cell r="BS18">
            <v>749.96</v>
          </cell>
          <cell r="BT18">
            <v>748.85262489569197</v>
          </cell>
          <cell r="BU18" t="str">
            <v/>
          </cell>
          <cell r="BV18">
            <v>1.2000000000000455</v>
          </cell>
          <cell r="BW18">
            <v>1.2026248956919972</v>
          </cell>
          <cell r="BX18">
            <v>1.4500000000000455</v>
          </cell>
          <cell r="BY18">
            <v>250</v>
          </cell>
          <cell r="BZ18">
            <v>0.71250000000000002</v>
          </cell>
          <cell r="CA18">
            <v>0.3125</v>
          </cell>
          <cell r="CB18">
            <v>1.2013124478460213</v>
          </cell>
          <cell r="CC18">
            <v>3</v>
          </cell>
          <cell r="CD18">
            <v>1.323288480203809</v>
          </cell>
          <cell r="CE18">
            <v>1209.196201551237</v>
          </cell>
          <cell r="CF18">
            <v>5.7991149618991766E-2</v>
          </cell>
          <cell r="CG18">
            <v>1816.382103176278</v>
          </cell>
          <cell r="CH18">
            <v>3025.5783047275149</v>
          </cell>
          <cell r="CI18">
            <v>2</v>
          </cell>
          <cell r="CJ18">
            <v>1</v>
          </cell>
          <cell r="CK18">
            <v>1.5</v>
          </cell>
          <cell r="CL18">
            <v>2345</v>
          </cell>
          <cell r="CM18">
            <v>1.9353379347937196</v>
          </cell>
          <cell r="CN18">
            <v>2.2000000000000002</v>
          </cell>
          <cell r="CO18" t="str">
            <v/>
          </cell>
          <cell r="CP18">
            <v>3</v>
          </cell>
          <cell r="CQ18">
            <v>3</v>
          </cell>
          <cell r="DV18" t="str">
            <v>250 mm</v>
          </cell>
          <cell r="DW18">
            <v>45.32</v>
          </cell>
          <cell r="DX18" t="str">
            <v>1</v>
          </cell>
          <cell r="DY18" t="str">
            <v>CS</v>
          </cell>
          <cell r="DZ18">
            <v>748.51</v>
          </cell>
          <cell r="EA18">
            <v>747.4</v>
          </cell>
        </row>
        <row r="19">
          <cell r="AD19" t="str">
            <v/>
          </cell>
          <cell r="BU19" t="str">
            <v/>
          </cell>
        </row>
        <row r="20">
          <cell r="A20">
            <v>3</v>
          </cell>
          <cell r="B20" t="str">
            <v>C5'</v>
          </cell>
          <cell r="C20" t="str">
            <v>C5</v>
          </cell>
          <cell r="D20">
            <v>8.1799999999999998E-3</v>
          </cell>
          <cell r="F20">
            <v>8.1799999999999998E-3</v>
          </cell>
          <cell r="G20">
            <v>2.33</v>
          </cell>
          <cell r="H20">
            <v>2</v>
          </cell>
          <cell r="I20">
            <v>0.5</v>
          </cell>
          <cell r="J20">
            <v>25</v>
          </cell>
          <cell r="K20" t="str">
            <v/>
          </cell>
          <cell r="L20">
            <v>5</v>
          </cell>
          <cell r="M20">
            <v>10</v>
          </cell>
          <cell r="N20">
            <v>190.32831544687943</v>
          </cell>
          <cell r="O20">
            <v>0.62757746092921518</v>
          </cell>
          <cell r="P20">
            <v>0.97706632457989429</v>
          </cell>
          <cell r="Q20">
            <v>8.1799999999999998E-3</v>
          </cell>
          <cell r="R20">
            <v>0</v>
          </cell>
          <cell r="S20">
            <v>8.1799999999999998E-3</v>
          </cell>
          <cell r="U20">
            <v>77</v>
          </cell>
          <cell r="V20">
            <v>158.4</v>
          </cell>
          <cell r="Y20">
            <v>0</v>
          </cell>
          <cell r="AB20" t="str">
            <v/>
          </cell>
          <cell r="AC20">
            <v>126.72000000000001</v>
          </cell>
          <cell r="AD20">
            <v>0.11293333333333334</v>
          </cell>
          <cell r="AE20">
            <v>0.45173333333333338</v>
          </cell>
          <cell r="AF20">
            <v>0.45173333333333338</v>
          </cell>
          <cell r="AG20">
            <v>0.45418733333333339</v>
          </cell>
          <cell r="AH20">
            <v>2.4770663245798943</v>
          </cell>
          <cell r="AI20">
            <v>30.580000000000002</v>
          </cell>
          <cell r="AJ20">
            <v>2.39</v>
          </cell>
          <cell r="AK20">
            <v>10</v>
          </cell>
          <cell r="AL20">
            <v>0.25</v>
          </cell>
          <cell r="AM20">
            <v>1.4E-2</v>
          </cell>
          <cell r="AN20">
            <v>3.2587051391601563E-2</v>
          </cell>
          <cell r="AO20">
            <v>3.90625E-2</v>
          </cell>
          <cell r="AP20">
            <v>0.13034820556640625</v>
          </cell>
          <cell r="AQ20">
            <v>0.65799511716479209</v>
          </cell>
          <cell r="AR20">
            <v>1.4036269376479997</v>
          </cell>
          <cell r="AS20">
            <v>0.31065368356794837</v>
          </cell>
          <cell r="AT20">
            <v>2.2067154648965772E-2</v>
          </cell>
          <cell r="AU20">
            <v>5.4654206040567338E-2</v>
          </cell>
          <cell r="AV20">
            <v>1.7420603196421458</v>
          </cell>
          <cell r="AW20">
            <v>85.513185973407076</v>
          </cell>
          <cell r="AX20">
            <v>2.8967068603317075E-2</v>
          </cell>
          <cell r="AY20">
            <v>32.276321740116011</v>
          </cell>
          <cell r="AZ20" t="e">
            <v>#REF!</v>
          </cell>
          <cell r="BA20" t="e">
            <v>#REF!</v>
          </cell>
          <cell r="BB20" t="e">
            <v>#REF!</v>
          </cell>
          <cell r="BC20" t="e">
            <v>#REF!</v>
          </cell>
          <cell r="BD20" t="e">
            <v>#REF!</v>
          </cell>
          <cell r="BE20" t="e">
            <v>#REF!</v>
          </cell>
          <cell r="BF20" t="e">
            <v>#REF!</v>
          </cell>
          <cell r="BG20" t="e">
            <v>#REF!</v>
          </cell>
          <cell r="BH20" t="e">
            <v>#REF!</v>
          </cell>
          <cell r="BI20" t="e">
            <v>#REF!</v>
          </cell>
          <cell r="BJ20" t="e">
            <v>#REF!</v>
          </cell>
          <cell r="BK20" t="e">
            <v>#REF!</v>
          </cell>
          <cell r="BL20" t="e">
            <v>#REF!</v>
          </cell>
          <cell r="BM20" t="e">
            <v>#REF!</v>
          </cell>
          <cell r="BO20">
            <v>747.45</v>
          </cell>
          <cell r="BP20">
            <v>746.72</v>
          </cell>
          <cell r="BQ20">
            <v>747.69999999999993</v>
          </cell>
          <cell r="BR20">
            <v>746.97</v>
          </cell>
          <cell r="BS20">
            <v>748.9</v>
          </cell>
          <cell r="BT20">
            <v>748.85262489569197</v>
          </cell>
          <cell r="BU20" t="str">
            <v/>
          </cell>
          <cell r="BV20">
            <v>1.2000000000000455</v>
          </cell>
          <cell r="BW20">
            <v>1.8826248956919471</v>
          </cell>
          <cell r="BX20">
            <v>1.4500000000000455</v>
          </cell>
          <cell r="BY20">
            <v>250</v>
          </cell>
          <cell r="BZ20">
            <v>0.71250000000000002</v>
          </cell>
          <cell r="CA20">
            <v>0.3125</v>
          </cell>
          <cell r="CB20">
            <v>1.5413124478459963</v>
          </cell>
          <cell r="CC20">
            <v>3</v>
          </cell>
          <cell r="CD20">
            <v>1.5913938430133534</v>
          </cell>
          <cell r="CE20">
            <v>1454.1858551110458</v>
          </cell>
          <cell r="CF20">
            <v>3.7555390106644881E-2</v>
          </cell>
          <cell r="CG20">
            <v>1163.7431203483047</v>
          </cell>
          <cell r="CH20">
            <v>2617.9289754593506</v>
          </cell>
          <cell r="CI20">
            <v>2</v>
          </cell>
          <cell r="CJ20">
            <v>1</v>
          </cell>
          <cell r="CK20">
            <v>1.5</v>
          </cell>
          <cell r="CL20">
            <v>2345</v>
          </cell>
          <cell r="CM20">
            <v>1.6745814341957468</v>
          </cell>
          <cell r="CN20">
            <v>1.9</v>
          </cell>
          <cell r="CO20" t="str">
            <v/>
          </cell>
          <cell r="CP20">
            <v>3</v>
          </cell>
          <cell r="CQ20">
            <v>3</v>
          </cell>
          <cell r="DV20" t="str">
            <v>250 mm</v>
          </cell>
          <cell r="DW20">
            <v>30.580000000000002</v>
          </cell>
          <cell r="DX20" t="str">
            <v>1</v>
          </cell>
          <cell r="DY20" t="str">
            <v>CS</v>
          </cell>
          <cell r="DZ20">
            <v>747.44999999999993</v>
          </cell>
          <cell r="EA20">
            <v>746.71999999999991</v>
          </cell>
        </row>
        <row r="21">
          <cell r="AD21" t="str">
            <v/>
          </cell>
          <cell r="BU21" t="str">
            <v/>
          </cell>
        </row>
        <row r="22">
          <cell r="A22">
            <v>4</v>
          </cell>
          <cell r="B22" t="str">
            <v>C7</v>
          </cell>
          <cell r="C22" t="str">
            <v>C9</v>
          </cell>
          <cell r="D22">
            <v>9.0679999999999997E-2</v>
          </cell>
          <cell r="F22">
            <v>9.0679999999999997E-2</v>
          </cell>
          <cell r="G22">
            <v>2.33</v>
          </cell>
          <cell r="H22">
            <v>45.91</v>
          </cell>
          <cell r="I22">
            <v>8.8299999999999983</v>
          </cell>
          <cell r="J22">
            <v>19.23328250925724</v>
          </cell>
          <cell r="K22" t="str">
            <v/>
          </cell>
          <cell r="L22">
            <v>5</v>
          </cell>
          <cell r="M22">
            <v>10</v>
          </cell>
          <cell r="N22">
            <v>190.32831544687943</v>
          </cell>
          <cell r="O22">
            <v>0.62813085796503665</v>
          </cell>
          <cell r="P22">
            <v>10.840892666794113</v>
          </cell>
          <cell r="Q22">
            <v>9.0679999999999997E-2</v>
          </cell>
          <cell r="R22">
            <v>0</v>
          </cell>
          <cell r="S22">
            <v>9.0679999999999997E-2</v>
          </cell>
          <cell r="U22">
            <v>34</v>
          </cell>
          <cell r="V22">
            <v>158.4</v>
          </cell>
          <cell r="Y22">
            <v>0</v>
          </cell>
          <cell r="AB22" t="str">
            <v/>
          </cell>
          <cell r="AC22">
            <v>126.72000000000001</v>
          </cell>
          <cell r="AD22">
            <v>4.986666666666667E-2</v>
          </cell>
          <cell r="AE22">
            <v>0.19946666666666668</v>
          </cell>
          <cell r="AF22">
            <v>0.19946666666666668</v>
          </cell>
          <cell r="AG22">
            <v>0.22667066666666669</v>
          </cell>
          <cell r="AH22">
            <v>12.340892666794113</v>
          </cell>
          <cell r="AI22">
            <v>42.559999999999995</v>
          </cell>
          <cell r="AJ22">
            <v>1.29</v>
          </cell>
          <cell r="AK22">
            <v>10</v>
          </cell>
          <cell r="AL22">
            <v>0.25</v>
          </cell>
          <cell r="AM22">
            <v>1.4E-2</v>
          </cell>
          <cell r="AN22">
            <v>8.5033416748046875E-2</v>
          </cell>
          <cell r="AO22">
            <v>8.7890625E-2</v>
          </cell>
          <cell r="AP22">
            <v>0.3401336669921875</v>
          </cell>
          <cell r="AQ22">
            <v>0.83809027470375863</v>
          </cell>
          <cell r="AR22">
            <v>1.0722974613363634</v>
          </cell>
          <cell r="AS22">
            <v>0.38068254482601588</v>
          </cell>
          <cell r="AT22">
            <v>3.5799964758054102E-2</v>
          </cell>
          <cell r="AU22">
            <v>0.12083338150610098</v>
          </cell>
          <cell r="AV22">
            <v>1.2798500603341949</v>
          </cell>
          <cell r="AW22">
            <v>62.824492925661879</v>
          </cell>
          <cell r="AX22">
            <v>0.19643441740782022</v>
          </cell>
          <cell r="AY22">
            <v>208.72023727077237</v>
          </cell>
          <cell r="AZ22" t="e">
            <v>#REF!</v>
          </cell>
          <cell r="BA22" t="e">
            <v>#REF!</v>
          </cell>
          <cell r="BB22" t="e">
            <v>#REF!</v>
          </cell>
          <cell r="BC22" t="e">
            <v>#REF!</v>
          </cell>
          <cell r="BD22" t="e">
            <v>#REF!</v>
          </cell>
          <cell r="BE22" t="e">
            <v>#REF!</v>
          </cell>
          <cell r="BF22" t="e">
            <v>#REF!</v>
          </cell>
          <cell r="BG22" t="e">
            <v>#REF!</v>
          </cell>
          <cell r="BH22" t="e">
            <v>#REF!</v>
          </cell>
          <cell r="BI22" t="e">
            <v>#REF!</v>
          </cell>
          <cell r="BJ22" t="e">
            <v>#REF!</v>
          </cell>
          <cell r="BK22" t="e">
            <v>#REF!</v>
          </cell>
          <cell r="BL22" t="e">
            <v>#REF!</v>
          </cell>
          <cell r="BM22" t="e">
            <v>#REF!</v>
          </cell>
          <cell r="BO22">
            <v>739.68</v>
          </cell>
          <cell r="BP22">
            <v>739.13</v>
          </cell>
          <cell r="BQ22">
            <v>739.93</v>
          </cell>
          <cell r="BR22">
            <v>739.38</v>
          </cell>
          <cell r="BS22">
            <v>741.13388318292118</v>
          </cell>
          <cell r="BT22">
            <v>740.59689688308208</v>
          </cell>
          <cell r="BU22" t="str">
            <v/>
          </cell>
          <cell r="BV22">
            <v>1.2038831829212313</v>
          </cell>
          <cell r="BW22">
            <v>1.2168968830820859</v>
          </cell>
          <cell r="BX22">
            <v>1.4538831829212313</v>
          </cell>
          <cell r="BY22">
            <v>250</v>
          </cell>
          <cell r="BZ22">
            <v>0.71250000000000002</v>
          </cell>
          <cell r="CA22">
            <v>0.3125</v>
          </cell>
          <cell r="CB22">
            <v>1.2103900330016586</v>
          </cell>
          <cell r="CC22">
            <v>3</v>
          </cell>
          <cell r="CD22">
            <v>1.3309564918400116</v>
          </cell>
          <cell r="CE22">
            <v>1216.2030868091806</v>
          </cell>
          <cell r="CF22">
            <v>5.7259230517120452E-2</v>
          </cell>
          <cell r="CG22">
            <v>1791.9467907241835</v>
          </cell>
          <cell r="CH22">
            <v>3008.1498775333639</v>
          </cell>
          <cell r="CI22">
            <v>2</v>
          </cell>
          <cell r="CJ22">
            <v>1</v>
          </cell>
          <cell r="CK22">
            <v>1.5</v>
          </cell>
          <cell r="CL22">
            <v>2345</v>
          </cell>
          <cell r="CM22">
            <v>1.9241896871215547</v>
          </cell>
          <cell r="CN22">
            <v>2.2000000000000002</v>
          </cell>
          <cell r="CO22" t="str">
            <v/>
          </cell>
          <cell r="CP22">
            <v>3</v>
          </cell>
          <cell r="CQ22">
            <v>3</v>
          </cell>
          <cell r="DV22" t="str">
            <v>250 mm</v>
          </cell>
          <cell r="DW22">
            <v>42.559999999999995</v>
          </cell>
          <cell r="DX22" t="str">
            <v>1</v>
          </cell>
          <cell r="DY22" t="str">
            <v>CS</v>
          </cell>
          <cell r="DZ22">
            <v>739.68</v>
          </cell>
          <cell r="EA22">
            <v>739.13</v>
          </cell>
        </row>
        <row r="23">
          <cell r="AD23" t="str">
            <v/>
          </cell>
          <cell r="BU23" t="str">
            <v/>
          </cell>
        </row>
        <row r="24">
          <cell r="A24">
            <v>5</v>
          </cell>
          <cell r="B24" t="str">
            <v>C12'</v>
          </cell>
          <cell r="C24" t="str">
            <v>C2</v>
          </cell>
          <cell r="D24">
            <v>8.2199999999999995E-2</v>
          </cell>
          <cell r="F24">
            <v>8.2199999999999995E-2</v>
          </cell>
          <cell r="G24">
            <v>2.33</v>
          </cell>
          <cell r="H24">
            <v>28.3</v>
          </cell>
          <cell r="I24">
            <v>7.1700000000000017</v>
          </cell>
          <cell r="J24">
            <v>25.335689045936398</v>
          </cell>
          <cell r="K24" t="str">
            <v/>
          </cell>
          <cell r="L24">
            <v>5</v>
          </cell>
          <cell r="M24">
            <v>10</v>
          </cell>
          <cell r="N24">
            <v>190.32831544687943</v>
          </cell>
          <cell r="O24">
            <v>0.63005883882967562</v>
          </cell>
          <cell r="P24">
            <v>9.8572626764886362</v>
          </cell>
          <cell r="Q24">
            <v>8.2199999999999995E-2</v>
          </cell>
          <cell r="R24">
            <v>0</v>
          </cell>
          <cell r="S24">
            <v>8.2199999999999995E-2</v>
          </cell>
          <cell r="U24">
            <v>52</v>
          </cell>
          <cell r="V24">
            <v>158.4</v>
          </cell>
          <cell r="Y24">
            <v>0</v>
          </cell>
          <cell r="AB24" t="str">
            <v/>
          </cell>
          <cell r="AC24">
            <v>126.72000000000001</v>
          </cell>
          <cell r="AD24">
            <v>7.6266666666666677E-2</v>
          </cell>
          <cell r="AE24">
            <v>0.30506666666666671</v>
          </cell>
          <cell r="AF24">
            <v>0.30506666666666671</v>
          </cell>
          <cell r="AG24">
            <v>0.32972666666666672</v>
          </cell>
          <cell r="AH24">
            <v>11.357262676488636</v>
          </cell>
          <cell r="AI24">
            <v>44.449999999999996</v>
          </cell>
          <cell r="AJ24">
            <v>5.17</v>
          </cell>
          <cell r="AK24">
            <v>10</v>
          </cell>
          <cell r="AL24">
            <v>0.25</v>
          </cell>
          <cell r="AM24">
            <v>1.4E-2</v>
          </cell>
          <cell r="AN24">
            <v>5.7264328002929688E-2</v>
          </cell>
          <cell r="AO24">
            <v>8.3984375E-2</v>
          </cell>
          <cell r="AP24">
            <v>0.22905731201171875</v>
          </cell>
          <cell r="AQ24">
            <v>1.3393748222358011</v>
          </cell>
          <cell r="AR24">
            <v>2.1268359074298431</v>
          </cell>
          <cell r="AS24">
            <v>1.0855353463024286</v>
          </cell>
          <cell r="AT24">
            <v>9.143348187763424E-2</v>
          </cell>
          <cell r="AU24">
            <v>0.14869780988056391</v>
          </cell>
          <cell r="AV24">
            <v>2.5621792496956548</v>
          </cell>
          <cell r="AW24">
            <v>125.77067981287621</v>
          </cell>
          <cell r="AX24">
            <v>9.0301353967285281E-2</v>
          </cell>
          <cell r="AY24">
            <v>212.83905120814268</v>
          </cell>
          <cell r="AZ24" t="e">
            <v>#REF!</v>
          </cell>
          <cell r="BA24" t="e">
            <v>#REF!</v>
          </cell>
          <cell r="BB24" t="e">
            <v>#REF!</v>
          </cell>
          <cell r="BC24" t="e">
            <v>#REF!</v>
          </cell>
          <cell r="BD24" t="e">
            <v>#REF!</v>
          </cell>
          <cell r="BE24" t="e">
            <v>#REF!</v>
          </cell>
          <cell r="BF24" t="e">
            <v>#REF!</v>
          </cell>
          <cell r="BG24" t="e">
            <v>#REF!</v>
          </cell>
          <cell r="BH24" t="e">
            <v>#REF!</v>
          </cell>
          <cell r="BI24" t="e">
            <v>#REF!</v>
          </cell>
          <cell r="BJ24" t="e">
            <v>#REF!</v>
          </cell>
          <cell r="BK24" t="e">
            <v>#REF!</v>
          </cell>
          <cell r="BL24" t="e">
            <v>#REF!</v>
          </cell>
          <cell r="BM24" t="e">
            <v>#REF!</v>
          </cell>
          <cell r="BO24">
            <v>755.58</v>
          </cell>
          <cell r="BP24">
            <v>753.28</v>
          </cell>
          <cell r="BQ24">
            <v>755.82999999999993</v>
          </cell>
          <cell r="BR24">
            <v>753.53</v>
          </cell>
          <cell r="BS24">
            <v>757.0318794051841</v>
          </cell>
          <cell r="BT24">
            <v>754.75707168560257</v>
          </cell>
          <cell r="BU24" t="str">
            <v/>
          </cell>
          <cell r="BV24">
            <v>1.2018794051841724</v>
          </cell>
          <cell r="BW24">
            <v>1.2270716856025956</v>
          </cell>
          <cell r="BX24">
            <v>1.4518794051841724</v>
          </cell>
          <cell r="BY24">
            <v>250</v>
          </cell>
          <cell r="BZ24">
            <v>0.71250000000000002</v>
          </cell>
          <cell r="CA24">
            <v>0.3125</v>
          </cell>
          <cell r="CB24">
            <v>1.214475545393384</v>
          </cell>
          <cell r="CC24">
            <v>3</v>
          </cell>
          <cell r="CD24">
            <v>1.3343980510471003</v>
          </cell>
          <cell r="CE24">
            <v>1219.3479190833832</v>
          </cell>
          <cell r="CF24">
            <v>5.693406851675642E-2</v>
          </cell>
          <cell r="CG24">
            <v>1781.1154882518158</v>
          </cell>
          <cell r="CH24">
            <v>3000.463407335199</v>
          </cell>
          <cell r="CI24">
            <v>2</v>
          </cell>
          <cell r="CJ24">
            <v>1</v>
          </cell>
          <cell r="CK24">
            <v>1.5</v>
          </cell>
          <cell r="CL24">
            <v>2345</v>
          </cell>
          <cell r="CM24">
            <v>1.9192729684446901</v>
          </cell>
          <cell r="CN24">
            <v>2.2000000000000002</v>
          </cell>
          <cell r="CO24" t="str">
            <v/>
          </cell>
          <cell r="CP24">
            <v>3</v>
          </cell>
          <cell r="CQ24">
            <v>3</v>
          </cell>
          <cell r="DV24" t="str">
            <v>250 mm</v>
          </cell>
          <cell r="DW24">
            <v>44.449999999999996</v>
          </cell>
          <cell r="DX24" t="str">
            <v>1</v>
          </cell>
          <cell r="DY24" t="str">
            <v>CS</v>
          </cell>
          <cell r="DZ24">
            <v>755.57999999999993</v>
          </cell>
          <cell r="EA24">
            <v>753.28</v>
          </cell>
        </row>
        <row r="25">
          <cell r="A25">
            <v>6</v>
          </cell>
          <cell r="B25" t="str">
            <v>C2</v>
          </cell>
          <cell r="C25" t="str">
            <v>C5</v>
          </cell>
          <cell r="D25">
            <v>5.0299999999999997E-2</v>
          </cell>
          <cell r="E25">
            <v>2.8610000000000003E-2</v>
          </cell>
          <cell r="F25">
            <v>0.16111</v>
          </cell>
          <cell r="G25">
            <v>2.33</v>
          </cell>
          <cell r="K25">
            <v>0.19978762918542356</v>
          </cell>
          <cell r="L25">
            <v>10.199787629185424</v>
          </cell>
          <cell r="M25">
            <v>10.199787629185424</v>
          </cell>
          <cell r="N25">
            <v>188.22739610944029</v>
          </cell>
          <cell r="O25">
            <v>0.63731783636499939</v>
          </cell>
          <cell r="P25">
            <v>19.323359685387469</v>
          </cell>
          <cell r="Q25">
            <v>5.0299999999999997E-2</v>
          </cell>
          <cell r="R25">
            <v>2.8610000000000003E-2</v>
          </cell>
          <cell r="S25">
            <v>0.16111</v>
          </cell>
          <cell r="U25">
            <v>104</v>
          </cell>
          <cell r="V25">
            <v>158.4</v>
          </cell>
          <cell r="Y25">
            <v>0</v>
          </cell>
          <cell r="AB25" t="str">
            <v/>
          </cell>
          <cell r="AC25">
            <v>126.72000000000001</v>
          </cell>
          <cell r="AD25">
            <v>0.15253333333333335</v>
          </cell>
          <cell r="AE25">
            <v>0.61013333333333342</v>
          </cell>
          <cell r="AF25">
            <v>0.61013333333333342</v>
          </cell>
          <cell r="AG25">
            <v>0.65846633333333338</v>
          </cell>
          <cell r="AH25">
            <v>20.823359685387469</v>
          </cell>
          <cell r="AI25">
            <v>30.07</v>
          </cell>
          <cell r="AJ25">
            <v>19.45</v>
          </cell>
          <cell r="AK25">
            <v>10</v>
          </cell>
          <cell r="AL25">
            <v>0.25</v>
          </cell>
          <cell r="AM25">
            <v>1.4E-2</v>
          </cell>
          <cell r="AN25">
            <v>5.5680751800537109E-2</v>
          </cell>
          <cell r="AO25">
            <v>0.115234375</v>
          </cell>
          <cell r="AP25">
            <v>0.22272300720214844</v>
          </cell>
          <cell r="AQ25">
            <v>2.5555050703418511</v>
          </cell>
          <cell r="AR25">
            <v>4.1190880503219844</v>
          </cell>
          <cell r="AS25">
            <v>3.9842372006853539</v>
          </cell>
          <cell r="AT25">
            <v>0.33285454457405245</v>
          </cell>
          <cell r="AU25">
            <v>0.38853529637458956</v>
          </cell>
          <cell r="AV25">
            <v>4.969629830507885</v>
          </cell>
          <cell r="AW25">
            <v>243.94613385287906</v>
          </cell>
          <cell r="AX25">
            <v>8.5360482482357294E-2</v>
          </cell>
          <cell r="AY25">
            <v>299.26373811725557</v>
          </cell>
          <cell r="AZ25" t="str">
            <v>86°25'29''</v>
          </cell>
          <cell r="BA25" t="e">
            <v>#VALUE!</v>
          </cell>
          <cell r="BB25">
            <v>0.24</v>
          </cell>
          <cell r="BC25" t="e">
            <v>#VALUE!</v>
          </cell>
          <cell r="BD25" t="e">
            <v>#VALUE!</v>
          </cell>
          <cell r="BE25" t="e">
            <v>#VALUE!</v>
          </cell>
          <cell r="BF25" t="e">
            <v>#VALUE!</v>
          </cell>
          <cell r="BG25" t="e">
            <v>#VALUE!</v>
          </cell>
          <cell r="BH25" t="e">
            <v>#VALUE!</v>
          </cell>
          <cell r="BI25" t="e">
            <v>#VALUE!</v>
          </cell>
          <cell r="BJ25" t="e">
            <v>#VALUE!</v>
          </cell>
          <cell r="BK25" t="e">
            <v>#VALUE!</v>
          </cell>
          <cell r="BL25" t="e">
            <v>#VALUE!</v>
          </cell>
          <cell r="BM25" t="e">
            <v>#VALUE!</v>
          </cell>
          <cell r="BN25">
            <v>5.999999999994543E-2</v>
          </cell>
          <cell r="BO25">
            <v>753.22</v>
          </cell>
          <cell r="BP25">
            <v>747.37</v>
          </cell>
          <cell r="BQ25">
            <v>753.47</v>
          </cell>
          <cell r="BR25">
            <v>747.62</v>
          </cell>
          <cell r="BS25">
            <v>754.75707168560257</v>
          </cell>
          <cell r="BT25">
            <v>748.85262489569197</v>
          </cell>
          <cell r="BU25" t="str">
            <v/>
          </cell>
          <cell r="BV25">
            <v>1.287071685602541</v>
          </cell>
          <cell r="BW25">
            <v>1.2326248956919699</v>
          </cell>
          <cell r="BX25">
            <v>1.537071685602541</v>
          </cell>
          <cell r="BY25">
            <v>250</v>
          </cell>
          <cell r="BZ25">
            <v>0.71250000000000002</v>
          </cell>
          <cell r="CA25">
            <v>0.3125</v>
          </cell>
          <cell r="CB25">
            <v>1.2598482906472555</v>
          </cell>
          <cell r="CC25">
            <v>3</v>
          </cell>
          <cell r="CD25">
            <v>1.3722238693281905</v>
          </cell>
          <cell r="CE25">
            <v>1253.9124425945508</v>
          </cell>
          <cell r="CF25">
            <v>5.3492058170943713E-2</v>
          </cell>
          <cell r="CG25">
            <v>1667.3872400868363</v>
          </cell>
          <cell r="CH25">
            <v>2921.2996826813869</v>
          </cell>
          <cell r="CI25">
            <v>2</v>
          </cell>
          <cell r="CJ25">
            <v>1</v>
          </cell>
          <cell r="CK25">
            <v>1.5</v>
          </cell>
          <cell r="CL25">
            <v>2345</v>
          </cell>
          <cell r="CM25">
            <v>1.8686351914806314</v>
          </cell>
          <cell r="CN25">
            <v>1.9</v>
          </cell>
          <cell r="CO25" t="str">
            <v/>
          </cell>
          <cell r="CP25">
            <v>3</v>
          </cell>
          <cell r="CQ25">
            <v>3</v>
          </cell>
          <cell r="DV25" t="str">
            <v>250 mm</v>
          </cell>
          <cell r="DW25">
            <v>30.07</v>
          </cell>
          <cell r="DX25" t="str">
            <v>1</v>
          </cell>
          <cell r="DY25" t="str">
            <v>CS</v>
          </cell>
          <cell r="DZ25">
            <v>753.22</v>
          </cell>
          <cell r="EA25">
            <v>747.37</v>
          </cell>
        </row>
        <row r="26">
          <cell r="A26">
            <v>7</v>
          </cell>
          <cell r="B26" t="str">
            <v>C5</v>
          </cell>
          <cell r="C26" t="str">
            <v>C9</v>
          </cell>
          <cell r="D26">
            <v>6.2112580000000001E-2</v>
          </cell>
          <cell r="E26">
            <v>0.108047</v>
          </cell>
          <cell r="F26">
            <v>0.33126958000000001</v>
          </cell>
          <cell r="G26">
            <v>2.33</v>
          </cell>
          <cell r="K26">
            <v>0.22727958337519993</v>
          </cell>
          <cell r="L26">
            <v>10.427067212560624</v>
          </cell>
          <cell r="M26">
            <v>10.427067212560624</v>
          </cell>
          <cell r="N26">
            <v>185.9129918059767</v>
          </cell>
          <cell r="O26">
            <v>0.63759998533473206</v>
          </cell>
          <cell r="P26">
            <v>39.493756543047134</v>
          </cell>
          <cell r="Q26">
            <v>6.2112580000000001E-2</v>
          </cell>
          <cell r="R26">
            <v>0.108047</v>
          </cell>
          <cell r="S26">
            <v>0.33126958000000001</v>
          </cell>
          <cell r="U26">
            <v>261</v>
          </cell>
          <cell r="V26">
            <v>158.4</v>
          </cell>
          <cell r="Y26">
            <v>0</v>
          </cell>
          <cell r="AB26" t="str">
            <v/>
          </cell>
          <cell r="AC26">
            <v>126.72000000000001</v>
          </cell>
          <cell r="AD26">
            <v>0.38280000000000008</v>
          </cell>
          <cell r="AE26">
            <v>1.5312000000000003</v>
          </cell>
          <cell r="AF26">
            <v>1.5312000000000003</v>
          </cell>
          <cell r="AG26">
            <v>1.6305808740000003</v>
          </cell>
          <cell r="AH26">
            <v>41.124337417047137</v>
          </cell>
          <cell r="AI26">
            <v>40.869999999999997</v>
          </cell>
          <cell r="AJ26">
            <v>18.3</v>
          </cell>
          <cell r="AK26">
            <v>10</v>
          </cell>
          <cell r="AL26">
            <v>0.25</v>
          </cell>
          <cell r="AM26">
            <v>1.4E-2</v>
          </cell>
          <cell r="AN26">
            <v>7.9810619354248047E-2</v>
          </cell>
          <cell r="AO26">
            <v>0.1650390625</v>
          </cell>
          <cell r="AP26">
            <v>0.31924247741699219</v>
          </cell>
          <cell r="AQ26">
            <v>3.0468136456884856</v>
          </cell>
          <cell r="AR26">
            <v>4.0389948529112552</v>
          </cell>
          <cell r="AS26">
            <v>5.1169705389375828</v>
          </cell>
          <cell r="AT26">
            <v>0.47314339406491135</v>
          </cell>
          <cell r="AU26">
            <v>0.5529540134191594</v>
          </cell>
          <cell r="AV26">
            <v>4.8204744240410076</v>
          </cell>
          <cell r="AW26">
            <v>236.62448495913623</v>
          </cell>
          <cell r="AX26">
            <v>0.17379578205589793</v>
          </cell>
          <cell r="AY26">
            <v>298.50166702365124</v>
          </cell>
          <cell r="AZ26" t="str">
            <v>00°00'00''</v>
          </cell>
          <cell r="BA26" t="e">
            <v>#VALUE!</v>
          </cell>
          <cell r="BB26">
            <v>0.16400000000000001</v>
          </cell>
          <cell r="BC26" t="e">
            <v>#VALUE!</v>
          </cell>
          <cell r="BD26" t="e">
            <v>#VALUE!</v>
          </cell>
          <cell r="BE26" t="e">
            <v>#VALUE!</v>
          </cell>
          <cell r="BF26" t="e">
            <v>#VALUE!</v>
          </cell>
          <cell r="BG26" t="e">
            <v>#VALUE!</v>
          </cell>
          <cell r="BH26" t="e">
            <v>#VALUE!</v>
          </cell>
          <cell r="BI26" t="e">
            <v>#VALUE!</v>
          </cell>
          <cell r="BJ26" t="e">
            <v>#VALUE!</v>
          </cell>
          <cell r="BK26" t="e">
            <v>#VALUE!</v>
          </cell>
          <cell r="BL26" t="e">
            <v>#VALUE!</v>
          </cell>
          <cell r="BM26" t="e">
            <v>#VALUE!</v>
          </cell>
          <cell r="BN26">
            <v>0.74000000000000909</v>
          </cell>
          <cell r="BO26">
            <v>746.63</v>
          </cell>
          <cell r="BP26">
            <v>739.15</v>
          </cell>
          <cell r="BQ26">
            <v>746.88</v>
          </cell>
          <cell r="BR26">
            <v>739.4</v>
          </cell>
          <cell r="BS26">
            <v>748.85262489569197</v>
          </cell>
          <cell r="BT26">
            <v>740.59689688308208</v>
          </cell>
          <cell r="BU26" t="str">
            <v/>
          </cell>
          <cell r="BV26">
            <v>1.972624895691979</v>
          </cell>
          <cell r="BW26">
            <v>1.1968968830821041</v>
          </cell>
          <cell r="BX26">
            <v>2.222624895691979</v>
          </cell>
          <cell r="BY26">
            <v>250</v>
          </cell>
          <cell r="BZ26">
            <v>0.71250000000000002</v>
          </cell>
          <cell r="CA26">
            <v>0.3125</v>
          </cell>
          <cell r="CB26">
            <v>1.5847608893870415</v>
          </cell>
          <cell r="CC26">
            <v>4</v>
          </cell>
          <cell r="CD26">
            <v>1.4730426431726786</v>
          </cell>
          <cell r="CE26">
            <v>1458.2086434301038</v>
          </cell>
          <cell r="CF26">
            <v>3.5722542767375964E-2</v>
          </cell>
          <cell r="CG26">
            <v>1108.2979071626144</v>
          </cell>
          <cell r="CH26">
            <v>2566.5065505927182</v>
          </cell>
          <cell r="CI26">
            <v>2</v>
          </cell>
          <cell r="CJ26">
            <v>1</v>
          </cell>
          <cell r="CK26">
            <v>1.5</v>
          </cell>
          <cell r="CL26">
            <v>2345</v>
          </cell>
          <cell r="CM26">
            <v>1.641688625112613</v>
          </cell>
          <cell r="CN26">
            <v>1.9</v>
          </cell>
          <cell r="CO26" t="str">
            <v/>
          </cell>
          <cell r="CP26">
            <v>3</v>
          </cell>
          <cell r="CQ26">
            <v>3</v>
          </cell>
          <cell r="DV26" t="str">
            <v>250 mm</v>
          </cell>
          <cell r="DW26">
            <v>40.869999999999997</v>
          </cell>
          <cell r="DX26" t="str">
            <v>1</v>
          </cell>
          <cell r="DY26" t="str">
            <v>CS</v>
          </cell>
          <cell r="DZ26">
            <v>746.63</v>
          </cell>
          <cell r="EA26">
            <v>739.15</v>
          </cell>
        </row>
        <row r="27">
          <cell r="A27">
            <v>8</v>
          </cell>
          <cell r="B27" t="str">
            <v>C9</v>
          </cell>
          <cell r="C27" t="str">
            <v>C21</v>
          </cell>
          <cell r="D27">
            <v>9.622E-2</v>
          </cell>
          <cell r="E27">
            <v>9.0679999999999997E-2</v>
          </cell>
          <cell r="F27">
            <v>0.51816958000000002</v>
          </cell>
          <cell r="G27">
            <v>2.33</v>
          </cell>
          <cell r="K27">
            <v>0.21917445627526694</v>
          </cell>
          <cell r="L27">
            <v>10.646241668835891</v>
          </cell>
          <cell r="M27">
            <v>10.646241668835891</v>
          </cell>
          <cell r="N27">
            <v>183.75345279575666</v>
          </cell>
          <cell r="O27">
            <v>0.63724697181463419</v>
          </cell>
          <cell r="P27">
            <v>61.379060873218002</v>
          </cell>
          <cell r="Q27">
            <v>9.622E-2</v>
          </cell>
          <cell r="R27">
            <v>9.0679999999999997E-2</v>
          </cell>
          <cell r="S27">
            <v>0.51816958000000002</v>
          </cell>
          <cell r="U27">
            <v>331</v>
          </cell>
          <cell r="V27">
            <v>158.4</v>
          </cell>
          <cell r="Y27">
            <v>0</v>
          </cell>
          <cell r="AB27" t="str">
            <v/>
          </cell>
          <cell r="AC27">
            <v>126.72000000000001</v>
          </cell>
          <cell r="AD27">
            <v>0.48546666666666677</v>
          </cell>
          <cell r="AE27">
            <v>1.9418666666666671</v>
          </cell>
          <cell r="AF27">
            <v>1.9418666666666671</v>
          </cell>
          <cell r="AG27">
            <v>2.0973175406666669</v>
          </cell>
          <cell r="AH27">
            <v>63.476378413884667</v>
          </cell>
          <cell r="AI27">
            <v>45.529999999999994</v>
          </cell>
          <cell r="AJ27">
            <v>19.39</v>
          </cell>
          <cell r="AK27">
            <v>10</v>
          </cell>
          <cell r="AL27">
            <v>0.25</v>
          </cell>
          <cell r="AM27">
            <v>1.4E-2</v>
          </cell>
          <cell r="AN27">
            <v>9.8623037338256836E-2</v>
          </cell>
          <cell r="AO27">
            <v>0.2041015625</v>
          </cell>
          <cell r="AP27">
            <v>0.39449214935302734</v>
          </cell>
          <cell r="AQ27">
            <v>3.5267190176414798</v>
          </cell>
          <cell r="AR27">
            <v>4.1453886031896934</v>
          </cell>
          <cell r="AS27">
            <v>6.4895801967850115</v>
          </cell>
          <cell r="AT27">
            <v>0.63393206062151286</v>
          </cell>
          <cell r="AU27">
            <v>0.7325550979597697</v>
          </cell>
          <cell r="AV27">
            <v>4.961958671063929</v>
          </cell>
          <cell r="AW27">
            <v>243.56957669422832</v>
          </cell>
          <cell r="AX27">
            <v>0.26060881361045951</v>
          </cell>
          <cell r="AY27">
            <v>303.05594292655854</v>
          </cell>
          <cell r="AZ27" t="str">
            <v>04°33'15''</v>
          </cell>
          <cell r="BA27" t="e">
            <v>#VALUE!</v>
          </cell>
          <cell r="BB27">
            <v>0.18</v>
          </cell>
          <cell r="BC27" t="e">
            <v>#VALUE!</v>
          </cell>
          <cell r="BD27" t="e">
            <v>#VALUE!</v>
          </cell>
          <cell r="BE27" t="e">
            <v>#VALUE!</v>
          </cell>
          <cell r="BF27" t="e">
            <v>#VALUE!</v>
          </cell>
          <cell r="BG27" t="e">
            <v>#VALUE!</v>
          </cell>
          <cell r="BH27" t="e">
            <v>#VALUE!</v>
          </cell>
          <cell r="BI27" t="e">
            <v>#VALUE!</v>
          </cell>
          <cell r="BJ27" t="e">
            <v>#VALUE!</v>
          </cell>
          <cell r="BK27" t="e">
            <v>#VALUE!</v>
          </cell>
          <cell r="BL27" t="e">
            <v>#VALUE!</v>
          </cell>
          <cell r="BM27" t="e">
            <v>#VALUE!</v>
          </cell>
          <cell r="BN27">
            <v>5.999999999994543E-2</v>
          </cell>
          <cell r="BO27">
            <v>739.09</v>
          </cell>
          <cell r="BP27">
            <v>730.26</v>
          </cell>
          <cell r="BQ27">
            <v>739.34</v>
          </cell>
          <cell r="BR27">
            <v>730.51</v>
          </cell>
          <cell r="BS27">
            <v>740.59689688308208</v>
          </cell>
          <cell r="BT27">
            <v>731.7213043486762</v>
          </cell>
          <cell r="BU27" t="str">
            <v/>
          </cell>
          <cell r="BV27">
            <v>1.2568968830820495</v>
          </cell>
          <cell r="BW27">
            <v>1.2113043486762081</v>
          </cell>
          <cell r="BX27">
            <v>1.5068968830820495</v>
          </cell>
          <cell r="BY27">
            <v>250</v>
          </cell>
          <cell r="BZ27">
            <v>0.71250000000000002</v>
          </cell>
          <cell r="CA27">
            <v>0.3125</v>
          </cell>
          <cell r="CB27">
            <v>1.2341006158791288</v>
          </cell>
          <cell r="CC27">
            <v>5</v>
          </cell>
          <cell r="CD27">
            <v>1.2496014807016931</v>
          </cell>
          <cell r="CE27">
            <v>1078.4256028686973</v>
          </cell>
          <cell r="CF27">
            <v>5.5407934147189808E-2</v>
          </cell>
          <cell r="CG27">
            <v>1730.4802853235653</v>
          </cell>
          <cell r="CH27">
            <v>2808.9058881922629</v>
          </cell>
          <cell r="CI27">
            <v>2</v>
          </cell>
          <cell r="CJ27">
            <v>1</v>
          </cell>
          <cell r="CK27">
            <v>1.5</v>
          </cell>
          <cell r="CL27">
            <v>2345</v>
          </cell>
          <cell r="CM27">
            <v>1.7967415063063514</v>
          </cell>
          <cell r="CN27">
            <v>1.9</v>
          </cell>
          <cell r="CO27" t="str">
            <v/>
          </cell>
          <cell r="CP27">
            <v>3</v>
          </cell>
          <cell r="CQ27">
            <v>3</v>
          </cell>
          <cell r="DV27" t="str">
            <v>250 mm</v>
          </cell>
          <cell r="DW27">
            <v>45.529999999999994</v>
          </cell>
          <cell r="DX27" t="str">
            <v>1</v>
          </cell>
          <cell r="DY27" t="str">
            <v>CS</v>
          </cell>
          <cell r="DZ27">
            <v>739.09</v>
          </cell>
          <cell r="EA27">
            <v>730.26</v>
          </cell>
        </row>
        <row r="28">
          <cell r="AD28" t="str">
            <v/>
          </cell>
          <cell r="BU28" t="str">
            <v/>
          </cell>
        </row>
        <row r="29">
          <cell r="A29">
            <v>9</v>
          </cell>
          <cell r="B29" t="str">
            <v>C27</v>
          </cell>
          <cell r="C29" t="str">
            <v>C29</v>
          </cell>
          <cell r="D29">
            <v>0.11533</v>
          </cell>
          <cell r="F29">
            <v>0.11533</v>
          </cell>
          <cell r="G29">
            <v>2.33</v>
          </cell>
          <cell r="H29">
            <v>57.61</v>
          </cell>
          <cell r="I29">
            <v>8.52</v>
          </cell>
          <cell r="J29">
            <v>14.789099114737025</v>
          </cell>
          <cell r="K29" t="str">
            <v/>
          </cell>
          <cell r="L29">
            <v>5</v>
          </cell>
          <cell r="M29">
            <v>10</v>
          </cell>
          <cell r="N29">
            <v>190.32831544687943</v>
          </cell>
          <cell r="O29">
            <v>0.62985459704345059</v>
          </cell>
          <cell r="P29">
            <v>13.825664033914075</v>
          </cell>
          <cell r="Q29">
            <v>0.11533</v>
          </cell>
          <cell r="R29">
            <v>0</v>
          </cell>
          <cell r="S29">
            <v>0.11533</v>
          </cell>
          <cell r="U29">
            <v>45</v>
          </cell>
          <cell r="V29">
            <v>158.4</v>
          </cell>
          <cell r="Y29">
            <v>0</v>
          </cell>
          <cell r="AB29" t="str">
            <v/>
          </cell>
          <cell r="AC29">
            <v>126.72000000000001</v>
          </cell>
          <cell r="AD29">
            <v>6.6000000000000003E-2</v>
          </cell>
          <cell r="AE29">
            <v>0.26400000000000001</v>
          </cell>
          <cell r="AF29">
            <v>0.26400000000000001</v>
          </cell>
          <cell r="AG29">
            <v>0.298599</v>
          </cell>
          <cell r="AH29">
            <v>15.325664033914075</v>
          </cell>
          <cell r="AI29">
            <v>45.15</v>
          </cell>
          <cell r="AJ29">
            <v>4.8099999999999996</v>
          </cell>
          <cell r="AK29">
            <v>10</v>
          </cell>
          <cell r="AL29">
            <v>0.25</v>
          </cell>
          <cell r="AM29">
            <v>1.4E-2</v>
          </cell>
          <cell r="AN29">
            <v>6.7799568176269531E-2</v>
          </cell>
          <cell r="AO29">
            <v>9.9609375E-2</v>
          </cell>
          <cell r="AP29">
            <v>0.27119827270507813</v>
          </cell>
          <cell r="AQ29">
            <v>1.4243744516506656</v>
          </cell>
          <cell r="AR29">
            <v>2.0652611228352358</v>
          </cell>
          <cell r="AS29">
            <v>1.1697391237126151</v>
          </cell>
          <cell r="AT29">
            <v>0.10340685925153588</v>
          </cell>
          <cell r="AU29">
            <v>0.1712064274278054</v>
          </cell>
          <cell r="AV29">
            <v>2.4713643426267708</v>
          </cell>
          <cell r="AW29">
            <v>121.31281348656299</v>
          </cell>
          <cell r="AX29">
            <v>0.1263317830445965</v>
          </cell>
          <cell r="AY29">
            <v>208.51395873170904</v>
          </cell>
          <cell r="AZ29" t="e">
            <v>#REF!</v>
          </cell>
          <cell r="BA29" t="e">
            <v>#REF!</v>
          </cell>
          <cell r="BB29" t="e">
            <v>#REF!</v>
          </cell>
          <cell r="BC29" t="e">
            <v>#REF!</v>
          </cell>
          <cell r="BD29" t="e">
            <v>#REF!</v>
          </cell>
          <cell r="BE29" t="e">
            <v>#REF!</v>
          </cell>
          <cell r="BF29" t="e">
            <v>#REF!</v>
          </cell>
          <cell r="BG29" t="e">
            <v>#REF!</v>
          </cell>
          <cell r="BH29" t="e">
            <v>#REF!</v>
          </cell>
          <cell r="BI29" t="e">
            <v>#REF!</v>
          </cell>
          <cell r="BJ29" t="e">
            <v>#REF!</v>
          </cell>
          <cell r="BK29" t="e">
            <v>#REF!</v>
          </cell>
          <cell r="BL29" t="e">
            <v>#REF!</v>
          </cell>
          <cell r="BM29" t="e">
            <v>#REF!</v>
          </cell>
          <cell r="BO29">
            <v>724.54</v>
          </cell>
          <cell r="BP29">
            <v>722.37</v>
          </cell>
          <cell r="BQ29">
            <v>724.79</v>
          </cell>
          <cell r="BR29">
            <v>722.62</v>
          </cell>
          <cell r="BS29">
            <v>725.985249438246</v>
          </cell>
          <cell r="BT29">
            <v>723.85904830801019</v>
          </cell>
          <cell r="BU29" t="str">
            <v/>
          </cell>
          <cell r="BV29">
            <v>1.1952494382460372</v>
          </cell>
          <cell r="BW29">
            <v>1.2390483080101831</v>
          </cell>
          <cell r="BX29">
            <v>1.4452494382460372</v>
          </cell>
          <cell r="BY29">
            <v>250</v>
          </cell>
          <cell r="BZ29">
            <v>0.71250000000000002</v>
          </cell>
          <cell r="CA29">
            <v>0.3125</v>
          </cell>
          <cell r="CB29">
            <v>1.2171488731281102</v>
          </cell>
          <cell r="CC29">
            <v>3</v>
          </cell>
          <cell r="CD29">
            <v>1.3366468100918147</v>
          </cell>
          <cell r="CE29">
            <v>1221.4027929342112</v>
          </cell>
          <cell r="CF29">
            <v>5.6722710490753947E-2</v>
          </cell>
          <cell r="CG29">
            <v>1774.0830966919439</v>
          </cell>
          <cell r="CH29">
            <v>2995.4858896261549</v>
          </cell>
          <cell r="CI29">
            <v>2</v>
          </cell>
          <cell r="CJ29">
            <v>1</v>
          </cell>
          <cell r="CK29">
            <v>1.5</v>
          </cell>
          <cell r="CL29">
            <v>2345</v>
          </cell>
          <cell r="CM29">
            <v>1.916089055197967</v>
          </cell>
          <cell r="CN29">
            <v>2.2000000000000002</v>
          </cell>
          <cell r="CO29" t="str">
            <v/>
          </cell>
          <cell r="CP29">
            <v>3</v>
          </cell>
          <cell r="CQ29">
            <v>3</v>
          </cell>
          <cell r="DV29" t="str">
            <v>250 mm</v>
          </cell>
          <cell r="DW29">
            <v>45.15</v>
          </cell>
          <cell r="DX29" t="str">
            <v>1</v>
          </cell>
          <cell r="DY29" t="str">
            <v>CS</v>
          </cell>
          <cell r="DZ29">
            <v>724.54</v>
          </cell>
          <cell r="EA29">
            <v>722.37</v>
          </cell>
        </row>
        <row r="30">
          <cell r="AD30" t="str">
            <v/>
          </cell>
          <cell r="BU30" t="str">
            <v/>
          </cell>
        </row>
        <row r="31">
          <cell r="A31">
            <v>10</v>
          </cell>
          <cell r="B31" t="str">
            <v>C31</v>
          </cell>
          <cell r="C31" t="str">
            <v>C29</v>
          </cell>
          <cell r="D31">
            <v>6.1789999999999998E-2</v>
          </cell>
          <cell r="F31">
            <v>6.1789999999999998E-2</v>
          </cell>
          <cell r="G31">
            <v>2.33</v>
          </cell>
          <cell r="H31">
            <v>40.9</v>
          </cell>
          <cell r="I31">
            <v>6.59</v>
          </cell>
          <cell r="J31">
            <v>16.112469437652813</v>
          </cell>
          <cell r="K31" t="str">
            <v/>
          </cell>
          <cell r="L31">
            <v>5</v>
          </cell>
          <cell r="M31">
            <v>10</v>
          </cell>
          <cell r="N31">
            <v>190.32831544687943</v>
          </cell>
          <cell r="O31">
            <v>0.6282766970684408</v>
          </cell>
          <cell r="P31">
            <v>7.3887768564976852</v>
          </cell>
          <cell r="Q31">
            <v>6.1789999999999998E-2</v>
          </cell>
          <cell r="R31">
            <v>0</v>
          </cell>
          <cell r="S31">
            <v>6.1789999999999998E-2</v>
          </cell>
          <cell r="U31">
            <v>9</v>
          </cell>
          <cell r="V31">
            <v>158.4</v>
          </cell>
          <cell r="W31">
            <v>6.1789999999999998E-2</v>
          </cell>
          <cell r="X31">
            <v>6.1789999999999998E-2</v>
          </cell>
          <cell r="Y31">
            <v>3.0894999999999999E-2</v>
          </cell>
          <cell r="AB31" t="str">
            <v/>
          </cell>
          <cell r="AC31">
            <v>126.72000000000001</v>
          </cell>
          <cell r="AD31">
            <v>1.32E-2</v>
          </cell>
          <cell r="AE31">
            <v>5.28E-2</v>
          </cell>
          <cell r="AF31">
            <v>8.3694999999999992E-2</v>
          </cell>
          <cell r="AG31">
            <v>0.10223199999999999</v>
          </cell>
          <cell r="AH31">
            <v>8.8887768564976852</v>
          </cell>
          <cell r="AI31">
            <v>36.36</v>
          </cell>
          <cell r="AJ31">
            <v>1.54</v>
          </cell>
          <cell r="AK31">
            <v>10</v>
          </cell>
          <cell r="AL31">
            <v>0.25</v>
          </cell>
          <cell r="AM31">
            <v>1.4E-2</v>
          </cell>
          <cell r="AN31">
            <v>6.8655014038085938E-2</v>
          </cell>
          <cell r="AO31">
            <v>7.421875E-2</v>
          </cell>
          <cell r="AP31">
            <v>0.27462005615234375</v>
          </cell>
          <cell r="AQ31">
            <v>0.81174705583702866</v>
          </cell>
          <cell r="AR31">
            <v>1.1689887133103372</v>
          </cell>
          <cell r="AS31">
            <v>0.37857558822131865</v>
          </cell>
          <cell r="AT31">
            <v>3.3584774855254032E-2</v>
          </cell>
          <cell r="AU31">
            <v>0.10223978889333997</v>
          </cell>
          <cell r="AV31">
            <v>1.3983780506243488</v>
          </cell>
          <cell r="AW31">
            <v>68.642722043479225</v>
          </cell>
          <cell r="AX31">
            <v>0.12949336203286657</v>
          </cell>
          <cell r="AY31">
            <v>26.89365363943234</v>
          </cell>
          <cell r="AZ31" t="e">
            <v>#REF!</v>
          </cell>
          <cell r="BA31" t="e">
            <v>#REF!</v>
          </cell>
          <cell r="BB31" t="e">
            <v>#REF!</v>
          </cell>
          <cell r="BC31" t="e">
            <v>#REF!</v>
          </cell>
          <cell r="BD31" t="e">
            <v>#REF!</v>
          </cell>
          <cell r="BE31" t="e">
            <v>#REF!</v>
          </cell>
          <cell r="BF31" t="e">
            <v>#REF!</v>
          </cell>
          <cell r="BG31" t="e">
            <v>#REF!</v>
          </cell>
          <cell r="BH31" t="e">
            <v>#REF!</v>
          </cell>
          <cell r="BI31" t="e">
            <v>#REF!</v>
          </cell>
          <cell r="BJ31" t="e">
            <v>#REF!</v>
          </cell>
          <cell r="BK31" t="e">
            <v>#REF!</v>
          </cell>
          <cell r="BL31" t="e">
            <v>#REF!</v>
          </cell>
          <cell r="BM31" t="e">
            <v>#REF!</v>
          </cell>
          <cell r="BO31">
            <v>722.97</v>
          </cell>
          <cell r="BP31">
            <v>722.41</v>
          </cell>
          <cell r="BQ31">
            <v>723.21999999999991</v>
          </cell>
          <cell r="BR31">
            <v>722.66</v>
          </cell>
          <cell r="BS31">
            <v>724.42386241618033</v>
          </cell>
          <cell r="BT31">
            <v>723.85904830801019</v>
          </cell>
          <cell r="BU31" t="str">
            <v/>
          </cell>
          <cell r="BV31">
            <v>1.2038624161804137</v>
          </cell>
          <cell r="BW31">
            <v>1.1990483080102194</v>
          </cell>
          <cell r="BX31">
            <v>1.4538624161804137</v>
          </cell>
          <cell r="BY31">
            <v>250</v>
          </cell>
          <cell r="BZ31">
            <v>0.71250000000000002</v>
          </cell>
          <cell r="CA31">
            <v>0.3125</v>
          </cell>
          <cell r="CB31">
            <v>1.2014553620953166</v>
          </cell>
          <cell r="CC31">
            <v>3</v>
          </cell>
          <cell r="CD31">
            <v>1.3234094298494656</v>
          </cell>
          <cell r="CE31">
            <v>1209.3067230696322</v>
          </cell>
          <cell r="CF31">
            <v>5.7979524560611506E-2</v>
          </cell>
          <cell r="CG31">
            <v>1815.9934065832442</v>
          </cell>
          <cell r="CH31">
            <v>3025.3001296528764</v>
          </cell>
          <cell r="CI31">
            <v>2</v>
          </cell>
          <cell r="CJ31">
            <v>1</v>
          </cell>
          <cell r="CK31">
            <v>1.5</v>
          </cell>
          <cell r="CL31">
            <v>2345</v>
          </cell>
          <cell r="CM31">
            <v>1.9351599976457632</v>
          </cell>
          <cell r="CN31">
            <v>2.2000000000000002</v>
          </cell>
          <cell r="CO31" t="str">
            <v/>
          </cell>
          <cell r="CP31">
            <v>3</v>
          </cell>
          <cell r="CQ31">
            <v>3</v>
          </cell>
          <cell r="DV31" t="str">
            <v>250 mm</v>
          </cell>
          <cell r="DW31">
            <v>36.36</v>
          </cell>
          <cell r="DX31" t="str">
            <v>1</v>
          </cell>
          <cell r="DY31" t="str">
            <v>CS</v>
          </cell>
          <cell r="DZ31">
            <v>722.96999999999991</v>
          </cell>
          <cell r="EA31">
            <v>722.41</v>
          </cell>
        </row>
        <row r="32">
          <cell r="AD32" t="str">
            <v/>
          </cell>
          <cell r="BU32" t="str">
            <v/>
          </cell>
        </row>
        <row r="33">
          <cell r="A33">
            <v>11</v>
          </cell>
          <cell r="B33" t="str">
            <v>C21</v>
          </cell>
          <cell r="C33" t="str">
            <v>C23</v>
          </cell>
          <cell r="D33">
            <v>8.6629999999999999E-2</v>
          </cell>
          <cell r="F33">
            <v>8.6629999999999999E-2</v>
          </cell>
          <cell r="G33">
            <v>2.33</v>
          </cell>
          <cell r="H33">
            <v>46.73</v>
          </cell>
          <cell r="I33">
            <v>8.9699999999999989</v>
          </cell>
          <cell r="J33">
            <v>19.19537770169056</v>
          </cell>
          <cell r="K33" t="str">
            <v/>
          </cell>
          <cell r="L33">
            <v>5</v>
          </cell>
          <cell r="M33">
            <v>10</v>
          </cell>
          <cell r="N33">
            <v>190.32831544687943</v>
          </cell>
          <cell r="O33">
            <v>0.62850241960859954</v>
          </cell>
          <cell r="P33">
            <v>10.362837121212143</v>
          </cell>
          <cell r="Q33">
            <v>8.6629999999999999E-2</v>
          </cell>
          <cell r="R33">
            <v>0</v>
          </cell>
          <cell r="S33">
            <v>8.6629999999999999E-2</v>
          </cell>
          <cell r="U33">
            <v>12</v>
          </cell>
          <cell r="V33">
            <v>158.4</v>
          </cell>
          <cell r="Y33">
            <v>0</v>
          </cell>
          <cell r="AB33" t="str">
            <v/>
          </cell>
          <cell r="AC33">
            <v>126.72000000000001</v>
          </cell>
          <cell r="AD33">
            <v>1.7600000000000001E-2</v>
          </cell>
          <cell r="AE33">
            <v>7.0400000000000004E-2</v>
          </cell>
          <cell r="AF33">
            <v>7.0400000000000004E-2</v>
          </cell>
          <cell r="AG33">
            <v>9.6389000000000002E-2</v>
          </cell>
          <cell r="AH33">
            <v>11.862837121212143</v>
          </cell>
          <cell r="AI33">
            <v>35.47</v>
          </cell>
          <cell r="AJ33">
            <v>2.09</v>
          </cell>
          <cell r="AK33">
            <v>10</v>
          </cell>
          <cell r="AL33">
            <v>0.25</v>
          </cell>
          <cell r="AM33">
            <v>1.4E-2</v>
          </cell>
          <cell r="AN33">
            <v>7.3578357696533203E-2</v>
          </cell>
          <cell r="AO33">
            <v>8.59375E-2</v>
          </cell>
          <cell r="AP33">
            <v>0.29431343078613281</v>
          </cell>
          <cell r="AQ33">
            <v>0.98359531662195265</v>
          </cell>
          <cell r="AR33">
            <v>1.363834934372238</v>
          </cell>
          <cell r="AS33">
            <v>0.54522895393910609</v>
          </cell>
          <cell r="AT33">
            <v>4.9309874968432171E-2</v>
          </cell>
          <cell r="AU33">
            <v>0.12288823266496537</v>
          </cell>
          <cell r="AV33">
            <v>1.6290611291891657</v>
          </cell>
          <cell r="AW33">
            <v>79.966351182959002</v>
          </cell>
          <cell r="AX33">
            <v>0.14834786064041569</v>
          </cell>
          <cell r="AY33">
            <v>222.04686619337161</v>
          </cell>
          <cell r="AZ33" t="e">
            <v>#REF!</v>
          </cell>
          <cell r="BA33" t="e">
            <v>#REF!</v>
          </cell>
          <cell r="BB33" t="e">
            <v>#REF!</v>
          </cell>
          <cell r="BC33" t="e">
            <v>#REF!</v>
          </cell>
          <cell r="BD33" t="e">
            <v>#REF!</v>
          </cell>
          <cell r="BE33" t="e">
            <v>#REF!</v>
          </cell>
          <cell r="BF33" t="e">
            <v>#REF!</v>
          </cell>
          <cell r="BG33" t="e">
            <v>#REF!</v>
          </cell>
          <cell r="BH33" t="e">
            <v>#REF!</v>
          </cell>
          <cell r="BI33" t="e">
            <v>#REF!</v>
          </cell>
          <cell r="BJ33" t="e">
            <v>#REF!</v>
          </cell>
          <cell r="BK33" t="e">
            <v>#REF!</v>
          </cell>
          <cell r="BL33" t="e">
            <v>#REF!</v>
          </cell>
          <cell r="BM33" t="e">
            <v>#REF!</v>
          </cell>
          <cell r="BO33">
            <v>730.27</v>
          </cell>
          <cell r="BP33">
            <v>729.53</v>
          </cell>
          <cell r="BQ33">
            <v>730.52</v>
          </cell>
          <cell r="BR33">
            <v>729.78</v>
          </cell>
          <cell r="BS33">
            <v>731.7213043486762</v>
          </cell>
          <cell r="BT33">
            <v>731.01018787833573</v>
          </cell>
          <cell r="BU33" t="str">
            <v/>
          </cell>
          <cell r="BV33">
            <v>1.2013043486762172</v>
          </cell>
          <cell r="BW33">
            <v>1.2301878783357552</v>
          </cell>
          <cell r="BX33">
            <v>1.4513043486762172</v>
          </cell>
          <cell r="BY33">
            <v>250</v>
          </cell>
          <cell r="BZ33">
            <v>0.71250000000000002</v>
          </cell>
          <cell r="CA33">
            <v>0.3125</v>
          </cell>
          <cell r="CB33">
            <v>1.2157461135059862</v>
          </cell>
          <cell r="CC33">
            <v>3</v>
          </cell>
          <cell r="CD33">
            <v>1.3354671475474409</v>
          </cell>
          <cell r="CE33">
            <v>1220.3248394198351</v>
          </cell>
          <cell r="CF33">
            <v>5.6833476717246367E-2</v>
          </cell>
          <cell r="CG33">
            <v>1777.7677650047981</v>
          </cell>
          <cell r="CH33">
            <v>2998.0926044246335</v>
          </cell>
          <cell r="CI33">
            <v>2</v>
          </cell>
          <cell r="CJ33">
            <v>1</v>
          </cell>
          <cell r="CK33">
            <v>1.5</v>
          </cell>
          <cell r="CL33">
            <v>2345</v>
          </cell>
          <cell r="CM33">
            <v>1.9177564633846269</v>
          </cell>
          <cell r="CN33">
            <v>2.2000000000000002</v>
          </cell>
          <cell r="CO33" t="str">
            <v/>
          </cell>
          <cell r="CP33">
            <v>3</v>
          </cell>
          <cell r="CQ33">
            <v>3</v>
          </cell>
          <cell r="DV33" t="str">
            <v>250 mm</v>
          </cell>
          <cell r="DW33">
            <v>35.47</v>
          </cell>
          <cell r="DX33" t="str">
            <v>1</v>
          </cell>
          <cell r="DY33" t="str">
            <v>CS</v>
          </cell>
          <cell r="DZ33">
            <v>730.27</v>
          </cell>
          <cell r="EA33">
            <v>729.53</v>
          </cell>
        </row>
        <row r="34">
          <cell r="AD34" t="str">
            <v/>
          </cell>
          <cell r="BU34" t="str">
            <v/>
          </cell>
        </row>
        <row r="35">
          <cell r="A35">
            <v>12</v>
          </cell>
          <cell r="B35" t="str">
            <v>C9</v>
          </cell>
          <cell r="C35" t="str">
            <v>C11</v>
          </cell>
          <cell r="D35">
            <v>0.10502874</v>
          </cell>
          <cell r="F35">
            <v>0.10502874</v>
          </cell>
          <cell r="G35">
            <v>2.33</v>
          </cell>
          <cell r="H35">
            <v>42.07</v>
          </cell>
          <cell r="I35">
            <v>8.1600000000000037</v>
          </cell>
          <cell r="J35">
            <v>19.396244354647024</v>
          </cell>
          <cell r="K35" t="str">
            <v/>
          </cell>
          <cell r="L35">
            <v>5</v>
          </cell>
          <cell r="M35">
            <v>10</v>
          </cell>
          <cell r="N35">
            <v>190.32831544687943</v>
          </cell>
          <cell r="O35">
            <v>0.62807450383022301</v>
          </cell>
          <cell r="P35">
            <v>12.555173630371991</v>
          </cell>
          <cell r="Q35">
            <v>0.10502874</v>
          </cell>
          <cell r="R35">
            <v>0</v>
          </cell>
          <cell r="S35">
            <v>0.10502874</v>
          </cell>
          <cell r="U35">
            <v>14</v>
          </cell>
          <cell r="V35">
            <v>158.4</v>
          </cell>
          <cell r="Y35">
            <v>0</v>
          </cell>
          <cell r="AB35" t="str">
            <v/>
          </cell>
          <cell r="AC35">
            <v>126.72000000000001</v>
          </cell>
          <cell r="AD35">
            <v>2.0533333333333334E-2</v>
          </cell>
          <cell r="AE35">
            <v>8.2133333333333336E-2</v>
          </cell>
          <cell r="AF35">
            <v>8.2133333333333336E-2</v>
          </cell>
          <cell r="AG35">
            <v>0.11364195533333334</v>
          </cell>
          <cell r="AH35">
            <v>14.055173630371991</v>
          </cell>
          <cell r="AI35">
            <v>34.14</v>
          </cell>
          <cell r="AJ35">
            <v>1.2</v>
          </cell>
          <cell r="AK35">
            <v>10</v>
          </cell>
          <cell r="AL35">
            <v>0.25</v>
          </cell>
          <cell r="AM35">
            <v>1.4E-2</v>
          </cell>
          <cell r="AN35">
            <v>9.2747211456298828E-2</v>
          </cell>
          <cell r="AO35">
            <v>9.375E-2</v>
          </cell>
          <cell r="AP35">
            <v>0.37098884582519531</v>
          </cell>
          <cell r="AQ35">
            <v>0.84818650384660976</v>
          </cell>
          <cell r="AR35">
            <v>1.0329970078420463</v>
          </cell>
          <cell r="AS35">
            <v>0.38121881731275026</v>
          </cell>
          <cell r="AT35">
            <v>3.6667703634430934E-2</v>
          </cell>
          <cell r="AU35">
            <v>0.12941491509072978</v>
          </cell>
          <cell r="AV35">
            <v>1.2343970101010686</v>
          </cell>
          <cell r="AW35">
            <v>60.593321539792541</v>
          </cell>
          <cell r="AX35">
            <v>0.23195912145436273</v>
          </cell>
          <cell r="AY35">
            <v>208.69819249881988</v>
          </cell>
          <cell r="AZ35" t="e">
            <v>#REF!</v>
          </cell>
          <cell r="BA35" t="e">
            <v>#REF!</v>
          </cell>
          <cell r="BB35" t="e">
            <v>#REF!</v>
          </cell>
          <cell r="BC35" t="e">
            <v>#REF!</v>
          </cell>
          <cell r="BD35" t="e">
            <v>#REF!</v>
          </cell>
          <cell r="BE35" t="e">
            <v>#REF!</v>
          </cell>
          <cell r="BF35" t="e">
            <v>#REF!</v>
          </cell>
          <cell r="BG35" t="e">
            <v>#REF!</v>
          </cell>
          <cell r="BH35" t="e">
            <v>#REF!</v>
          </cell>
          <cell r="BI35" t="e">
            <v>#REF!</v>
          </cell>
          <cell r="BJ35" t="e">
            <v>#REF!</v>
          </cell>
          <cell r="BK35" t="e">
            <v>#REF!</v>
          </cell>
          <cell r="BL35" t="e">
            <v>#REF!</v>
          </cell>
          <cell r="BM35" t="e">
            <v>#REF!</v>
          </cell>
          <cell r="BO35">
            <v>739.15</v>
          </cell>
          <cell r="BP35">
            <v>738.74</v>
          </cell>
          <cell r="BQ35">
            <v>739.4</v>
          </cell>
          <cell r="BR35">
            <v>738.99</v>
          </cell>
          <cell r="BS35">
            <v>740.59689688308208</v>
          </cell>
          <cell r="BT35">
            <v>740.20462566780589</v>
          </cell>
          <cell r="BU35" t="str">
            <v/>
          </cell>
          <cell r="BV35">
            <v>1.1968968830821041</v>
          </cell>
          <cell r="BW35">
            <v>1.2146256678058762</v>
          </cell>
          <cell r="BX35">
            <v>1.4468968830821041</v>
          </cell>
          <cell r="BY35">
            <v>250</v>
          </cell>
          <cell r="BZ35">
            <v>0.71250000000000002</v>
          </cell>
          <cell r="CA35">
            <v>0.3125</v>
          </cell>
          <cell r="CB35">
            <v>1.2057612754439901</v>
          </cell>
          <cell r="CC35">
            <v>3</v>
          </cell>
          <cell r="CD35">
            <v>1.3270501529981509</v>
          </cell>
          <cell r="CE35">
            <v>1212.6335476193417</v>
          </cell>
          <cell r="CF35">
            <v>5.7630804921352641E-2</v>
          </cell>
          <cell r="CG35">
            <v>1804.3424431388346</v>
          </cell>
          <cell r="CH35">
            <v>3016.9759907581765</v>
          </cell>
          <cell r="CI35">
            <v>2</v>
          </cell>
          <cell r="CJ35">
            <v>1</v>
          </cell>
          <cell r="CK35">
            <v>1.5</v>
          </cell>
          <cell r="CL35">
            <v>2345</v>
          </cell>
          <cell r="CM35">
            <v>1.929835388544676</v>
          </cell>
          <cell r="CN35">
            <v>2.2000000000000002</v>
          </cell>
          <cell r="CO35" t="str">
            <v/>
          </cell>
          <cell r="CP35">
            <v>3</v>
          </cell>
          <cell r="CQ35">
            <v>3</v>
          </cell>
          <cell r="DV35" t="str">
            <v>250 mm</v>
          </cell>
          <cell r="DW35">
            <v>34.14</v>
          </cell>
          <cell r="DX35" t="str">
            <v>1</v>
          </cell>
          <cell r="DY35" t="str">
            <v>CS</v>
          </cell>
          <cell r="DZ35">
            <v>739.15</v>
          </cell>
          <cell r="EA35">
            <v>738.74</v>
          </cell>
        </row>
        <row r="36">
          <cell r="A36">
            <v>13</v>
          </cell>
          <cell r="B36" t="str">
            <v>C11</v>
          </cell>
          <cell r="C36" t="str">
            <v>C23</v>
          </cell>
          <cell r="D36">
            <v>0.10915</v>
          </cell>
          <cell r="F36">
            <v>0.21417873999999998</v>
          </cell>
          <cell r="G36">
            <v>2.33</v>
          </cell>
          <cell r="K36">
            <v>0.34714542920692387</v>
          </cell>
          <cell r="L36">
            <v>10.347145429206924</v>
          </cell>
          <cell r="M36">
            <v>10.347145429206924</v>
          </cell>
          <cell r="N36">
            <v>186.71792487044041</v>
          </cell>
          <cell r="O36">
            <v>0.63601967919706281</v>
          </cell>
          <cell r="P36">
            <v>25.517421011305288</v>
          </cell>
          <cell r="Q36">
            <v>0.10915</v>
          </cell>
          <cell r="R36">
            <v>0</v>
          </cell>
          <cell r="S36">
            <v>0.21417873999999998</v>
          </cell>
          <cell r="U36">
            <v>78</v>
          </cell>
          <cell r="V36">
            <v>158.4</v>
          </cell>
          <cell r="Y36">
            <v>0</v>
          </cell>
          <cell r="AB36" t="str">
            <v/>
          </cell>
          <cell r="AC36">
            <v>126.72000000000001</v>
          </cell>
          <cell r="AD36">
            <v>0.11440000000000002</v>
          </cell>
          <cell r="AE36">
            <v>0.45760000000000006</v>
          </cell>
          <cell r="AF36">
            <v>0.45760000000000006</v>
          </cell>
          <cell r="AG36">
            <v>0.52185362200000007</v>
          </cell>
          <cell r="AH36">
            <v>27.017421011305288</v>
          </cell>
          <cell r="AI36">
            <v>53.959999999999994</v>
          </cell>
          <cell r="AJ36">
            <v>16.989999999999998</v>
          </cell>
          <cell r="AK36">
            <v>10</v>
          </cell>
          <cell r="AL36">
            <v>0.25</v>
          </cell>
          <cell r="AM36">
            <v>1.4E-2</v>
          </cell>
          <cell r="AN36">
            <v>6.5637350082397461E-2</v>
          </cell>
          <cell r="AO36">
            <v>0.1328125</v>
          </cell>
          <cell r="AP36">
            <v>0.26254940032958984</v>
          </cell>
          <cell r="AQ36">
            <v>2.6277778600134565</v>
          </cell>
          <cell r="AR36">
            <v>3.8776900948134942</v>
          </cell>
          <cell r="AS36">
            <v>4.0178327359550989</v>
          </cell>
          <cell r="AT36">
            <v>0.35194783290402143</v>
          </cell>
          <cell r="AU36">
            <v>0.41758518298641889</v>
          </cell>
          <cell r="AV36">
            <v>4.6447348574761076</v>
          </cell>
          <cell r="AW36">
            <v>227.99788915811521</v>
          </cell>
          <cell r="AX36">
            <v>0.11849855764484234</v>
          </cell>
          <cell r="AY36">
            <v>302.03176780882933</v>
          </cell>
          <cell r="AZ36" t="str">
            <v>93°20'01''</v>
          </cell>
          <cell r="BA36" t="e">
            <v>#VALUE!</v>
          </cell>
          <cell r="BB36">
            <v>0.28799999999999998</v>
          </cell>
          <cell r="BC36" t="e">
            <v>#VALUE!</v>
          </cell>
          <cell r="BD36" t="e">
            <v>#VALUE!</v>
          </cell>
          <cell r="BE36" t="e">
            <v>#VALUE!</v>
          </cell>
          <cell r="BF36" t="e">
            <v>#VALUE!</v>
          </cell>
          <cell r="BG36" t="e">
            <v>#VALUE!</v>
          </cell>
          <cell r="BH36" t="e">
            <v>#VALUE!</v>
          </cell>
          <cell r="BI36" t="e">
            <v>#VALUE!</v>
          </cell>
          <cell r="BJ36" t="e">
            <v>#VALUE!</v>
          </cell>
          <cell r="BK36" t="e">
            <v>#VALUE!</v>
          </cell>
          <cell r="BL36" t="e">
            <v>#VALUE!</v>
          </cell>
          <cell r="BM36" t="e">
            <v>#VALUE!</v>
          </cell>
          <cell r="BN36">
            <v>2.9999999999972715E-2</v>
          </cell>
          <cell r="BO36">
            <v>738.71</v>
          </cell>
          <cell r="BP36">
            <v>729.54</v>
          </cell>
          <cell r="BQ36">
            <v>738.96</v>
          </cell>
          <cell r="BR36">
            <v>729.79</v>
          </cell>
          <cell r="BS36">
            <v>740.20462566780589</v>
          </cell>
          <cell r="BT36">
            <v>731.01018787833573</v>
          </cell>
          <cell r="BU36" t="str">
            <v/>
          </cell>
          <cell r="BV36">
            <v>1.2446256678058489</v>
          </cell>
          <cell r="BW36">
            <v>1.2201878783357643</v>
          </cell>
          <cell r="BX36">
            <v>1.4946256678058489</v>
          </cell>
          <cell r="BY36">
            <v>250</v>
          </cell>
          <cell r="BZ36">
            <v>0.71250000000000002</v>
          </cell>
          <cell r="CA36">
            <v>0.3125</v>
          </cell>
          <cell r="CB36">
            <v>1.2324067730708066</v>
          </cell>
          <cell r="CC36">
            <v>3</v>
          </cell>
          <cell r="CD36">
            <v>1.3494331647372091</v>
          </cell>
          <cell r="CE36">
            <v>1233.086724065023</v>
          </cell>
          <cell r="CF36">
            <v>5.5537359346587212E-2</v>
          </cell>
          <cell r="CG36">
            <v>1734.7615344061069</v>
          </cell>
          <cell r="CH36">
            <v>2967.8482584711301</v>
          </cell>
          <cell r="CI36">
            <v>2</v>
          </cell>
          <cell r="CJ36">
            <v>1</v>
          </cell>
          <cell r="CK36">
            <v>1.5</v>
          </cell>
          <cell r="CL36">
            <v>2345</v>
          </cell>
          <cell r="CM36">
            <v>1.8984103998749231</v>
          </cell>
          <cell r="CN36">
            <v>1.9</v>
          </cell>
          <cell r="CO36" t="str">
            <v/>
          </cell>
          <cell r="CP36">
            <v>3</v>
          </cell>
          <cell r="CQ36">
            <v>3</v>
          </cell>
          <cell r="DV36" t="str">
            <v>250 mm</v>
          </cell>
          <cell r="DW36">
            <v>53.959999999999994</v>
          </cell>
          <cell r="DX36" t="str">
            <v>1</v>
          </cell>
          <cell r="DY36" t="str">
            <v>CS</v>
          </cell>
          <cell r="DZ36">
            <v>738.71</v>
          </cell>
          <cell r="EA36">
            <v>729.54000000000008</v>
          </cell>
        </row>
        <row r="37">
          <cell r="A37">
            <v>14</v>
          </cell>
          <cell r="B37" t="str">
            <v>C23</v>
          </cell>
          <cell r="C37" t="str">
            <v>C31</v>
          </cell>
          <cell r="D37">
            <v>7.1809999999999999E-2</v>
          </cell>
          <cell r="E37">
            <v>8.6629999999999999E-2</v>
          </cell>
          <cell r="F37">
            <v>0.37261873999999995</v>
          </cell>
          <cell r="G37">
            <v>2.33</v>
          </cell>
          <cell r="K37">
            <v>0.22184895094101992</v>
          </cell>
          <cell r="L37">
            <v>10.568994380147943</v>
          </cell>
          <cell r="M37">
            <v>10.568994380147943</v>
          </cell>
          <cell r="N37">
            <v>184.50670862374747</v>
          </cell>
          <cell r="O37">
            <v>0.63579512022941487</v>
          </cell>
          <cell r="P37">
            <v>44.103774204727941</v>
          </cell>
          <cell r="Q37">
            <v>7.1809999999999999E-2</v>
          </cell>
          <cell r="R37">
            <v>8.6629999999999999E-2</v>
          </cell>
          <cell r="S37">
            <v>0.37261873999999995</v>
          </cell>
          <cell r="U37">
            <v>113</v>
          </cell>
          <cell r="V37">
            <v>158.4</v>
          </cell>
          <cell r="Y37">
            <v>0</v>
          </cell>
          <cell r="AB37" t="str">
            <v/>
          </cell>
          <cell r="AC37">
            <v>126.72000000000001</v>
          </cell>
          <cell r="AD37">
            <v>0.16573333333333334</v>
          </cell>
          <cell r="AE37">
            <v>0.66293333333333337</v>
          </cell>
          <cell r="AF37">
            <v>0.66293333333333337</v>
          </cell>
          <cell r="AG37">
            <v>0.77471895533333335</v>
          </cell>
          <cell r="AH37">
            <v>45.603774204727941</v>
          </cell>
          <cell r="AI37">
            <v>39.699999999999996</v>
          </cell>
          <cell r="AJ37">
            <v>16.45</v>
          </cell>
          <cell r="AK37">
            <v>10</v>
          </cell>
          <cell r="AL37">
            <v>0.25</v>
          </cell>
          <cell r="AM37">
            <v>1.4E-2</v>
          </cell>
          <cell r="AN37">
            <v>8.6560964584350586E-2</v>
          </cell>
          <cell r="AO37">
            <v>0.173828125</v>
          </cell>
          <cell r="AP37">
            <v>0.34624385833740234</v>
          </cell>
          <cell r="AQ37">
            <v>3.022594150649287</v>
          </cell>
          <cell r="AR37">
            <v>3.8286415192195782</v>
          </cell>
          <cell r="AS37">
            <v>4.928418935543994</v>
          </cell>
          <cell r="AT37">
            <v>0.46565114166866894</v>
          </cell>
          <cell r="AU37">
            <v>0.55221210625301953</v>
          </cell>
          <cell r="AV37">
            <v>4.5703261049850363</v>
          </cell>
          <cell r="AW37">
            <v>224.34535806141631</v>
          </cell>
          <cell r="AX37">
            <v>0.20327487316338211</v>
          </cell>
          <cell r="AY37">
            <v>302.05426209618196</v>
          </cell>
          <cell r="AZ37" t="str">
            <v>00°00'00''</v>
          </cell>
          <cell r="BA37" t="e">
            <v>#VALUE!</v>
          </cell>
          <cell r="BB37">
            <v>0.13500000000000001</v>
          </cell>
          <cell r="BC37" t="e">
            <v>#VALUE!</v>
          </cell>
          <cell r="BD37" t="e">
            <v>#VALUE!</v>
          </cell>
          <cell r="BE37" t="e">
            <v>#VALUE!</v>
          </cell>
          <cell r="BF37" t="e">
            <v>#VALUE!</v>
          </cell>
          <cell r="BG37" t="e">
            <v>#VALUE!</v>
          </cell>
          <cell r="BH37" t="e">
            <v>#VALUE!</v>
          </cell>
          <cell r="BI37" t="e">
            <v>#VALUE!</v>
          </cell>
          <cell r="BJ37" t="e">
            <v>#VALUE!</v>
          </cell>
          <cell r="BK37" t="e">
            <v>#VALUE!</v>
          </cell>
          <cell r="BL37" t="e">
            <v>#VALUE!</v>
          </cell>
          <cell r="BM37" t="e">
            <v>#VALUE!</v>
          </cell>
          <cell r="BN37">
            <v>5.999999999994543E-2</v>
          </cell>
          <cell r="BO37">
            <v>729.48</v>
          </cell>
          <cell r="BP37">
            <v>722.95</v>
          </cell>
          <cell r="BQ37">
            <v>729.73000000000013</v>
          </cell>
          <cell r="BR37">
            <v>723.2</v>
          </cell>
          <cell r="BS37">
            <v>731.01018787833573</v>
          </cell>
          <cell r="BT37">
            <v>724.42386241618033</v>
          </cell>
          <cell r="BU37" t="str">
            <v/>
          </cell>
          <cell r="BV37">
            <v>1.280187878335596</v>
          </cell>
          <cell r="BW37">
            <v>1.2238624161802818</v>
          </cell>
          <cell r="BX37">
            <v>1.530187878335596</v>
          </cell>
          <cell r="BY37">
            <v>250</v>
          </cell>
          <cell r="BZ37">
            <v>0.71250000000000002</v>
          </cell>
          <cell r="CA37">
            <v>0.3125</v>
          </cell>
          <cell r="CB37">
            <v>1.2520251472579389</v>
          </cell>
          <cell r="CC37">
            <v>4</v>
          </cell>
          <cell r="CD37">
            <v>1.2621210124596112</v>
          </cell>
          <cell r="CE37">
            <v>1249.4110594513265</v>
          </cell>
          <cell r="CF37">
            <v>5.4064118561382268E-2</v>
          </cell>
          <cell r="CG37">
            <v>1686.1706350818195</v>
          </cell>
          <cell r="CH37">
            <v>2935.5816945331462</v>
          </cell>
          <cell r="CI37">
            <v>2</v>
          </cell>
          <cell r="CJ37">
            <v>1</v>
          </cell>
          <cell r="CK37">
            <v>1.5</v>
          </cell>
          <cell r="CL37">
            <v>2345</v>
          </cell>
          <cell r="CM37">
            <v>1.8777708067376202</v>
          </cell>
          <cell r="CN37">
            <v>1.9</v>
          </cell>
          <cell r="CO37" t="str">
            <v/>
          </cell>
          <cell r="CP37">
            <v>3</v>
          </cell>
          <cell r="CQ37">
            <v>3</v>
          </cell>
          <cell r="DV37" t="str">
            <v>250 mm</v>
          </cell>
          <cell r="DW37">
            <v>39.699999999999996</v>
          </cell>
          <cell r="DX37" t="str">
            <v>1</v>
          </cell>
          <cell r="DY37" t="str">
            <v>CS</v>
          </cell>
          <cell r="DZ37">
            <v>729.48000000000013</v>
          </cell>
          <cell r="EA37">
            <v>722.95000000000016</v>
          </cell>
        </row>
        <row r="38">
          <cell r="A38">
            <v>15</v>
          </cell>
          <cell r="B38" t="str">
            <v>C31</v>
          </cell>
          <cell r="C38" t="str">
            <v>C63</v>
          </cell>
          <cell r="D38">
            <v>0.14121</v>
          </cell>
          <cell r="F38">
            <v>0.5138287399999999</v>
          </cell>
          <cell r="G38">
            <v>2.33</v>
          </cell>
          <cell r="K38">
            <v>0.28498218512361889</v>
          </cell>
          <cell r="L38">
            <v>10.853976565271562</v>
          </cell>
          <cell r="M38">
            <v>10.853976565271562</v>
          </cell>
          <cell r="N38">
            <v>181.76885347304324</v>
          </cell>
          <cell r="O38">
            <v>0.63500080151339533</v>
          </cell>
          <cell r="P38">
            <v>60.402707949956536</v>
          </cell>
          <cell r="Q38">
            <v>0.14121</v>
          </cell>
          <cell r="R38">
            <v>0</v>
          </cell>
          <cell r="S38">
            <v>0.5138287399999999</v>
          </cell>
          <cell r="U38">
            <v>128</v>
          </cell>
          <cell r="V38">
            <v>158.4</v>
          </cell>
          <cell r="W38">
            <v>0.14121</v>
          </cell>
          <cell r="X38">
            <v>0.14121</v>
          </cell>
          <cell r="Y38">
            <v>7.0605000000000001E-2</v>
          </cell>
          <cell r="AB38" t="str">
            <v/>
          </cell>
          <cell r="AC38">
            <v>126.72000000000001</v>
          </cell>
          <cell r="AD38">
            <v>0.18773333333333336</v>
          </cell>
          <cell r="AE38">
            <v>0.75093333333333345</v>
          </cell>
          <cell r="AF38">
            <v>0.82153833333333348</v>
          </cell>
          <cell r="AG38">
            <v>0.97568695533333338</v>
          </cell>
          <cell r="AH38">
            <v>61.902707949956536</v>
          </cell>
          <cell r="AI38">
            <v>55.879999999999995</v>
          </cell>
          <cell r="AJ38">
            <v>16.59</v>
          </cell>
          <cell r="AK38">
            <v>10</v>
          </cell>
          <cell r="AL38">
            <v>0.25</v>
          </cell>
          <cell r="AM38">
            <v>1.4E-2</v>
          </cell>
          <cell r="AN38">
            <v>0.10143053531646729</v>
          </cell>
          <cell r="AO38">
            <v>0.2021484375</v>
          </cell>
          <cell r="AP38">
            <v>0.40572214126586914</v>
          </cell>
          <cell r="AQ38">
            <v>3.3127081083449696</v>
          </cell>
          <cell r="AR38">
            <v>3.8304539489885912</v>
          </cell>
          <cell r="AS38">
            <v>5.6863798881557246</v>
          </cell>
          <cell r="AT38">
            <v>0.55932900158483723</v>
          </cell>
          <cell r="AU38">
            <v>0.66075953690130451</v>
          </cell>
          <cell r="AV38">
            <v>4.58973309718602</v>
          </cell>
          <cell r="AW38">
            <v>225.2979965633989</v>
          </cell>
          <cell r="AX38">
            <v>0.2747592472822416</v>
          </cell>
          <cell r="AY38">
            <v>300.62280935279313</v>
          </cell>
          <cell r="AZ38" t="str">
            <v>01°25'53''</v>
          </cell>
          <cell r="BA38" t="e">
            <v>#VALUE!</v>
          </cell>
          <cell r="BB38">
            <v>0.109</v>
          </cell>
          <cell r="BC38" t="e">
            <v>#VALUE!</v>
          </cell>
          <cell r="BD38" t="e">
            <v>#VALUE!</v>
          </cell>
          <cell r="BE38" t="e">
            <v>#VALUE!</v>
          </cell>
          <cell r="BF38" t="e">
            <v>#VALUE!</v>
          </cell>
          <cell r="BG38" t="e">
            <v>#VALUE!</v>
          </cell>
          <cell r="BH38" t="e">
            <v>#VALUE!</v>
          </cell>
          <cell r="BI38" t="e">
            <v>#VALUE!</v>
          </cell>
          <cell r="BJ38" t="e">
            <v>#VALUE!</v>
          </cell>
          <cell r="BK38" t="e">
            <v>#VALUE!</v>
          </cell>
          <cell r="BL38" t="e">
            <v>#VALUE!</v>
          </cell>
          <cell r="BM38" t="e">
            <v>#VALUE!</v>
          </cell>
          <cell r="BN38">
            <v>3.0000000000086402E-2</v>
          </cell>
          <cell r="BO38">
            <v>722.92</v>
          </cell>
          <cell r="BP38">
            <v>713.65</v>
          </cell>
          <cell r="BQ38">
            <v>723.17000000000019</v>
          </cell>
          <cell r="BR38">
            <v>713.9</v>
          </cell>
          <cell r="BS38">
            <v>724.42386241618033</v>
          </cell>
          <cell r="BT38">
            <v>716.04096664480971</v>
          </cell>
          <cell r="BU38" t="str">
            <v/>
          </cell>
          <cell r="BV38">
            <v>1.2538624161801408</v>
          </cell>
          <cell r="BW38">
            <v>2.1409666448097369</v>
          </cell>
          <cell r="BX38">
            <v>1.5038624161801408</v>
          </cell>
          <cell r="BY38">
            <v>250</v>
          </cell>
          <cell r="BZ38">
            <v>0.71250000000000002</v>
          </cell>
          <cell r="CA38">
            <v>0.3125</v>
          </cell>
          <cell r="CB38">
            <v>1.6974145304949388</v>
          </cell>
          <cell r="CC38">
            <v>5</v>
          </cell>
          <cell r="CD38">
            <v>1.5359804855645309</v>
          </cell>
          <cell r="CE38">
            <v>1325.5751587372772</v>
          </cell>
          <cell r="CF38">
            <v>3.1533469833290972E-2</v>
          </cell>
          <cell r="CG38">
            <v>983.46689528908655</v>
          </cell>
          <cell r="CH38">
            <v>2309.042054026364</v>
          </cell>
          <cell r="CI38">
            <v>2</v>
          </cell>
          <cell r="CJ38">
            <v>1</v>
          </cell>
          <cell r="CK38">
            <v>1.5</v>
          </cell>
          <cell r="CL38">
            <v>2345</v>
          </cell>
          <cell r="CM38">
            <v>1.476999181679977</v>
          </cell>
          <cell r="CN38">
            <v>1.5</v>
          </cell>
          <cell r="CO38" t="str">
            <v/>
          </cell>
          <cell r="CP38">
            <v>3</v>
          </cell>
          <cell r="CQ38">
            <v>3</v>
          </cell>
          <cell r="DV38" t="str">
            <v>250 mm</v>
          </cell>
          <cell r="DW38">
            <v>55.879999999999995</v>
          </cell>
          <cell r="DX38" t="str">
            <v>1</v>
          </cell>
          <cell r="DY38" t="str">
            <v>CS</v>
          </cell>
          <cell r="DZ38">
            <v>722.92000000000019</v>
          </cell>
          <cell r="EA38">
            <v>713.6500000000002</v>
          </cell>
        </row>
        <row r="39">
          <cell r="AD39" t="str">
            <v/>
          </cell>
          <cell r="BU39" t="str">
            <v/>
          </cell>
        </row>
        <row r="40">
          <cell r="A40">
            <v>16</v>
          </cell>
          <cell r="B40" t="str">
            <v>C31</v>
          </cell>
          <cell r="C40" t="str">
            <v>C33</v>
          </cell>
          <cell r="D40">
            <v>0.22664999999999999</v>
          </cell>
          <cell r="F40">
            <v>0.22664999999999999</v>
          </cell>
          <cell r="G40">
            <v>2.33</v>
          </cell>
          <cell r="H40">
            <v>40.9</v>
          </cell>
          <cell r="I40">
            <v>6.59</v>
          </cell>
          <cell r="J40">
            <v>16.112469437652813</v>
          </cell>
          <cell r="K40" t="str">
            <v/>
          </cell>
          <cell r="L40">
            <v>5</v>
          </cell>
          <cell r="M40">
            <v>10</v>
          </cell>
          <cell r="N40">
            <v>190.32831544687943</v>
          </cell>
          <cell r="O40">
            <v>0.62840869169272373</v>
          </cell>
          <cell r="P40">
            <v>27.108239279670432</v>
          </cell>
          <cell r="Q40">
            <v>0.22664999999999999</v>
          </cell>
          <cell r="R40">
            <v>0</v>
          </cell>
          <cell r="S40">
            <v>0.22664999999999999</v>
          </cell>
          <cell r="U40">
            <v>48</v>
          </cell>
          <cell r="V40">
            <v>158.4</v>
          </cell>
          <cell r="Y40">
            <v>0</v>
          </cell>
          <cell r="AB40" t="str">
            <v/>
          </cell>
          <cell r="AC40">
            <v>126.72000000000001</v>
          </cell>
          <cell r="AD40">
            <v>7.0400000000000004E-2</v>
          </cell>
          <cell r="AE40">
            <v>0.28160000000000002</v>
          </cell>
          <cell r="AF40">
            <v>0.28160000000000002</v>
          </cell>
          <cell r="AG40">
            <v>0.34959499999999999</v>
          </cell>
          <cell r="AH40">
            <v>28.608239279670432</v>
          </cell>
          <cell r="AI40">
            <v>70.61999999999999</v>
          </cell>
          <cell r="AJ40">
            <v>1.85</v>
          </cell>
          <cell r="AK40">
            <v>10</v>
          </cell>
          <cell r="AL40">
            <v>0.25</v>
          </cell>
          <cell r="AM40">
            <v>1.4E-2</v>
          </cell>
          <cell r="AN40">
            <v>0.12089920043945313</v>
          </cell>
          <cell r="AO40">
            <v>0.13671875</v>
          </cell>
          <cell r="AP40">
            <v>0.4835968017578125</v>
          </cell>
          <cell r="AQ40">
            <v>1.2164087137741089</v>
          </cell>
          <cell r="AR40">
            <v>1.2647854273843198</v>
          </cell>
          <cell r="AS40">
            <v>0.7360513306886135</v>
          </cell>
          <cell r="AT40">
            <v>7.5415400557878792E-2</v>
          </cell>
          <cell r="AU40">
            <v>0.19631460099733192</v>
          </cell>
          <cell r="AV40">
            <v>1.532675101554726</v>
          </cell>
          <cell r="AW40">
            <v>75.235013115379957</v>
          </cell>
          <cell r="AX40">
            <v>0.38025166867183252</v>
          </cell>
          <cell r="AY40">
            <v>207.42299821704316</v>
          </cell>
          <cell r="AZ40" t="e">
            <v>#REF!</v>
          </cell>
          <cell r="BA40" t="e">
            <v>#REF!</v>
          </cell>
          <cell r="BB40" t="e">
            <v>#REF!</v>
          </cell>
          <cell r="BC40" t="e">
            <v>#REF!</v>
          </cell>
          <cell r="BD40" t="e">
            <v>#REF!</v>
          </cell>
          <cell r="BE40" t="e">
            <v>#REF!</v>
          </cell>
          <cell r="BF40" t="e">
            <v>#REF!</v>
          </cell>
          <cell r="BG40" t="e">
            <v>#REF!</v>
          </cell>
          <cell r="BH40" t="e">
            <v>#REF!</v>
          </cell>
          <cell r="BI40" t="e">
            <v>#REF!</v>
          </cell>
          <cell r="BJ40" t="e">
            <v>#REF!</v>
          </cell>
          <cell r="BK40" t="e">
            <v>#REF!</v>
          </cell>
          <cell r="BL40" t="e">
            <v>#REF!</v>
          </cell>
          <cell r="BM40" t="e">
            <v>#REF!</v>
          </cell>
          <cell r="BO40">
            <v>722.97</v>
          </cell>
          <cell r="BP40">
            <v>721.66</v>
          </cell>
          <cell r="BQ40">
            <v>723.21999999999991</v>
          </cell>
          <cell r="BR40">
            <v>721.91</v>
          </cell>
          <cell r="BS40">
            <v>724.42386241618033</v>
          </cell>
          <cell r="BT40">
            <v>723.14042626937749</v>
          </cell>
          <cell r="BU40" t="str">
            <v/>
          </cell>
          <cell r="BV40">
            <v>1.2038624161804137</v>
          </cell>
          <cell r="BW40">
            <v>1.2304262693775172</v>
          </cell>
          <cell r="BX40">
            <v>1.4538624161804137</v>
          </cell>
          <cell r="BY40">
            <v>250</v>
          </cell>
          <cell r="BZ40">
            <v>0.71250000000000002</v>
          </cell>
          <cell r="CA40">
            <v>0.3125</v>
          </cell>
          <cell r="CB40">
            <v>1.2171443427789654</v>
          </cell>
          <cell r="CC40">
            <v>3</v>
          </cell>
          <cell r="CD40">
            <v>1.3366430013778312</v>
          </cell>
          <cell r="CE40">
            <v>1221.3993126027865</v>
          </cell>
          <cell r="CF40">
            <v>5.6723067730156784E-2</v>
          </cell>
          <cell r="CG40">
            <v>1774.0949775541274</v>
          </cell>
          <cell r="CH40">
            <v>2995.4942901569138</v>
          </cell>
          <cell r="CI40">
            <v>2</v>
          </cell>
          <cell r="CJ40">
            <v>1</v>
          </cell>
          <cell r="CK40">
            <v>1.5</v>
          </cell>
          <cell r="CL40">
            <v>2345</v>
          </cell>
          <cell r="CM40">
            <v>1.9160944286717998</v>
          </cell>
          <cell r="CN40">
            <v>2.2000000000000002</v>
          </cell>
          <cell r="CO40" t="str">
            <v/>
          </cell>
          <cell r="CP40">
            <v>3</v>
          </cell>
          <cell r="CQ40">
            <v>3</v>
          </cell>
          <cell r="DV40" t="str">
            <v>250 mm</v>
          </cell>
          <cell r="DW40">
            <v>70.61999999999999</v>
          </cell>
          <cell r="DX40" t="str">
            <v>1</v>
          </cell>
          <cell r="DY40" t="str">
            <v>CS</v>
          </cell>
          <cell r="DZ40">
            <v>722.96999999999991</v>
          </cell>
          <cell r="EA40">
            <v>721.66</v>
          </cell>
        </row>
        <row r="41">
          <cell r="AD41" t="str">
            <v/>
          </cell>
          <cell r="BU41" t="str">
            <v/>
          </cell>
        </row>
        <row r="42">
          <cell r="A42">
            <v>17</v>
          </cell>
          <cell r="B42" t="str">
            <v>C23</v>
          </cell>
          <cell r="C42" t="str">
            <v>C25</v>
          </cell>
          <cell r="D42">
            <v>0.15017</v>
          </cell>
          <cell r="F42">
            <v>0.15017</v>
          </cell>
          <cell r="G42">
            <v>2.33</v>
          </cell>
          <cell r="H42">
            <v>55.16</v>
          </cell>
          <cell r="I42">
            <v>9.1999999999999993</v>
          </cell>
          <cell r="J42">
            <v>16.678752719361857</v>
          </cell>
          <cell r="K42" t="str">
            <v/>
          </cell>
          <cell r="L42">
            <v>5</v>
          </cell>
          <cell r="M42">
            <v>10</v>
          </cell>
          <cell r="N42">
            <v>190.32831544687943</v>
          </cell>
          <cell r="O42">
            <v>0.6308165803888125</v>
          </cell>
          <cell r="P42">
            <v>18.029749148911783</v>
          </cell>
          <cell r="Q42">
            <v>0.15017</v>
          </cell>
          <cell r="R42">
            <v>0</v>
          </cell>
          <cell r="S42">
            <v>0.15017</v>
          </cell>
          <cell r="U42">
            <v>28</v>
          </cell>
          <cell r="V42">
            <v>158.4</v>
          </cell>
          <cell r="Y42">
            <v>0</v>
          </cell>
          <cell r="AB42" t="str">
            <v/>
          </cell>
          <cell r="AC42">
            <v>126.72000000000001</v>
          </cell>
          <cell r="AD42">
            <v>4.1066666666666668E-2</v>
          </cell>
          <cell r="AE42">
            <v>0.16426666666666667</v>
          </cell>
          <cell r="AF42">
            <v>0.16426666666666667</v>
          </cell>
          <cell r="AG42">
            <v>0.20931766666666668</v>
          </cell>
          <cell r="AH42">
            <v>19.529749148911783</v>
          </cell>
          <cell r="AI42">
            <v>65.8</v>
          </cell>
          <cell r="AJ42">
            <v>6.63</v>
          </cell>
          <cell r="AK42">
            <v>10</v>
          </cell>
          <cell r="AL42">
            <v>0.25</v>
          </cell>
          <cell r="AM42">
            <v>1.4E-2</v>
          </cell>
          <cell r="AN42">
            <v>7.0682525634765625E-2</v>
          </cell>
          <cell r="AO42">
            <v>0.111328125</v>
          </cell>
          <cell r="AP42">
            <v>0.2827301025390625</v>
          </cell>
          <cell r="AQ42">
            <v>1.7124343110318445</v>
          </cell>
          <cell r="AR42">
            <v>2.4272341462964113</v>
          </cell>
          <cell r="AS42">
            <v>1.671114216449495</v>
          </cell>
          <cell r="AT42">
            <v>0.14946132872574455</v>
          </cell>
          <cell r="AU42">
            <v>0.22014385436051018</v>
          </cell>
          <cell r="AV42">
            <v>2.9014894935996542</v>
          </cell>
          <cell r="AW42">
            <v>142.42653246188505</v>
          </cell>
          <cell r="AX42">
            <v>0.1371215658440478</v>
          </cell>
          <cell r="AY42">
            <v>217.28082805367993</v>
          </cell>
          <cell r="AZ42" t="e">
            <v>#REF!</v>
          </cell>
          <cell r="BA42" t="e">
            <v>#REF!</v>
          </cell>
          <cell r="BB42" t="e">
            <v>#REF!</v>
          </cell>
          <cell r="BC42" t="e">
            <v>#REF!</v>
          </cell>
          <cell r="BD42" t="e">
            <v>#REF!</v>
          </cell>
          <cell r="BE42" t="e">
            <v>#REF!</v>
          </cell>
          <cell r="BF42" t="e">
            <v>#REF!</v>
          </cell>
          <cell r="BG42" t="e">
            <v>#REF!</v>
          </cell>
          <cell r="BH42" t="e">
            <v>#REF!</v>
          </cell>
          <cell r="BI42" t="e">
            <v>#REF!</v>
          </cell>
          <cell r="BJ42" t="e">
            <v>#REF!</v>
          </cell>
          <cell r="BK42" t="e">
            <v>#REF!</v>
          </cell>
          <cell r="BL42" t="e">
            <v>#REF!</v>
          </cell>
          <cell r="BM42" t="e">
            <v>#REF!</v>
          </cell>
          <cell r="BO42">
            <v>729.56</v>
          </cell>
          <cell r="BP42">
            <v>725.2</v>
          </cell>
          <cell r="BQ42">
            <v>729.81</v>
          </cell>
          <cell r="BR42">
            <v>725.45</v>
          </cell>
          <cell r="BS42">
            <v>731.01018787833573</v>
          </cell>
          <cell r="BT42">
            <v>726.6455680866585</v>
          </cell>
          <cell r="BU42" t="str">
            <v/>
          </cell>
          <cell r="BV42">
            <v>1.2001878783357824</v>
          </cell>
          <cell r="BW42">
            <v>1.1955680866584544</v>
          </cell>
          <cell r="BX42">
            <v>1.4501878783357824</v>
          </cell>
          <cell r="BY42">
            <v>250</v>
          </cell>
          <cell r="BZ42">
            <v>0.71250000000000002</v>
          </cell>
          <cell r="CA42">
            <v>0.3125</v>
          </cell>
          <cell r="CB42">
            <v>1.1978779824971184</v>
          </cell>
          <cell r="CC42">
            <v>3</v>
          </cell>
          <cell r="CD42">
            <v>1.3203796703944757</v>
          </cell>
          <cell r="CE42">
            <v>1206.538185687652</v>
          </cell>
          <cell r="CF42">
            <v>5.8271510366329049E-2</v>
          </cell>
          <cell r="CG42">
            <v>1825.7620363359038</v>
          </cell>
          <cell r="CH42">
            <v>3032.3002220235558</v>
          </cell>
          <cell r="CI42">
            <v>2</v>
          </cell>
          <cell r="CJ42">
            <v>1</v>
          </cell>
          <cell r="CK42">
            <v>1.5</v>
          </cell>
          <cell r="CL42">
            <v>2345</v>
          </cell>
          <cell r="CM42">
            <v>1.939637668671784</v>
          </cell>
          <cell r="CN42">
            <v>2.2000000000000002</v>
          </cell>
          <cell r="CO42" t="str">
            <v/>
          </cell>
          <cell r="CP42">
            <v>3</v>
          </cell>
          <cell r="CQ42">
            <v>3</v>
          </cell>
          <cell r="DV42" t="str">
            <v>250 mm</v>
          </cell>
          <cell r="DW42">
            <v>65.8</v>
          </cell>
          <cell r="DX42" t="str">
            <v>1</v>
          </cell>
          <cell r="DY42" t="str">
            <v>CS</v>
          </cell>
          <cell r="DZ42">
            <v>729.56</v>
          </cell>
          <cell r="EA42">
            <v>725.19999999999993</v>
          </cell>
        </row>
        <row r="43">
          <cell r="A43">
            <v>18</v>
          </cell>
          <cell r="B43" t="str">
            <v>C25</v>
          </cell>
          <cell r="C43" t="str">
            <v>C33</v>
          </cell>
          <cell r="D43">
            <v>5.2370000000000007E-2</v>
          </cell>
          <cell r="F43">
            <v>0.20254</v>
          </cell>
          <cell r="G43">
            <v>2.33</v>
          </cell>
          <cell r="K43">
            <v>0.20466031998774709</v>
          </cell>
          <cell r="L43">
            <v>10.204660319987747</v>
          </cell>
          <cell r="M43">
            <v>10.204660319987747</v>
          </cell>
          <cell r="N43">
            <v>188.17694710191361</v>
          </cell>
          <cell r="O43">
            <v>0.63371479045617207</v>
          </cell>
          <cell r="P43">
            <v>24.274898598585601</v>
          </cell>
          <cell r="Q43">
            <v>5.2370000000000007E-2</v>
          </cell>
          <cell r="R43">
            <v>0</v>
          </cell>
          <cell r="S43">
            <v>0.20254</v>
          </cell>
          <cell r="U43">
            <v>38</v>
          </cell>
          <cell r="V43">
            <v>158.4</v>
          </cell>
          <cell r="Y43">
            <v>0</v>
          </cell>
          <cell r="AB43" t="str">
            <v/>
          </cell>
          <cell r="AC43">
            <v>126.72000000000001</v>
          </cell>
          <cell r="AD43">
            <v>5.5733333333333343E-2</v>
          </cell>
          <cell r="AE43">
            <v>0.22293333333333337</v>
          </cell>
          <cell r="AF43">
            <v>0.22293333333333337</v>
          </cell>
          <cell r="AG43">
            <v>0.28369533333333335</v>
          </cell>
          <cell r="AH43">
            <v>25.774898598585601</v>
          </cell>
          <cell r="AI43">
            <v>28.2</v>
          </cell>
          <cell r="AJ43">
            <v>12.34</v>
          </cell>
          <cell r="AK43">
            <v>10</v>
          </cell>
          <cell r="AL43">
            <v>0.25</v>
          </cell>
          <cell r="AM43">
            <v>1.4E-2</v>
          </cell>
          <cell r="AN43">
            <v>6.9499969482421875E-2</v>
          </cell>
          <cell r="AO43">
            <v>0.12890625</v>
          </cell>
          <cell r="AP43">
            <v>0.2779998779296875</v>
          </cell>
          <cell r="AQ43">
            <v>2.3139070461061602</v>
          </cell>
          <cell r="AR43">
            <v>3.3101075744936024</v>
          </cell>
          <cell r="AS43">
            <v>3.0655976171029766</v>
          </cell>
          <cell r="AT43">
            <v>0.27289326289601096</v>
          </cell>
          <cell r="AU43">
            <v>0.34239323237843283</v>
          </cell>
          <cell r="AV43">
            <v>3.9584195052300957</v>
          </cell>
          <cell r="AW43">
            <v>194.30846308527205</v>
          </cell>
          <cell r="AX43">
            <v>0.13264938741898399</v>
          </cell>
          <cell r="AY43">
            <v>292.53474150643109</v>
          </cell>
          <cell r="AZ43" t="str">
            <v>75°15'14''</v>
          </cell>
          <cell r="BA43" t="e">
            <v>#VALUE!</v>
          </cell>
          <cell r="BB43">
            <v>0.122</v>
          </cell>
          <cell r="BC43" t="e">
            <v>#VALUE!</v>
          </cell>
          <cell r="BD43" t="e">
            <v>#VALUE!</v>
          </cell>
          <cell r="BE43" t="e">
            <v>#VALUE!</v>
          </cell>
          <cell r="BF43" t="e">
            <v>#VALUE!</v>
          </cell>
          <cell r="BG43" t="e">
            <v>#VALUE!</v>
          </cell>
          <cell r="BH43" t="e">
            <v>#VALUE!</v>
          </cell>
          <cell r="BI43" t="e">
            <v>#VALUE!</v>
          </cell>
          <cell r="BJ43" t="e">
            <v>#VALUE!</v>
          </cell>
          <cell r="BK43" t="e">
            <v>#VALUE!</v>
          </cell>
          <cell r="BL43" t="e">
            <v>#VALUE!</v>
          </cell>
          <cell r="BM43" t="e">
            <v>#VALUE!</v>
          </cell>
          <cell r="BN43">
            <v>3.0000000000086402E-2</v>
          </cell>
          <cell r="BO43">
            <v>725.17</v>
          </cell>
          <cell r="BP43">
            <v>721.69</v>
          </cell>
          <cell r="BQ43">
            <v>725.42</v>
          </cell>
          <cell r="BR43">
            <v>721.94</v>
          </cell>
          <cell r="BS43">
            <v>726.6455680866585</v>
          </cell>
          <cell r="BT43">
            <v>723.14042626937749</v>
          </cell>
          <cell r="BU43" t="str">
            <v/>
          </cell>
          <cell r="BV43">
            <v>1.2255680866585408</v>
          </cell>
          <cell r="BW43">
            <v>1.2004262693774308</v>
          </cell>
          <cell r="BX43">
            <v>1.4755680866585408</v>
          </cell>
          <cell r="BY43">
            <v>250</v>
          </cell>
          <cell r="BZ43">
            <v>0.71250000000000002</v>
          </cell>
          <cell r="CA43">
            <v>0.3125</v>
          </cell>
          <cell r="CB43">
            <v>1.2129971780179858</v>
          </cell>
          <cell r="CC43">
            <v>3</v>
          </cell>
          <cell r="CD43">
            <v>1.3331533855111526</v>
          </cell>
          <cell r="CE43">
            <v>1218.210567054113</v>
          </cell>
          <cell r="CF43">
            <v>5.705142865545243E-2</v>
          </cell>
          <cell r="CG43">
            <v>1785.023081807261</v>
          </cell>
          <cell r="CH43">
            <v>3003.2336488613737</v>
          </cell>
          <cell r="CI43">
            <v>2</v>
          </cell>
          <cell r="CJ43">
            <v>1</v>
          </cell>
          <cell r="CK43">
            <v>1.5</v>
          </cell>
          <cell r="CL43">
            <v>2345</v>
          </cell>
          <cell r="CM43">
            <v>1.9210449779497061</v>
          </cell>
          <cell r="CN43">
            <v>2.2000000000000002</v>
          </cell>
          <cell r="CO43" t="str">
            <v/>
          </cell>
          <cell r="CP43">
            <v>3</v>
          </cell>
          <cell r="CQ43">
            <v>3</v>
          </cell>
          <cell r="DV43" t="str">
            <v>250 mm</v>
          </cell>
          <cell r="DW43">
            <v>28.2</v>
          </cell>
          <cell r="DX43" t="str">
            <v>1</v>
          </cell>
          <cell r="DY43" t="str">
            <v>CS</v>
          </cell>
          <cell r="DZ43">
            <v>725.17</v>
          </cell>
          <cell r="EA43">
            <v>721.68999999999994</v>
          </cell>
        </row>
        <row r="44">
          <cell r="A44">
            <v>19</v>
          </cell>
          <cell r="B44" t="str">
            <v>C33</v>
          </cell>
          <cell r="C44" t="str">
            <v>C67</v>
          </cell>
          <cell r="D44">
            <v>0.18040999999999999</v>
          </cell>
          <cell r="E44">
            <v>0.22664999999999999</v>
          </cell>
          <cell r="F44">
            <v>0.60959999999999992</v>
          </cell>
          <cell r="G44">
            <v>2.33</v>
          </cell>
          <cell r="K44">
            <v>0.29470667596082822</v>
          </cell>
          <cell r="L44">
            <v>10.499366995948575</v>
          </cell>
          <cell r="M44">
            <v>10.499366995948575</v>
          </cell>
          <cell r="N44">
            <v>185.1929562252941</v>
          </cell>
          <cell r="O44">
            <v>0.6351547450254017</v>
          </cell>
          <cell r="P44">
            <v>72.15581342063237</v>
          </cell>
          <cell r="Q44">
            <v>0.18040999999999999</v>
          </cell>
          <cell r="R44">
            <v>0.22664999999999999</v>
          </cell>
          <cell r="S44">
            <v>0.60959999999999992</v>
          </cell>
          <cell r="U44">
            <v>101</v>
          </cell>
          <cell r="V44">
            <v>158.4</v>
          </cell>
          <cell r="Y44">
            <v>0</v>
          </cell>
          <cell r="AB44" t="str">
            <v/>
          </cell>
          <cell r="AC44">
            <v>126.72000000000001</v>
          </cell>
          <cell r="AD44">
            <v>0.14813333333333334</v>
          </cell>
          <cell r="AE44">
            <v>0.59253333333333336</v>
          </cell>
          <cell r="AF44">
            <v>0.59253333333333336</v>
          </cell>
          <cell r="AG44">
            <v>0.77541333333333329</v>
          </cell>
          <cell r="AH44">
            <v>73.65581342063237</v>
          </cell>
          <cell r="AI44">
            <v>60.839999999999996</v>
          </cell>
          <cell r="AJ44">
            <v>16.63</v>
          </cell>
          <cell r="AK44">
            <v>10</v>
          </cell>
          <cell r="AL44">
            <v>0.25</v>
          </cell>
          <cell r="AM44">
            <v>1.4E-2</v>
          </cell>
          <cell r="AN44">
            <v>0.11126613616943359</v>
          </cell>
          <cell r="AO44">
            <v>0.21728515625</v>
          </cell>
          <cell r="AP44">
            <v>0.44506454467773438</v>
          </cell>
          <cell r="AQ44">
            <v>3.4879624160130933</v>
          </cell>
          <cell r="AR44">
            <v>3.8167720816742068</v>
          </cell>
          <cell r="AS44">
            <v>6.1662610658442087</v>
          </cell>
          <cell r="AT44">
            <v>0.62007552576554004</v>
          </cell>
          <cell r="AU44">
            <v>0.73134166193497363</v>
          </cell>
          <cell r="AV44">
            <v>4.5952628981038357</v>
          </cell>
          <cell r="AW44">
            <v>225.56944003119924</v>
          </cell>
          <cell r="AX44">
            <v>0.32653276707361067</v>
          </cell>
          <cell r="AY44">
            <v>290.86844755831993</v>
          </cell>
          <cell r="AZ44" t="str">
            <v>01°39'59''</v>
          </cell>
          <cell r="BA44" t="e">
            <v>#VALUE!</v>
          </cell>
          <cell r="BB44">
            <v>0.38900000000000001</v>
          </cell>
          <cell r="BC44" t="e">
            <v>#VALUE!</v>
          </cell>
          <cell r="BD44" t="e">
            <v>#VALUE!</v>
          </cell>
          <cell r="BE44" t="e">
            <v>#VALUE!</v>
          </cell>
          <cell r="BF44" t="e">
            <v>#VALUE!</v>
          </cell>
          <cell r="BG44" t="e">
            <v>#VALUE!</v>
          </cell>
          <cell r="BH44" t="e">
            <v>#VALUE!</v>
          </cell>
          <cell r="BI44" t="e">
            <v>#VALUE!</v>
          </cell>
          <cell r="BJ44" t="e">
            <v>#VALUE!</v>
          </cell>
          <cell r="BK44" t="e">
            <v>#VALUE!</v>
          </cell>
          <cell r="BL44" t="e">
            <v>#VALUE!</v>
          </cell>
          <cell r="BM44" t="e">
            <v>#VALUE!</v>
          </cell>
          <cell r="BN44">
            <v>9.0000000000031832E-2</v>
          </cell>
          <cell r="BO44">
            <v>721.6</v>
          </cell>
          <cell r="BP44">
            <v>711.48</v>
          </cell>
          <cell r="BQ44">
            <v>721.85</v>
          </cell>
          <cell r="BR44">
            <v>711.73</v>
          </cell>
          <cell r="BS44">
            <v>723.14042626937749</v>
          </cell>
          <cell r="BT44">
            <v>713.82613252246881</v>
          </cell>
          <cell r="BU44" t="str">
            <v/>
          </cell>
          <cell r="BV44">
            <v>1.2904262693774626</v>
          </cell>
          <cell r="BW44">
            <v>2.0961325224687926</v>
          </cell>
          <cell r="BX44">
            <v>1.5404262693774626</v>
          </cell>
          <cell r="BY44">
            <v>250</v>
          </cell>
          <cell r="BZ44">
            <v>0.71250000000000002</v>
          </cell>
          <cell r="CA44">
            <v>0.3125</v>
          </cell>
          <cell r="CB44">
            <v>1.6932793959231276</v>
          </cell>
          <cell r="CC44">
            <v>3</v>
          </cell>
          <cell r="CD44">
            <v>1.69936264337637</v>
          </cell>
          <cell r="CE44">
            <v>1552.8457204677638</v>
          </cell>
          <cell r="CF44">
            <v>3.1674311026980706E-2</v>
          </cell>
          <cell r="CG44">
            <v>987.62203178386085</v>
          </cell>
          <cell r="CH44">
            <v>2540.4677522516249</v>
          </cell>
          <cell r="CI44">
            <v>2</v>
          </cell>
          <cell r="CJ44">
            <v>1</v>
          </cell>
          <cell r="CK44">
            <v>1.5</v>
          </cell>
          <cell r="CL44">
            <v>2345</v>
          </cell>
          <cell r="CM44">
            <v>1.6250326773464552</v>
          </cell>
          <cell r="CN44">
            <v>1.9</v>
          </cell>
          <cell r="CO44" t="str">
            <v/>
          </cell>
          <cell r="CP44">
            <v>3</v>
          </cell>
          <cell r="CQ44">
            <v>3</v>
          </cell>
          <cell r="DV44" t="str">
            <v>250 mm</v>
          </cell>
          <cell r="DW44">
            <v>60.839999999999996</v>
          </cell>
          <cell r="DX44" t="str">
            <v>1</v>
          </cell>
          <cell r="DY44" t="str">
            <v>CS</v>
          </cell>
          <cell r="DZ44">
            <v>721.6</v>
          </cell>
          <cell r="EA44">
            <v>711.48</v>
          </cell>
        </row>
        <row r="45">
          <cell r="AD45" t="str">
            <v/>
          </cell>
        </row>
        <row r="46">
          <cell r="A46">
            <v>20</v>
          </cell>
          <cell r="B46" t="str">
            <v>C12</v>
          </cell>
          <cell r="C46" t="str">
            <v>C12'</v>
          </cell>
          <cell r="D46">
            <v>3.5287329999999999E-2</v>
          </cell>
          <cell r="F46">
            <v>3.5287329999999999E-2</v>
          </cell>
          <cell r="G46">
            <v>2.33</v>
          </cell>
          <cell r="H46">
            <v>2</v>
          </cell>
          <cell r="I46">
            <v>0.5</v>
          </cell>
          <cell r="J46">
            <v>25</v>
          </cell>
          <cell r="K46" t="str">
            <v/>
          </cell>
          <cell r="L46">
            <v>5</v>
          </cell>
          <cell r="M46">
            <v>10</v>
          </cell>
          <cell r="N46">
            <v>190.32831544687943</v>
          </cell>
          <cell r="O46">
            <v>0.64127954747177229</v>
          </cell>
          <cell r="P46">
            <v>4.3069476370081059</v>
          </cell>
          <cell r="Q46">
            <v>3.5287329999999999E-2</v>
          </cell>
          <cell r="R46">
            <v>0</v>
          </cell>
          <cell r="S46">
            <v>3.5287329999999999E-2</v>
          </cell>
          <cell r="U46">
            <v>37</v>
          </cell>
          <cell r="V46">
            <v>158.4</v>
          </cell>
          <cell r="Y46">
            <v>0</v>
          </cell>
          <cell r="AB46" t="str">
            <v/>
          </cell>
          <cell r="AC46">
            <v>126.72000000000001</v>
          </cell>
          <cell r="AD46">
            <v>5.4266666666666671E-2</v>
          </cell>
          <cell r="AE46">
            <v>0.21706666666666669</v>
          </cell>
          <cell r="AF46">
            <v>0.21706666666666669</v>
          </cell>
          <cell r="AG46">
            <v>0.22765286566666668</v>
          </cell>
          <cell r="AH46">
            <v>5.8069476370081059</v>
          </cell>
          <cell r="AI46">
            <v>26.01</v>
          </cell>
          <cell r="AJ46">
            <v>27.57</v>
          </cell>
          <cell r="AK46">
            <v>10</v>
          </cell>
          <cell r="AL46">
            <v>0.25</v>
          </cell>
          <cell r="AM46">
            <v>1.4E-2</v>
          </cell>
          <cell r="AN46">
            <v>2.7177333831787109E-2</v>
          </cell>
          <cell r="AO46">
            <v>5.859375E-2</v>
          </cell>
          <cell r="AP46">
            <v>0.10870933532714844</v>
          </cell>
          <cell r="AQ46">
            <v>2.0110455118769117</v>
          </cell>
          <cell r="AR46">
            <v>4.7098598368689482</v>
          </cell>
          <cell r="AS46">
            <v>3.0715747459432405</v>
          </cell>
          <cell r="AT46">
            <v>0.20613170493579358</v>
          </cell>
          <cell r="AU46">
            <v>0.23330903876758069</v>
          </cell>
          <cell r="AV46">
            <v>5.9167418489490373</v>
          </cell>
          <cell r="AW46">
            <v>290.43738634133723</v>
          </cell>
          <cell r="AX46">
            <v>1.9993802141517265E-2</v>
          </cell>
          <cell r="AY46">
            <v>300.85154633626621</v>
          </cell>
          <cell r="AZ46" t="e">
            <v>#REF!</v>
          </cell>
          <cell r="BA46" t="e">
            <v>#REF!</v>
          </cell>
          <cell r="BB46" t="e">
            <v>#REF!</v>
          </cell>
          <cell r="BC46" t="e">
            <v>#REF!</v>
          </cell>
          <cell r="BD46" t="e">
            <v>#REF!</v>
          </cell>
          <cell r="BE46" t="e">
            <v>#REF!</v>
          </cell>
          <cell r="BF46" t="e">
            <v>#REF!</v>
          </cell>
          <cell r="BG46" t="e">
            <v>#REF!</v>
          </cell>
          <cell r="BH46" t="e">
            <v>#REF!</v>
          </cell>
          <cell r="BI46" t="e">
            <v>#REF!</v>
          </cell>
          <cell r="BJ46" t="e">
            <v>#REF!</v>
          </cell>
          <cell r="BK46" t="e">
            <v>#REF!</v>
          </cell>
          <cell r="BL46" t="e">
            <v>#REF!</v>
          </cell>
          <cell r="BM46" t="e">
            <v>#REF!</v>
          </cell>
          <cell r="BO46">
            <v>762.75</v>
          </cell>
          <cell r="BP46">
            <v>755.58</v>
          </cell>
          <cell r="BQ46">
            <v>763</v>
          </cell>
          <cell r="BR46">
            <v>755.83</v>
          </cell>
          <cell r="BS46">
            <v>764.2</v>
          </cell>
          <cell r="BT46">
            <v>757.0318794051841</v>
          </cell>
          <cell r="BV46">
            <v>1.2000000000000455</v>
          </cell>
          <cell r="BW46">
            <v>1.2018794051840587</v>
          </cell>
          <cell r="BX46">
            <v>1.4500000000000455</v>
          </cell>
          <cell r="BY46">
            <v>250</v>
          </cell>
          <cell r="BZ46">
            <v>0.71250000000000002</v>
          </cell>
          <cell r="CA46">
            <v>0.3125</v>
          </cell>
          <cell r="CB46">
            <v>1.2009397025920521</v>
          </cell>
          <cell r="CC46">
            <v>3</v>
          </cell>
          <cell r="CD46">
            <v>1.3229729882135766</v>
          </cell>
          <cell r="CE46">
            <v>1208.9079108860371</v>
          </cell>
          <cell r="CF46">
            <v>5.8021485266788297E-2</v>
          </cell>
          <cell r="CG46">
            <v>1817.3964985485459</v>
          </cell>
          <cell r="CH46">
            <v>3026.3044094345832</v>
          </cell>
          <cell r="CI46">
            <v>2</v>
          </cell>
          <cell r="CJ46">
            <v>1</v>
          </cell>
          <cell r="CK46">
            <v>1.5</v>
          </cell>
          <cell r="CL46">
            <v>2345</v>
          </cell>
          <cell r="CM46">
            <v>1.9358023940946163</v>
          </cell>
          <cell r="CN46">
            <v>2.2000000000000002</v>
          </cell>
          <cell r="CO46" t="str">
            <v/>
          </cell>
          <cell r="CP46">
            <v>3</v>
          </cell>
          <cell r="CQ46">
            <v>3</v>
          </cell>
          <cell r="DV46" t="str">
            <v>250 mm</v>
          </cell>
          <cell r="DW46">
            <v>26.01</v>
          </cell>
          <cell r="DX46" t="str">
            <v>1</v>
          </cell>
          <cell r="DY46" t="str">
            <v>CS</v>
          </cell>
          <cell r="DZ46">
            <v>762.75</v>
          </cell>
          <cell r="EA46">
            <v>755.58</v>
          </cell>
        </row>
        <row r="47">
          <cell r="A47">
            <v>21</v>
          </cell>
          <cell r="B47" t="str">
            <v>C12'</v>
          </cell>
          <cell r="C47" t="str">
            <v>C3</v>
          </cell>
          <cell r="D47">
            <v>2.75E-2</v>
          </cell>
          <cell r="F47">
            <v>6.2787330000000002E-2</v>
          </cell>
          <cell r="G47">
            <v>2.33</v>
          </cell>
          <cell r="K47">
            <v>0.23388857072674005</v>
          </cell>
          <cell r="L47">
            <v>10.233888570726741</v>
          </cell>
          <cell r="M47">
            <v>10.233888570726741</v>
          </cell>
          <cell r="N47">
            <v>187.8751102612004</v>
          </cell>
          <cell r="O47">
            <v>0.63944170787771715</v>
          </cell>
          <cell r="P47">
            <v>7.6106651247693566</v>
          </cell>
          <cell r="Q47">
            <v>2.75E-2</v>
          </cell>
          <cell r="R47">
            <v>0</v>
          </cell>
          <cell r="S47">
            <v>6.2787330000000002E-2</v>
          </cell>
          <cell r="U47">
            <v>47</v>
          </cell>
          <cell r="V47">
            <v>158.4</v>
          </cell>
          <cell r="Y47">
            <v>0</v>
          </cell>
          <cell r="AB47" t="str">
            <v/>
          </cell>
          <cell r="AC47">
            <v>126.72000000000001</v>
          </cell>
          <cell r="AD47">
            <v>6.8933333333333346E-2</v>
          </cell>
          <cell r="AE47">
            <v>0.27573333333333339</v>
          </cell>
          <cell r="AF47">
            <v>0.27573333333333339</v>
          </cell>
          <cell r="AG47">
            <v>0.29456953233333338</v>
          </cell>
          <cell r="AH47">
            <v>9.1106651247693566</v>
          </cell>
          <cell r="AI47">
            <v>29.61</v>
          </cell>
          <cell r="AJ47">
            <v>23.78</v>
          </cell>
          <cell r="AK47">
            <v>10</v>
          </cell>
          <cell r="AL47">
            <v>0.25</v>
          </cell>
          <cell r="AM47">
            <v>1.4E-2</v>
          </cell>
          <cell r="AN47">
            <v>3.5136222839355469E-2</v>
          </cell>
          <cell r="AO47">
            <v>7.421875E-2</v>
          </cell>
          <cell r="AP47">
            <v>0.14054489135742188</v>
          </cell>
          <cell r="AQ47">
            <v>2.1688171851267861</v>
          </cell>
          <cell r="AR47">
            <v>4.4498565399843235</v>
          </cell>
          <cell r="AS47">
            <v>3.2971118580376624</v>
          </cell>
          <cell r="AT47">
            <v>0.23974352612136982</v>
          </cell>
          <cell r="AU47">
            <v>0.27487974896072531</v>
          </cell>
          <cell r="AV47">
            <v>5.4950312078151384</v>
          </cell>
          <cell r="AW47">
            <v>269.73671365185447</v>
          </cell>
          <cell r="AX47">
            <v>3.3776140449788265E-2</v>
          </cell>
          <cell r="AY47">
            <v>300.8198498220699</v>
          </cell>
          <cell r="AZ47" t="str">
            <v>00°00'00''</v>
          </cell>
          <cell r="BA47" t="e">
            <v>#VALUE!</v>
          </cell>
          <cell r="BB47">
            <v>4.2000000000000003E-2</v>
          </cell>
          <cell r="BC47" t="e">
            <v>#VALUE!</v>
          </cell>
          <cell r="BD47" t="e">
            <v>#VALUE!</v>
          </cell>
          <cell r="BE47" t="e">
            <v>#VALUE!</v>
          </cell>
          <cell r="BF47" t="e">
            <v>#VALUE!</v>
          </cell>
          <cell r="BG47" t="e">
            <v>#VALUE!</v>
          </cell>
          <cell r="BH47" t="e">
            <v>#VALUE!</v>
          </cell>
          <cell r="BI47" t="e">
            <v>#VALUE!</v>
          </cell>
          <cell r="BJ47" t="e">
            <v>#VALUE!</v>
          </cell>
          <cell r="BK47" t="e">
            <v>#VALUE!</v>
          </cell>
          <cell r="BL47" t="e">
            <v>#VALUE!</v>
          </cell>
          <cell r="BM47" t="e">
            <v>#VALUE!</v>
          </cell>
          <cell r="BN47">
            <v>3.0000000000086402E-2</v>
          </cell>
          <cell r="BO47">
            <v>755.55</v>
          </cell>
          <cell r="BP47">
            <v>748.51</v>
          </cell>
          <cell r="BQ47">
            <v>755.80000000000007</v>
          </cell>
          <cell r="BR47">
            <v>748.76</v>
          </cell>
          <cell r="BS47">
            <v>757.0318794051841</v>
          </cell>
          <cell r="BT47">
            <v>749.96</v>
          </cell>
          <cell r="BU47" t="str">
            <v/>
          </cell>
          <cell r="BV47">
            <v>1.2318794051840314</v>
          </cell>
          <cell r="BW47">
            <v>1.2000000000000455</v>
          </cell>
          <cell r="BX47">
            <v>1.4818794051840314</v>
          </cell>
          <cell r="BY47">
            <v>250</v>
          </cell>
          <cell r="BZ47">
            <v>0.71250000000000002</v>
          </cell>
          <cell r="CA47">
            <v>0.3125</v>
          </cell>
          <cell r="CB47">
            <v>1.2159397025920384</v>
          </cell>
          <cell r="CC47">
            <v>3</v>
          </cell>
          <cell r="CD47">
            <v>1.3356299893691448</v>
          </cell>
          <cell r="CE47">
            <v>1220.4736412232239</v>
          </cell>
          <cell r="CF47">
            <v>5.6818172166060221E-2</v>
          </cell>
          <cell r="CG47">
            <v>1777.2585512036121</v>
          </cell>
          <cell r="CH47">
            <v>2997.7321924268363</v>
          </cell>
          <cell r="CI47">
            <v>2</v>
          </cell>
          <cell r="CJ47">
            <v>1</v>
          </cell>
          <cell r="CK47">
            <v>1.5</v>
          </cell>
          <cell r="CL47">
            <v>2345</v>
          </cell>
          <cell r="CM47">
            <v>1.9175259226610892</v>
          </cell>
          <cell r="CN47">
            <v>2.2000000000000002</v>
          </cell>
          <cell r="CO47" t="str">
            <v/>
          </cell>
          <cell r="CP47">
            <v>3</v>
          </cell>
          <cell r="CQ47">
            <v>3</v>
          </cell>
          <cell r="DV47" t="str">
            <v>250 mm</v>
          </cell>
          <cell r="DW47">
            <v>29.61</v>
          </cell>
          <cell r="DX47" t="str">
            <v>1</v>
          </cell>
          <cell r="DY47" t="str">
            <v>CS</v>
          </cell>
          <cell r="DZ47">
            <v>755.55000000000007</v>
          </cell>
          <cell r="EA47">
            <v>748.5100000000001</v>
          </cell>
        </row>
        <row r="48">
          <cell r="A48">
            <v>22</v>
          </cell>
          <cell r="B48" t="str">
            <v>C3</v>
          </cell>
          <cell r="C48" t="str">
            <v>C7</v>
          </cell>
          <cell r="D48">
            <v>4.9415000000000001E-2</v>
          </cell>
          <cell r="F48">
            <v>0.11220233</v>
          </cell>
          <cell r="G48">
            <v>2.33</v>
          </cell>
          <cell r="K48">
            <v>0.32639323809582649</v>
          </cell>
          <cell r="L48">
            <v>10.560281808822568</v>
          </cell>
          <cell r="M48">
            <v>10.560281808822568</v>
          </cell>
          <cell r="N48">
            <v>184.59219855738536</v>
          </cell>
          <cell r="O48">
            <v>0.63737040574488801</v>
          </cell>
          <cell r="P48">
            <v>13.424517990734699</v>
          </cell>
          <cell r="Q48">
            <v>4.9415000000000001E-2</v>
          </cell>
          <cell r="R48">
            <v>0</v>
          </cell>
          <cell r="S48">
            <v>0.11220233</v>
          </cell>
          <cell r="U48">
            <v>59</v>
          </cell>
          <cell r="V48">
            <v>158.4</v>
          </cell>
          <cell r="Y48">
            <v>0</v>
          </cell>
          <cell r="AB48" t="str">
            <v/>
          </cell>
          <cell r="AC48">
            <v>126.72000000000001</v>
          </cell>
          <cell r="AD48">
            <v>8.6533333333333337E-2</v>
          </cell>
          <cell r="AE48">
            <v>0.34613333333333335</v>
          </cell>
          <cell r="AF48">
            <v>0.34613333333333335</v>
          </cell>
          <cell r="AG48">
            <v>0.37979403233333336</v>
          </cell>
          <cell r="AH48">
            <v>14.924517990734699</v>
          </cell>
          <cell r="AI48">
            <v>44.709999999999994</v>
          </cell>
          <cell r="AJ48">
            <v>19.68</v>
          </cell>
          <cell r="AK48">
            <v>10</v>
          </cell>
          <cell r="AL48">
            <v>0.25</v>
          </cell>
          <cell r="AM48">
            <v>1.4E-2</v>
          </cell>
          <cell r="AN48">
            <v>4.7093391418457031E-2</v>
          </cell>
          <cell r="AO48">
            <v>9.765625E-2</v>
          </cell>
          <cell r="AP48">
            <v>0.18837356567382813</v>
          </cell>
          <cell r="AQ48">
            <v>2.3268246403969663</v>
          </cell>
          <cell r="AR48">
            <v>4.097928860534088</v>
          </cell>
          <cell r="AS48">
            <v>3.4710447574515459</v>
          </cell>
          <cell r="AT48">
            <v>0.27594867008962648</v>
          </cell>
          <cell r="AU48">
            <v>0.32304206150808351</v>
          </cell>
          <cell r="AV48">
            <v>4.99892688965961</v>
          </cell>
          <cell r="AW48">
            <v>245.3842498810485</v>
          </cell>
          <cell r="AX48">
            <v>6.0821010305141629E-2</v>
          </cell>
          <cell r="AY48">
            <v>295.26330877890359</v>
          </cell>
          <cell r="AZ48" t="str">
            <v>05°33'24''</v>
          </cell>
          <cell r="BA48" t="e">
            <v>#VALUE!</v>
          </cell>
          <cell r="BB48">
            <v>4.8000000000000001E-2</v>
          </cell>
          <cell r="BC48" t="e">
            <v>#VALUE!</v>
          </cell>
          <cell r="BD48" t="e">
            <v>#VALUE!</v>
          </cell>
          <cell r="BE48" t="e">
            <v>#VALUE!</v>
          </cell>
          <cell r="BF48" t="e">
            <v>#VALUE!</v>
          </cell>
          <cell r="BG48" t="e">
            <v>#VALUE!</v>
          </cell>
          <cell r="BH48" t="e">
            <v>#VALUE!</v>
          </cell>
          <cell r="BI48" t="e">
            <v>#VALUE!</v>
          </cell>
          <cell r="BJ48" t="e">
            <v>#VALUE!</v>
          </cell>
          <cell r="BK48" t="e">
            <v>#VALUE!</v>
          </cell>
          <cell r="BL48" t="e">
            <v>#VALUE!</v>
          </cell>
          <cell r="BM48" t="e">
            <v>#VALUE!</v>
          </cell>
          <cell r="BN48">
            <v>2.9999999999972715E-2</v>
          </cell>
          <cell r="BO48">
            <v>748.48</v>
          </cell>
          <cell r="BP48">
            <v>739.68</v>
          </cell>
          <cell r="BQ48">
            <v>748.73000000000013</v>
          </cell>
          <cell r="BR48">
            <v>739.93</v>
          </cell>
          <cell r="BS48">
            <v>749.96</v>
          </cell>
          <cell r="BT48">
            <v>741.13388318292118</v>
          </cell>
          <cell r="BU48" t="str">
            <v/>
          </cell>
          <cell r="BV48">
            <v>1.2299999999999045</v>
          </cell>
          <cell r="BW48">
            <v>1.2038831829212313</v>
          </cell>
          <cell r="BX48">
            <v>1.4799999999999045</v>
          </cell>
          <cell r="BY48">
            <v>250</v>
          </cell>
          <cell r="BZ48">
            <v>0.71250000000000002</v>
          </cell>
          <cell r="CA48">
            <v>0.3125</v>
          </cell>
          <cell r="CB48">
            <v>1.2169415914605679</v>
          </cell>
          <cell r="CC48">
            <v>3</v>
          </cell>
          <cell r="CD48">
            <v>1.3364725386924601</v>
          </cell>
          <cell r="CE48">
            <v>1221.2435469970696</v>
          </cell>
          <cell r="CF48">
            <v>5.673905888214148E-2</v>
          </cell>
          <cell r="CG48">
            <v>1774.6268206514642</v>
          </cell>
          <cell r="CH48">
            <v>2995.8703676485338</v>
          </cell>
          <cell r="CI48">
            <v>2</v>
          </cell>
          <cell r="CJ48">
            <v>1</v>
          </cell>
          <cell r="CK48">
            <v>1.5</v>
          </cell>
          <cell r="CL48">
            <v>2345</v>
          </cell>
          <cell r="CM48">
            <v>1.916334989967079</v>
          </cell>
          <cell r="CN48">
            <v>2.2000000000000002</v>
          </cell>
          <cell r="CO48" t="str">
            <v/>
          </cell>
          <cell r="CP48">
            <v>3</v>
          </cell>
          <cell r="CQ48">
            <v>3</v>
          </cell>
          <cell r="DV48" t="str">
            <v>250 mm</v>
          </cell>
          <cell r="DW48">
            <v>44.709999999999994</v>
          </cell>
          <cell r="DX48" t="str">
            <v>1</v>
          </cell>
          <cell r="DY48" t="str">
            <v>CS</v>
          </cell>
          <cell r="DZ48">
            <v>748.48000000000013</v>
          </cell>
          <cell r="EA48">
            <v>739.68000000000018</v>
          </cell>
        </row>
        <row r="49">
          <cell r="A49">
            <v>23</v>
          </cell>
          <cell r="B49" t="str">
            <v>C7</v>
          </cell>
          <cell r="C49" t="str">
            <v>C13</v>
          </cell>
          <cell r="D49">
            <v>4.1735000000000001E-2</v>
          </cell>
          <cell r="F49">
            <v>0.15393733000000001</v>
          </cell>
          <cell r="G49">
            <v>2.33</v>
          </cell>
          <cell r="K49">
            <v>0.27985885078988287</v>
          </cell>
          <cell r="L49">
            <v>10.84014065961245</v>
          </cell>
          <cell r="M49">
            <v>10.84014065961245</v>
          </cell>
          <cell r="N49">
            <v>181.89921299716585</v>
          </cell>
          <cell r="O49">
            <v>0.63589456779355902</v>
          </cell>
          <cell r="P49">
            <v>18.251952079650028</v>
          </cell>
          <cell r="Q49">
            <v>4.1735000000000001E-2</v>
          </cell>
          <cell r="R49">
            <v>0</v>
          </cell>
          <cell r="S49">
            <v>0.15393733000000001</v>
          </cell>
          <cell r="U49">
            <v>70</v>
          </cell>
          <cell r="V49">
            <v>158.4</v>
          </cell>
          <cell r="Y49">
            <v>0</v>
          </cell>
          <cell r="AB49" t="str">
            <v/>
          </cell>
          <cell r="AC49">
            <v>126.72000000000001</v>
          </cell>
          <cell r="AD49">
            <v>0.10266666666666668</v>
          </cell>
          <cell r="AE49">
            <v>0.41066666666666674</v>
          </cell>
          <cell r="AF49">
            <v>0.41066666666666674</v>
          </cell>
          <cell r="AG49">
            <v>0.45684786566666674</v>
          </cell>
          <cell r="AH49">
            <v>19.751952079650028</v>
          </cell>
          <cell r="AI49">
            <v>39.479999999999997</v>
          </cell>
          <cell r="AJ49">
            <v>16.690000000000001</v>
          </cell>
          <cell r="AK49">
            <v>10</v>
          </cell>
          <cell r="AL49">
            <v>0.25</v>
          </cell>
          <cell r="AM49">
            <v>1.4E-2</v>
          </cell>
          <cell r="AN49">
            <v>5.6341648101806641E-2</v>
          </cell>
          <cell r="AO49">
            <v>0.11328125</v>
          </cell>
          <cell r="AP49">
            <v>0.22536659240722656</v>
          </cell>
          <cell r="AQ49">
            <v>2.3837071682910946</v>
          </cell>
          <cell r="AR49">
            <v>3.8181011314435862</v>
          </cell>
          <cell r="AS49">
            <v>3.4546249515651901</v>
          </cell>
          <cell r="AT49">
            <v>0.28960549766372823</v>
          </cell>
          <cell r="AU49">
            <v>0.34594714576553487</v>
          </cell>
          <cell r="AV49">
            <v>4.6035451449526361</v>
          </cell>
          <cell r="AW49">
            <v>225.97599387269003</v>
          </cell>
          <cell r="AX49">
            <v>8.7407302612762708E-2</v>
          </cell>
          <cell r="AY49">
            <v>310.67702155637988</v>
          </cell>
          <cell r="AZ49" t="str">
            <v>15°24'49''</v>
          </cell>
          <cell r="BA49" t="e">
            <v>#VALUE!</v>
          </cell>
          <cell r="BB49">
            <v>2.3E-2</v>
          </cell>
          <cell r="BC49" t="e">
            <v>#VALUE!</v>
          </cell>
          <cell r="BD49" t="e">
            <v>#VALUE!</v>
          </cell>
          <cell r="BE49" t="e">
            <v>#VALUE!</v>
          </cell>
          <cell r="BF49" t="e">
            <v>#VALUE!</v>
          </cell>
          <cell r="BG49" t="e">
            <v>#VALUE!</v>
          </cell>
          <cell r="BH49" t="e">
            <v>#VALUE!</v>
          </cell>
          <cell r="BI49" t="e">
            <v>#VALUE!</v>
          </cell>
          <cell r="BJ49" t="e">
            <v>#VALUE!</v>
          </cell>
          <cell r="BK49" t="e">
            <v>#VALUE!</v>
          </cell>
          <cell r="BL49" t="e">
            <v>#VALUE!</v>
          </cell>
          <cell r="BM49" t="e">
            <v>#VALUE!</v>
          </cell>
          <cell r="BN49">
            <v>2.9999999999972715E-2</v>
          </cell>
          <cell r="BO49">
            <v>739.65</v>
          </cell>
          <cell r="BP49">
            <v>733.06</v>
          </cell>
          <cell r="BQ49">
            <v>739.9000000000002</v>
          </cell>
          <cell r="BR49">
            <v>733.31</v>
          </cell>
          <cell r="BS49">
            <v>741.13388318292118</v>
          </cell>
          <cell r="BT49">
            <v>734.50553245312699</v>
          </cell>
          <cell r="BU49" t="str">
            <v/>
          </cell>
          <cell r="BV49">
            <v>1.2338831829209767</v>
          </cell>
          <cell r="BW49">
            <v>1.1955324531270435</v>
          </cell>
          <cell r="BX49">
            <v>1.4838831829209767</v>
          </cell>
          <cell r="BY49">
            <v>250</v>
          </cell>
          <cell r="BZ49">
            <v>0.71250000000000002</v>
          </cell>
          <cell r="CA49">
            <v>0.3125</v>
          </cell>
          <cell r="CB49">
            <v>1.2147078180240101</v>
          </cell>
          <cell r="CC49">
            <v>4</v>
          </cell>
          <cell r="CD49">
            <v>1.2359137859675828</v>
          </cell>
          <cell r="CE49">
            <v>1223.4677479198313</v>
          </cell>
          <cell r="CF49">
            <v>5.6915660554941683E-2</v>
          </cell>
          <cell r="CG49">
            <v>1780.5027587328048</v>
          </cell>
          <cell r="CH49">
            <v>3003.9705066526358</v>
          </cell>
          <cell r="CI49">
            <v>2</v>
          </cell>
          <cell r="CJ49">
            <v>1</v>
          </cell>
          <cell r="CK49">
            <v>1.5</v>
          </cell>
          <cell r="CL49">
            <v>2345</v>
          </cell>
          <cell r="CM49">
            <v>1.9215163155560568</v>
          </cell>
          <cell r="CN49">
            <v>2.2000000000000002</v>
          </cell>
          <cell r="CO49" t="str">
            <v/>
          </cell>
          <cell r="CP49">
            <v>3</v>
          </cell>
          <cell r="CQ49">
            <v>3</v>
          </cell>
          <cell r="DV49" t="str">
            <v>250 mm</v>
          </cell>
          <cell r="DW49">
            <v>39.479999999999997</v>
          </cell>
          <cell r="DX49" t="str">
            <v>1</v>
          </cell>
          <cell r="DY49" t="str">
            <v>CS</v>
          </cell>
          <cell r="DZ49">
            <v>739.6500000000002</v>
          </cell>
          <cell r="EA49">
            <v>733.06000000000017</v>
          </cell>
        </row>
        <row r="50">
          <cell r="A50">
            <v>24</v>
          </cell>
          <cell r="B50" t="str">
            <v>C13</v>
          </cell>
          <cell r="C50" t="str">
            <v>C21</v>
          </cell>
          <cell r="D50">
            <v>6.2204999999999996E-2</v>
          </cell>
          <cell r="F50">
            <v>0.21614232999999999</v>
          </cell>
          <cell r="G50">
            <v>2.33</v>
          </cell>
          <cell r="K50">
            <v>0.44690175867593745</v>
          </cell>
          <cell r="L50">
            <v>11.287042418288387</v>
          </cell>
          <cell r="M50">
            <v>11.287042418288387</v>
          </cell>
          <cell r="N50">
            <v>177.81373111169739</v>
          </cell>
          <cell r="O50">
            <v>0.63040507940781598</v>
          </cell>
          <cell r="P50">
            <v>25.224801604341405</v>
          </cell>
          <cell r="Q50">
            <v>6.2204999999999996E-2</v>
          </cell>
          <cell r="R50">
            <v>0</v>
          </cell>
          <cell r="S50">
            <v>0.21614232999999999</v>
          </cell>
          <cell r="U50">
            <v>126</v>
          </cell>
          <cell r="V50">
            <v>158.4</v>
          </cell>
          <cell r="Y50">
            <v>0</v>
          </cell>
          <cell r="AB50" t="str">
            <v/>
          </cell>
          <cell r="AC50">
            <v>126.72000000000001</v>
          </cell>
          <cell r="AD50">
            <v>0.18480000000000002</v>
          </cell>
          <cell r="AE50">
            <v>0.73920000000000008</v>
          </cell>
          <cell r="AF50">
            <v>0.73920000000000008</v>
          </cell>
          <cell r="AG50">
            <v>0.80404269900000003</v>
          </cell>
          <cell r="AH50">
            <v>26.724801604341405</v>
          </cell>
          <cell r="AI50">
            <v>47.919999999999995</v>
          </cell>
          <cell r="AJ50">
            <v>5.82</v>
          </cell>
          <cell r="AK50">
            <v>10</v>
          </cell>
          <cell r="AL50">
            <v>0.25</v>
          </cell>
          <cell r="AM50">
            <v>1.4E-2</v>
          </cell>
          <cell r="AN50">
            <v>8.5892915725708008E-2</v>
          </cell>
          <cell r="AO50">
            <v>0.1318359375</v>
          </cell>
          <cell r="AP50">
            <v>0.34357166290283203</v>
          </cell>
          <cell r="AQ50">
            <v>1.7901432372642707</v>
          </cell>
          <cell r="AR50">
            <v>2.2774644364993923</v>
          </cell>
          <cell r="AS50">
            <v>1.7322347891120302</v>
          </cell>
          <cell r="AT50">
            <v>0.16333398623460768</v>
          </cell>
          <cell r="AU50">
            <v>0.24922690196031569</v>
          </cell>
          <cell r="AV50">
            <v>2.7184774223727368</v>
          </cell>
          <cell r="AW50">
            <v>133.44294842306104</v>
          </cell>
          <cell r="AX50">
            <v>0.20027136630415562</v>
          </cell>
          <cell r="AY50">
            <v>216.68132208095028</v>
          </cell>
          <cell r="AZ50" t="str">
            <v>93°59'45''</v>
          </cell>
          <cell r="BA50" t="e">
            <v>#VALUE!</v>
          </cell>
          <cell r="BB50">
            <v>1E-3</v>
          </cell>
          <cell r="BC50" t="e">
            <v>#VALUE!</v>
          </cell>
          <cell r="BD50" t="e">
            <v>#VALUE!</v>
          </cell>
          <cell r="BE50" t="e">
            <v>#VALUE!</v>
          </cell>
          <cell r="BF50" t="e">
            <v>#VALUE!</v>
          </cell>
          <cell r="BG50" t="e">
            <v>#VALUE!</v>
          </cell>
          <cell r="BH50" t="e">
            <v>#VALUE!</v>
          </cell>
          <cell r="BI50" t="e">
            <v>#VALUE!</v>
          </cell>
          <cell r="BJ50" t="e">
            <v>#VALUE!</v>
          </cell>
          <cell r="BK50" t="e">
            <v>#VALUE!</v>
          </cell>
          <cell r="BL50" t="e">
            <v>#VALUE!</v>
          </cell>
          <cell r="BM50" t="e">
            <v>#VALUE!</v>
          </cell>
          <cell r="BN50">
            <v>2.9999999999972715E-2</v>
          </cell>
          <cell r="BO50">
            <v>733.03</v>
          </cell>
          <cell r="BP50">
            <v>730.24</v>
          </cell>
          <cell r="BQ50">
            <v>733.2800000000002</v>
          </cell>
          <cell r="BR50">
            <v>730.49</v>
          </cell>
          <cell r="BS50">
            <v>734.50553245312699</v>
          </cell>
          <cell r="BT50">
            <v>731.7213043486762</v>
          </cell>
          <cell r="BU50" t="str">
            <v/>
          </cell>
          <cell r="BV50">
            <v>1.2255324531267888</v>
          </cell>
          <cell r="BW50">
            <v>1.2313043486761899</v>
          </cell>
          <cell r="BX50">
            <v>1.4755324531267888</v>
          </cell>
          <cell r="BY50">
            <v>250</v>
          </cell>
          <cell r="BZ50">
            <v>0.71250000000000002</v>
          </cell>
          <cell r="CA50">
            <v>0.3125</v>
          </cell>
          <cell r="CB50">
            <v>1.2284184009014893</v>
          </cell>
          <cell r="CC50">
            <v>5</v>
          </cell>
          <cell r="CD50">
            <v>1.2456063212141935</v>
          </cell>
          <cell r="CE50">
            <v>1074.9777178066179</v>
          </cell>
          <cell r="CF50">
            <v>5.5843801331532439E-2</v>
          </cell>
          <cell r="CG50">
            <v>1744.9078781321589</v>
          </cell>
          <cell r="CH50">
            <v>2819.8855959387765</v>
          </cell>
          <cell r="CI50">
            <v>2</v>
          </cell>
          <cell r="CJ50">
            <v>1</v>
          </cell>
          <cell r="CK50">
            <v>1.5</v>
          </cell>
          <cell r="CL50">
            <v>2345</v>
          </cell>
          <cell r="CM50">
            <v>1.8037647735216054</v>
          </cell>
          <cell r="CN50">
            <v>1.9</v>
          </cell>
          <cell r="CO50" t="str">
            <v/>
          </cell>
          <cell r="CP50">
            <v>3</v>
          </cell>
          <cell r="CQ50">
            <v>3</v>
          </cell>
          <cell r="DV50" t="str">
            <v>250 mm</v>
          </cell>
          <cell r="DW50">
            <v>47.919999999999995</v>
          </cell>
          <cell r="DX50" t="str">
            <v>1</v>
          </cell>
          <cell r="DY50" t="str">
            <v>CS</v>
          </cell>
          <cell r="DZ50">
            <v>733.0300000000002</v>
          </cell>
          <cell r="EA50">
            <v>730.24000000000024</v>
          </cell>
        </row>
        <row r="51">
          <cell r="A51">
            <v>25</v>
          </cell>
          <cell r="B51" t="str">
            <v>C21</v>
          </cell>
          <cell r="C51" t="str">
            <v>C29</v>
          </cell>
          <cell r="D51">
            <v>0.10802</v>
          </cell>
          <cell r="E51">
            <v>0.51816958000000002</v>
          </cell>
          <cell r="F51">
            <v>0.84233190999999996</v>
          </cell>
          <cell r="G51">
            <v>2.33</v>
          </cell>
          <cell r="K51">
            <v>0.22332432585652517</v>
          </cell>
          <cell r="L51">
            <v>11.510366744144912</v>
          </cell>
          <cell r="M51">
            <v>11.510366744144912</v>
          </cell>
          <cell r="N51">
            <v>175.8642761389207</v>
          </cell>
          <cell r="O51">
            <v>0.63544809547176107</v>
          </cell>
          <cell r="P51">
            <v>95.203127368996888</v>
          </cell>
          <cell r="Q51">
            <v>0.10802</v>
          </cell>
          <cell r="R51">
            <v>0.51816958000000002</v>
          </cell>
          <cell r="S51">
            <v>0.84233190999999996</v>
          </cell>
          <cell r="U51">
            <v>486</v>
          </cell>
          <cell r="V51">
            <v>158.4</v>
          </cell>
          <cell r="W51">
            <v>0.10802</v>
          </cell>
          <cell r="X51">
            <v>0.10802</v>
          </cell>
          <cell r="Y51">
            <v>5.4010000000000002E-2</v>
          </cell>
          <cell r="AB51" t="str">
            <v/>
          </cell>
          <cell r="AC51">
            <v>126.72000000000001</v>
          </cell>
          <cell r="AD51">
            <v>0.7128000000000001</v>
          </cell>
          <cell r="AE51">
            <v>2.8373281955959038</v>
          </cell>
          <cell r="AF51">
            <v>2.8913381955959037</v>
          </cell>
          <cell r="AG51">
            <v>3.1440377685959038</v>
          </cell>
          <cell r="AH51">
            <v>98.347165137592796</v>
          </cell>
          <cell r="AI51">
            <v>49.459999999999994</v>
          </cell>
          <cell r="AJ51">
            <v>15.91</v>
          </cell>
          <cell r="AK51">
            <v>10</v>
          </cell>
          <cell r="AL51">
            <v>0.25</v>
          </cell>
          <cell r="AM51">
            <v>1.4E-2</v>
          </cell>
          <cell r="AN51">
            <v>0.13208019733428955</v>
          </cell>
          <cell r="AO51">
            <v>0.236572265625</v>
          </cell>
          <cell r="AP51">
            <v>0.5283207893371582</v>
          </cell>
          <cell r="AQ51">
            <v>3.7376189384066101</v>
          </cell>
          <cell r="AR51">
            <v>3.6721746185645014</v>
          </cell>
          <cell r="AS51">
            <v>6.8214174903960823</v>
          </cell>
          <cell r="AT51">
            <v>0.71201811053699049</v>
          </cell>
          <cell r="AU51">
            <v>0.84409830787128004</v>
          </cell>
          <cell r="AV51">
            <v>4.4946856970829208</v>
          </cell>
          <cell r="AW51">
            <v>220.63236822110659</v>
          </cell>
          <cell r="AX51">
            <v>0.44575130082016906</v>
          </cell>
          <cell r="AY51">
            <v>303.51979525014559</v>
          </cell>
          <cell r="AZ51" t="str">
            <v>86°50'19''</v>
          </cell>
          <cell r="BA51" t="e">
            <v>#VALUE!</v>
          </cell>
          <cell r="BB51">
            <v>0.59499999999999997</v>
          </cell>
          <cell r="BC51" t="e">
            <v>#VALUE!</v>
          </cell>
          <cell r="BD51" t="e">
            <v>#VALUE!</v>
          </cell>
          <cell r="BE51" t="e">
            <v>#VALUE!</v>
          </cell>
          <cell r="BF51" t="e">
            <v>#VALUE!</v>
          </cell>
          <cell r="BG51" t="e">
            <v>#VALUE!</v>
          </cell>
          <cell r="BH51" t="e">
            <v>#VALUE!</v>
          </cell>
          <cell r="BI51" t="e">
            <v>#VALUE!</v>
          </cell>
          <cell r="BJ51" t="e">
            <v>#VALUE!</v>
          </cell>
          <cell r="BK51" t="e">
            <v>#VALUE!</v>
          </cell>
          <cell r="BL51" t="e">
            <v>#VALUE!</v>
          </cell>
          <cell r="BM51" t="e">
            <v>#VALUE!</v>
          </cell>
          <cell r="BN51">
            <v>6.0000000000059117E-2</v>
          </cell>
          <cell r="BO51">
            <v>730.18</v>
          </cell>
          <cell r="BP51">
            <v>722.31</v>
          </cell>
          <cell r="BQ51">
            <v>730.43000000000029</v>
          </cell>
          <cell r="BR51">
            <v>722.56</v>
          </cell>
          <cell r="BS51">
            <v>731.7213043486762</v>
          </cell>
          <cell r="BT51">
            <v>723.85904830801019</v>
          </cell>
          <cell r="BU51" t="str">
            <v/>
          </cell>
          <cell r="BV51">
            <v>1.2913043486759079</v>
          </cell>
          <cell r="BW51">
            <v>1.2990483080102422</v>
          </cell>
          <cell r="BX51">
            <v>1.5413043486759079</v>
          </cell>
          <cell r="BY51">
            <v>250</v>
          </cell>
          <cell r="BZ51">
            <v>0.71250000000000002</v>
          </cell>
          <cell r="CA51">
            <v>0.3125</v>
          </cell>
          <cell r="CB51">
            <v>1.2951763283430751</v>
          </cell>
          <cell r="CC51">
            <v>6</v>
          </cell>
          <cell r="CD51">
            <v>1.4198853860066456</v>
          </cell>
          <cell r="CE51">
            <v>1225.3832738328915</v>
          </cell>
          <cell r="CF51">
            <v>5.1012857470690509E-2</v>
          </cell>
          <cell r="CG51">
            <v>1586.5351030940396</v>
          </cell>
          <cell r="CH51">
            <v>2811.9183769269312</v>
          </cell>
          <cell r="CI51">
            <v>2</v>
          </cell>
          <cell r="CJ51">
            <v>1</v>
          </cell>
          <cell r="CK51">
            <v>1.5</v>
          </cell>
          <cell r="CL51">
            <v>2345</v>
          </cell>
          <cell r="CM51">
            <v>1.7986684713818324</v>
          </cell>
          <cell r="CN51">
            <v>1.9</v>
          </cell>
          <cell r="CO51" t="str">
            <v/>
          </cell>
          <cell r="CP51">
            <v>3</v>
          </cell>
          <cell r="CQ51">
            <v>3</v>
          </cell>
          <cell r="DV51" t="str">
            <v>250 mm</v>
          </cell>
          <cell r="DW51">
            <v>49.459999999999994</v>
          </cell>
          <cell r="DX51" t="str">
            <v>1</v>
          </cell>
          <cell r="DY51" t="str">
            <v>CS</v>
          </cell>
          <cell r="DZ51">
            <v>730.18000000000029</v>
          </cell>
          <cell r="EA51">
            <v>722.31000000000029</v>
          </cell>
        </row>
        <row r="52">
          <cell r="A52">
            <v>26</v>
          </cell>
          <cell r="B52" t="str">
            <v>C29</v>
          </cell>
          <cell r="C52" t="str">
            <v>C61</v>
          </cell>
          <cell r="D52">
            <v>0.10807</v>
          </cell>
          <cell r="E52">
            <v>0.17712</v>
          </cell>
          <cell r="F52">
            <v>1.12752191</v>
          </cell>
          <cell r="G52">
            <v>2.33</v>
          </cell>
          <cell r="K52">
            <v>0.20696883819190759</v>
          </cell>
          <cell r="L52">
            <v>11.717335582336819</v>
          </cell>
          <cell r="M52">
            <v>11.717335582336819</v>
          </cell>
          <cell r="N52">
            <v>174.10894398747362</v>
          </cell>
          <cell r="O52">
            <v>0.63391388844568075</v>
          </cell>
          <cell r="P52">
            <v>126.6795698271963</v>
          </cell>
          <cell r="Q52">
            <v>0.10807</v>
          </cell>
          <cell r="R52">
            <v>0.17712</v>
          </cell>
          <cell r="S52">
            <v>1.12752191</v>
          </cell>
          <cell r="U52">
            <v>540</v>
          </cell>
          <cell r="V52">
            <v>158.4</v>
          </cell>
          <cell r="X52">
            <v>0.16981000000000002</v>
          </cell>
          <cell r="Y52">
            <v>8.4905000000000008E-2</v>
          </cell>
          <cell r="AB52" t="str">
            <v/>
          </cell>
          <cell r="AC52">
            <v>126.72000000000001</v>
          </cell>
          <cell r="AD52">
            <v>0.79200000000000004</v>
          </cell>
          <cell r="AE52">
            <v>3.1337863725489026</v>
          </cell>
          <cell r="AF52">
            <v>3.2186913725489026</v>
          </cell>
          <cell r="AG52">
            <v>3.5569479455489024</v>
          </cell>
          <cell r="AH52">
            <v>130.2365177727452</v>
          </cell>
          <cell r="AI52">
            <v>49.349999999999994</v>
          </cell>
          <cell r="AJ52">
            <v>15.5</v>
          </cell>
          <cell r="AK52">
            <v>10</v>
          </cell>
          <cell r="AL52">
            <v>0.25</v>
          </cell>
          <cell r="AM52">
            <v>1.4E-2</v>
          </cell>
          <cell r="AN52">
            <v>0.15670943260192871</v>
          </cell>
          <cell r="AO52">
            <v>0.245361328125</v>
          </cell>
          <cell r="AP52">
            <v>0.62683773040771484</v>
          </cell>
          <cell r="AQ52">
            <v>4.021482883209698</v>
          </cell>
          <cell r="AR52">
            <v>3.5055156644756074</v>
          </cell>
          <cell r="AS52">
            <v>7.658804370750901</v>
          </cell>
          <cell r="AT52">
            <v>0.82427750152643153</v>
          </cell>
          <cell r="AU52">
            <v>0.98098693412836024</v>
          </cell>
          <cell r="AV52">
            <v>4.4363937745529025</v>
          </cell>
          <cell r="AW52">
            <v>217.77097016510768</v>
          </cell>
          <cell r="AX52">
            <v>0.59804352101661495</v>
          </cell>
          <cell r="AY52">
            <v>304.03535973951034</v>
          </cell>
          <cell r="AZ52" t="str">
            <v>00°00'00''</v>
          </cell>
          <cell r="BA52" t="e">
            <v>#VALUE!</v>
          </cell>
          <cell r="BB52">
            <v>0.13700000000000001</v>
          </cell>
          <cell r="BC52" t="e">
            <v>#VALUE!</v>
          </cell>
          <cell r="BD52" t="e">
            <v>#VALUE!</v>
          </cell>
          <cell r="BE52" t="e">
            <v>#VALUE!</v>
          </cell>
          <cell r="BF52" t="e">
            <v>#VALUE!</v>
          </cell>
          <cell r="BG52" t="e">
            <v>#VALUE!</v>
          </cell>
          <cell r="BH52" t="e">
            <v>#VALUE!</v>
          </cell>
          <cell r="BI52" t="e">
            <v>#VALUE!</v>
          </cell>
          <cell r="BJ52" t="e">
            <v>#VALUE!</v>
          </cell>
          <cell r="BK52" t="e">
            <v>#VALUE!</v>
          </cell>
          <cell r="BL52" t="e">
            <v>#VALUE!</v>
          </cell>
          <cell r="BM52" t="e">
            <v>#VALUE!</v>
          </cell>
          <cell r="BN52">
            <v>8.9999999999918145E-2</v>
          </cell>
          <cell r="BO52">
            <v>722.22</v>
          </cell>
          <cell r="BP52">
            <v>714.57</v>
          </cell>
          <cell r="BQ52">
            <v>722.47000000000025</v>
          </cell>
          <cell r="BR52">
            <v>714.82</v>
          </cell>
          <cell r="BS52">
            <v>723.85904830801019</v>
          </cell>
          <cell r="BT52">
            <v>717.52854041212333</v>
          </cell>
          <cell r="BU52" t="str">
            <v/>
          </cell>
          <cell r="BV52">
            <v>1.389048308009933</v>
          </cell>
          <cell r="BW52">
            <v>2.7085404121232841</v>
          </cell>
          <cell r="BX52">
            <v>1.639048308009933</v>
          </cell>
          <cell r="BY52">
            <v>250</v>
          </cell>
          <cell r="BZ52">
            <v>0.71250000000000002</v>
          </cell>
          <cell r="CA52">
            <v>0.3125</v>
          </cell>
          <cell r="CB52">
            <v>2.0487943600666085</v>
          </cell>
          <cell r="CC52">
            <v>7</v>
          </cell>
          <cell r="CD52">
            <v>1.7742243577616796</v>
          </cell>
          <cell r="CE52">
            <v>1891.4617766519009</v>
          </cell>
          <cell r="CF52">
            <v>2.2247310420012711E-2</v>
          </cell>
          <cell r="CG52">
            <v>715.12608925778602</v>
          </cell>
          <cell r="CH52">
            <v>2606.587865909687</v>
          </cell>
          <cell r="CI52">
            <v>2</v>
          </cell>
          <cell r="CJ52">
            <v>1</v>
          </cell>
          <cell r="CK52">
            <v>1.5</v>
          </cell>
          <cell r="CL52">
            <v>2345</v>
          </cell>
          <cell r="CM52">
            <v>1.6673269931192027</v>
          </cell>
          <cell r="CN52">
            <v>1.9</v>
          </cell>
          <cell r="CO52" t="str">
            <v/>
          </cell>
          <cell r="CP52">
            <v>3</v>
          </cell>
          <cell r="CQ52">
            <v>3</v>
          </cell>
          <cell r="DV52" t="str">
            <v>250 mm</v>
          </cell>
          <cell r="DW52">
            <v>49.349999999999994</v>
          </cell>
          <cell r="DX52" t="str">
            <v>1</v>
          </cell>
          <cell r="DY52" t="str">
            <v>CS</v>
          </cell>
          <cell r="DZ52">
            <v>722.22000000000025</v>
          </cell>
          <cell r="EA52">
            <v>714.57000000000028</v>
          </cell>
        </row>
        <row r="53">
          <cell r="AD53" t="str">
            <v/>
          </cell>
        </row>
        <row r="54">
          <cell r="A54">
            <v>27</v>
          </cell>
          <cell r="B54" t="str">
            <v>C69</v>
          </cell>
          <cell r="C54" t="str">
            <v>C70</v>
          </cell>
          <cell r="D54">
            <v>0.10103999999999999</v>
          </cell>
          <cell r="F54">
            <v>0.10103999999999999</v>
          </cell>
          <cell r="G54">
            <v>2.33</v>
          </cell>
          <cell r="H54">
            <v>60.84</v>
          </cell>
          <cell r="I54">
            <v>9.31</v>
          </cell>
          <cell r="J54">
            <v>15.302432610124917</v>
          </cell>
          <cell r="K54" t="str">
            <v/>
          </cell>
          <cell r="L54">
            <v>5</v>
          </cell>
          <cell r="M54">
            <v>10</v>
          </cell>
          <cell r="N54">
            <v>190.32831544687943</v>
          </cell>
          <cell r="O54">
            <v>0.63455104103320614</v>
          </cell>
          <cell r="P54">
            <v>12.202907022424487</v>
          </cell>
          <cell r="Q54">
            <v>0.10103999999999999</v>
          </cell>
          <cell r="R54">
            <v>0</v>
          </cell>
          <cell r="S54">
            <v>0.10103999999999999</v>
          </cell>
          <cell r="U54">
            <v>14</v>
          </cell>
          <cell r="V54">
            <v>158.4</v>
          </cell>
          <cell r="Y54">
            <v>0</v>
          </cell>
          <cell r="AB54" t="str">
            <v/>
          </cell>
          <cell r="AC54">
            <v>126.72000000000001</v>
          </cell>
          <cell r="AD54">
            <v>2.0533333333333334E-2</v>
          </cell>
          <cell r="AE54">
            <v>8.2133333333333336E-2</v>
          </cell>
          <cell r="AF54">
            <v>8.2133333333333336E-2</v>
          </cell>
          <cell r="AG54">
            <v>0.11244533333333333</v>
          </cell>
          <cell r="AH54">
            <v>13.702907022424487</v>
          </cell>
          <cell r="AI54">
            <v>25.27</v>
          </cell>
          <cell r="AJ54">
            <v>14.13</v>
          </cell>
          <cell r="AK54">
            <v>10</v>
          </cell>
          <cell r="AL54">
            <v>0.25</v>
          </cell>
          <cell r="AM54">
            <v>1.4E-2</v>
          </cell>
          <cell r="AN54">
            <v>4.9011707305908203E-2</v>
          </cell>
          <cell r="AO54">
            <v>9.375E-2</v>
          </cell>
          <cell r="AP54">
            <v>0.19604682922363281</v>
          </cell>
          <cell r="AQ54">
            <v>2.0174723642319421</v>
          </cell>
          <cell r="AR54">
            <v>3.4792044312999191</v>
          </cell>
          <cell r="AS54">
            <v>2.5784949306461433</v>
          </cell>
          <cell r="AT54">
            <v>0.20745131194901234</v>
          </cell>
          <cell r="AU54">
            <v>0.25646301925492054</v>
          </cell>
          <cell r="AV54">
            <v>4.2357987614362109</v>
          </cell>
          <cell r="AW54">
            <v>207.92428548457414</v>
          </cell>
          <cell r="AX54">
            <v>6.5903350301237909E-2</v>
          </cell>
          <cell r="AY54">
            <v>288.52414655635073</v>
          </cell>
          <cell r="AZ54" t="b">
            <v>0</v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>
            <v>0.13987927488490917</v>
          </cell>
          <cell r="BH54">
            <v>4.8</v>
          </cell>
          <cell r="BI54">
            <v>1.2</v>
          </cell>
          <cell r="BJ54">
            <v>0.4369160521696478</v>
          </cell>
          <cell r="BK54">
            <v>0.5306660521696478</v>
          </cell>
          <cell r="BL54">
            <v>7.7128841390578884E-4</v>
          </cell>
          <cell r="BM54">
            <v>0.63772480870026438</v>
          </cell>
          <cell r="BO54">
            <v>712.19</v>
          </cell>
          <cell r="BP54">
            <v>708.62</v>
          </cell>
          <cell r="BQ54">
            <v>712.44</v>
          </cell>
          <cell r="BR54">
            <v>708.87</v>
          </cell>
          <cell r="BS54">
            <v>713.63697422336816</v>
          </cell>
          <cell r="BT54">
            <v>710.07337808518582</v>
          </cell>
          <cell r="BU54" t="b">
            <v>0</v>
          </cell>
          <cell r="BV54">
            <v>1.1969742233681018</v>
          </cell>
          <cell r="BW54">
            <v>1.2033780851858182</v>
          </cell>
          <cell r="BX54">
            <v>1.4469742233681018</v>
          </cell>
          <cell r="BY54">
            <v>250</v>
          </cell>
          <cell r="BZ54">
            <v>0.71250000000000002</v>
          </cell>
          <cell r="CA54">
            <v>0.3125</v>
          </cell>
          <cell r="CB54">
            <v>1.20017615427696</v>
          </cell>
          <cell r="CC54">
            <v>10</v>
          </cell>
          <cell r="CD54">
            <v>1.2554110066203883</v>
          </cell>
          <cell r="CE54">
            <v>1338.3662120422262</v>
          </cell>
          <cell r="CF54">
            <v>5.8083696092778303E-2</v>
          </cell>
          <cell r="CG54">
            <v>1819.4771752380288</v>
          </cell>
          <cell r="CH54">
            <v>3157.8433872802552</v>
          </cell>
          <cell r="CI54">
            <v>2</v>
          </cell>
          <cell r="CJ54">
            <v>1</v>
          </cell>
          <cell r="CK54">
            <v>1.5</v>
          </cell>
          <cell r="CL54">
            <v>2345</v>
          </cell>
          <cell r="CM54">
            <v>2.0199424652112503</v>
          </cell>
          <cell r="CN54">
            <v>2.2000000000000002</v>
          </cell>
          <cell r="CO54" t="str">
            <v/>
          </cell>
          <cell r="CP54">
            <v>3</v>
          </cell>
          <cell r="CQ54">
            <v>3</v>
          </cell>
          <cell r="DV54" t="str">
            <v>250 mm</v>
          </cell>
          <cell r="DW54">
            <v>25.27</v>
          </cell>
          <cell r="DX54" t="str">
            <v>1</v>
          </cell>
          <cell r="DY54" t="str">
            <v>CS</v>
          </cell>
          <cell r="DZ54">
            <v>712.19</v>
          </cell>
          <cell r="EA54">
            <v>708.62</v>
          </cell>
        </row>
        <row r="55">
          <cell r="A55">
            <v>28</v>
          </cell>
          <cell r="B55" t="str">
            <v>C70</v>
          </cell>
          <cell r="C55" t="str">
            <v>3BOX</v>
          </cell>
          <cell r="F55">
            <v>0.10103999999999999</v>
          </cell>
          <cell r="G55">
            <v>2.33</v>
          </cell>
          <cell r="K55">
            <v>1.0160862896435358E-2</v>
          </cell>
          <cell r="L55">
            <v>10.010160862896436</v>
          </cell>
          <cell r="M55">
            <v>10.010160862896436</v>
          </cell>
          <cell r="N55">
            <v>190.21991299689051</v>
          </cell>
          <cell r="O55">
            <v>0.64740896129117442</v>
          </cell>
          <cell r="P55">
            <v>12.202907022424487</v>
          </cell>
          <cell r="Q55">
            <v>0</v>
          </cell>
          <cell r="R55">
            <v>0</v>
          </cell>
          <cell r="S55">
            <v>0.10103999999999999</v>
          </cell>
          <cell r="U55">
            <v>14</v>
          </cell>
          <cell r="V55">
            <v>158.4</v>
          </cell>
          <cell r="Y55">
            <v>0</v>
          </cell>
          <cell r="AB55" t="str">
            <v/>
          </cell>
          <cell r="AC55">
            <v>126.72000000000001</v>
          </cell>
          <cell r="AD55">
            <v>2.0533333333333334E-2</v>
          </cell>
          <cell r="AE55">
            <v>8.2133333333333336E-2</v>
          </cell>
          <cell r="AF55">
            <v>8.2133333333333336E-2</v>
          </cell>
          <cell r="AG55">
            <v>0.11244533333333333</v>
          </cell>
          <cell r="AH55">
            <v>13.702907022424487</v>
          </cell>
          <cell r="AI55">
            <v>1.4400000000000002</v>
          </cell>
          <cell r="AJ55">
            <v>23.61</v>
          </cell>
          <cell r="AK55">
            <v>10</v>
          </cell>
          <cell r="AL55">
            <v>0.25</v>
          </cell>
          <cell r="AM55">
            <v>1.4E-2</v>
          </cell>
          <cell r="AN55">
            <v>4.309844970703125E-2</v>
          </cell>
          <cell r="AO55">
            <v>9.375E-2</v>
          </cell>
          <cell r="AP55">
            <v>0.172393798828125</v>
          </cell>
          <cell r="AQ55">
            <v>2.4269442427188084</v>
          </cell>
          <cell r="AR55">
            <v>4.4775895298883315</v>
          </cell>
          <cell r="AS55">
            <v>3.8783898455902714</v>
          </cell>
          <cell r="AT55">
            <v>0.30020684797482011</v>
          </cell>
          <cell r="AU55">
            <v>0.34330529768185136</v>
          </cell>
          <cell r="AV55">
            <v>5.4753543609433679</v>
          </cell>
          <cell r="AW55">
            <v>268.77082868969563</v>
          </cell>
          <cell r="AX55">
            <v>5.0983609676796153E-2</v>
          </cell>
          <cell r="AY55">
            <v>304.19771621937764</v>
          </cell>
          <cell r="AZ55" t="str">
            <v>15°40'25''</v>
          </cell>
          <cell r="BA55" t="e">
            <v>#VALUE!</v>
          </cell>
          <cell r="BB55">
            <v>8.6999999999999994E-2</v>
          </cell>
          <cell r="BC55" t="e">
            <v>#VALUE!</v>
          </cell>
          <cell r="BD55" t="e">
            <v>#VALUE!</v>
          </cell>
          <cell r="BE55" t="e">
            <v>#VALUE!</v>
          </cell>
          <cell r="BF55" t="e">
            <v>#VALUE!</v>
          </cell>
          <cell r="BG55" t="e">
            <v>#VALUE!</v>
          </cell>
          <cell r="BH55" t="e">
            <v>#VALUE!</v>
          </cell>
          <cell r="BI55" t="e">
            <v>#VALUE!</v>
          </cell>
          <cell r="BJ55" t="e">
            <v>#VALUE!</v>
          </cell>
          <cell r="BK55" t="e">
            <v>#VALUE!</v>
          </cell>
          <cell r="BL55" t="e">
            <v>#VALUE!</v>
          </cell>
          <cell r="BM55" t="e">
            <v>#VALUE!</v>
          </cell>
          <cell r="BN55">
            <v>2.9999999999972715E-2</v>
          </cell>
          <cell r="BO55">
            <v>708.59</v>
          </cell>
          <cell r="BP55">
            <v>708.25</v>
          </cell>
          <cell r="BQ55">
            <v>708.84</v>
          </cell>
          <cell r="BR55">
            <v>708.5</v>
          </cell>
          <cell r="BS55">
            <v>710.07337808518582</v>
          </cell>
          <cell r="BT55">
            <v>709.5</v>
          </cell>
          <cell r="BU55" t="str">
            <v/>
          </cell>
          <cell r="BV55">
            <v>1.233378085185791</v>
          </cell>
          <cell r="BW55">
            <v>1</v>
          </cell>
          <cell r="BX55">
            <v>1.483378085185791</v>
          </cell>
          <cell r="BY55">
            <v>250</v>
          </cell>
          <cell r="BZ55">
            <v>0.71250000000000002</v>
          </cell>
          <cell r="CA55">
            <v>0.3125</v>
          </cell>
          <cell r="CB55">
            <v>1.1166890425928955</v>
          </cell>
          <cell r="CC55">
            <v>3</v>
          </cell>
          <cell r="CD55">
            <v>1.2503775299418127</v>
          </cell>
          <cell r="CE55">
            <v>1142.5715422821422</v>
          </cell>
          <cell r="CF55">
            <v>6.5494299598437222E-2</v>
          </cell>
          <cell r="CG55">
            <v>2071.1604742970753</v>
          </cell>
          <cell r="CH55">
            <v>3213.7320165792175</v>
          </cell>
          <cell r="CI55">
            <v>2</v>
          </cell>
          <cell r="CJ55">
            <v>1</v>
          </cell>
          <cell r="CK55">
            <v>1.5</v>
          </cell>
          <cell r="CL55">
            <v>2345</v>
          </cell>
          <cell r="CM55">
            <v>2.0556921214792436</v>
          </cell>
          <cell r="CN55">
            <v>2.2000000000000002</v>
          </cell>
          <cell r="CO55" t="str">
            <v/>
          </cell>
          <cell r="CP55">
            <v>3</v>
          </cell>
          <cell r="CQ55">
            <v>3</v>
          </cell>
          <cell r="DV55" t="str">
            <v>250 mm</v>
          </cell>
          <cell r="DW55">
            <v>1.4400000000000002</v>
          </cell>
          <cell r="DX55" t="str">
            <v>1</v>
          </cell>
          <cell r="DY55" t="str">
            <v>CS</v>
          </cell>
          <cell r="DZ55">
            <v>708.59</v>
          </cell>
          <cell r="EA55">
            <v>708.25</v>
          </cell>
        </row>
        <row r="56">
          <cell r="AD56" t="str">
            <v/>
          </cell>
          <cell r="BU56" t="str">
            <v/>
          </cell>
        </row>
        <row r="57">
          <cell r="A57">
            <v>29</v>
          </cell>
          <cell r="B57" t="str">
            <v>C4</v>
          </cell>
          <cell r="C57" t="str">
            <v>C55</v>
          </cell>
          <cell r="D57">
            <v>0.12245999999999999</v>
          </cell>
          <cell r="F57">
            <v>0.12245999999999999</v>
          </cell>
          <cell r="G57">
            <v>2.33</v>
          </cell>
          <cell r="H57">
            <v>2</v>
          </cell>
          <cell r="I57">
            <v>0.5</v>
          </cell>
          <cell r="J57">
            <v>25</v>
          </cell>
          <cell r="K57" t="str">
            <v/>
          </cell>
          <cell r="L57">
            <v>5</v>
          </cell>
          <cell r="M57">
            <v>10</v>
          </cell>
          <cell r="N57">
            <v>190.32831544687943</v>
          </cell>
          <cell r="O57">
            <v>0.63231589736950611</v>
          </cell>
          <cell r="P57">
            <v>14.737769493352884</v>
          </cell>
          <cell r="Q57">
            <v>0.12245999999999999</v>
          </cell>
          <cell r="R57">
            <v>0</v>
          </cell>
          <cell r="S57">
            <v>0.12245999999999999</v>
          </cell>
          <cell r="U57">
            <v>18</v>
          </cell>
          <cell r="V57">
            <v>158.4</v>
          </cell>
          <cell r="Y57">
            <v>0</v>
          </cell>
          <cell r="AB57" t="str">
            <v/>
          </cell>
          <cell r="AC57">
            <v>126.72000000000001</v>
          </cell>
          <cell r="AD57">
            <v>2.64E-2</v>
          </cell>
          <cell r="AE57">
            <v>0.1056</v>
          </cell>
          <cell r="AF57">
            <v>0.1056</v>
          </cell>
          <cell r="AG57">
            <v>0.14233799999999999</v>
          </cell>
          <cell r="AH57">
            <v>16.237769493352886</v>
          </cell>
          <cell r="AI57">
            <v>36.479999999999997</v>
          </cell>
          <cell r="AJ57">
            <v>9.9</v>
          </cell>
          <cell r="AK57">
            <v>10</v>
          </cell>
          <cell r="AL57">
            <v>0.25</v>
          </cell>
          <cell r="AM57">
            <v>1.4E-2</v>
          </cell>
          <cell r="AN57">
            <v>5.8205604553222656E-2</v>
          </cell>
          <cell r="AO57">
            <v>0.1015625</v>
          </cell>
          <cell r="AP57">
            <v>0.23282241821289063</v>
          </cell>
          <cell r="AQ57">
            <v>1.8711642239408266</v>
          </cell>
          <cell r="AR57">
            <v>2.9455176379075874</v>
          </cell>
          <cell r="AS57">
            <v>2.1086591013100056</v>
          </cell>
          <cell r="AT57">
            <v>0.17845339209765931</v>
          </cell>
          <cell r="AU57">
            <v>0.23665899665088197</v>
          </cell>
          <cell r="AV57">
            <v>3.5455354776124119</v>
          </cell>
          <cell r="AW57">
            <v>174.04106577358019</v>
          </cell>
          <cell r="AX57">
            <v>9.3298494933819323E-2</v>
          </cell>
          <cell r="AY57">
            <v>134.56763007581799</v>
          </cell>
          <cell r="AZ57" t="e">
            <v>#REF!</v>
          </cell>
          <cell r="BA57" t="e">
            <v>#REF!</v>
          </cell>
          <cell r="BB57" t="e">
            <v>#REF!</v>
          </cell>
          <cell r="BC57" t="e">
            <v>#REF!</v>
          </cell>
          <cell r="BD57" t="e">
            <v>#REF!</v>
          </cell>
          <cell r="BE57" t="e">
            <v>#REF!</v>
          </cell>
          <cell r="BF57" t="e">
            <v>#REF!</v>
          </cell>
          <cell r="BG57" t="e">
            <v>#REF!</v>
          </cell>
          <cell r="BH57" t="e">
            <v>#REF!</v>
          </cell>
          <cell r="BI57" t="e">
            <v>#REF!</v>
          </cell>
          <cell r="BJ57" t="e">
            <v>#REF!</v>
          </cell>
          <cell r="BK57" t="e">
            <v>#REF!</v>
          </cell>
          <cell r="BL57" t="e">
            <v>#REF!</v>
          </cell>
          <cell r="BM57" t="e">
            <v>#REF!</v>
          </cell>
          <cell r="BO57">
            <v>725.25</v>
          </cell>
          <cell r="BP57">
            <v>721.64</v>
          </cell>
          <cell r="BQ57">
            <v>725.5</v>
          </cell>
          <cell r="BR57">
            <v>721.89</v>
          </cell>
          <cell r="BS57">
            <v>726.7</v>
          </cell>
          <cell r="BT57">
            <v>723.18632127920841</v>
          </cell>
          <cell r="BU57" t="b">
            <v>0</v>
          </cell>
          <cell r="BV57">
            <v>1.2000000000000455</v>
          </cell>
          <cell r="BW57">
            <v>1.2963212792084278</v>
          </cell>
          <cell r="BX57">
            <v>1.4500000000000455</v>
          </cell>
          <cell r="BY57">
            <v>250</v>
          </cell>
          <cell r="BZ57">
            <v>0.71250000000000002</v>
          </cell>
          <cell r="CA57">
            <v>0.3125</v>
          </cell>
          <cell r="CB57">
            <v>1.2481606396042366</v>
          </cell>
          <cell r="CC57">
            <v>3</v>
          </cell>
          <cell r="CD57">
            <v>1.3625492362463218</v>
          </cell>
          <cell r="CE57">
            <v>1245.0719442837094</v>
          </cell>
          <cell r="CF57">
            <v>5.4349909994806045E-2</v>
          </cell>
          <cell r="CG57">
            <v>1695.5722413263761</v>
          </cell>
          <cell r="CH57">
            <v>2940.6441856100855</v>
          </cell>
          <cell r="CI57">
            <v>2</v>
          </cell>
          <cell r="CJ57">
            <v>1</v>
          </cell>
          <cell r="CK57">
            <v>1.5</v>
          </cell>
          <cell r="CL57">
            <v>2345</v>
          </cell>
          <cell r="CM57">
            <v>1.8810090739510139</v>
          </cell>
          <cell r="CN57">
            <v>1.9</v>
          </cell>
          <cell r="CO57" t="str">
            <v/>
          </cell>
          <cell r="CP57">
            <v>3</v>
          </cell>
          <cell r="CQ57">
            <v>3</v>
          </cell>
          <cell r="DV57" t="str">
            <v>250 mm</v>
          </cell>
          <cell r="DW57">
            <v>36.479999999999997</v>
          </cell>
          <cell r="DX57" t="str">
            <v>1</v>
          </cell>
          <cell r="DY57" t="str">
            <v>CS</v>
          </cell>
          <cell r="DZ57">
            <v>725.25</v>
          </cell>
          <cell r="EA57">
            <v>721.64</v>
          </cell>
        </row>
        <row r="58">
          <cell r="AD58" t="str">
            <v/>
          </cell>
          <cell r="BU58" t="str">
            <v/>
          </cell>
        </row>
        <row r="59">
          <cell r="A59">
            <v>30</v>
          </cell>
          <cell r="B59" t="str">
            <v>C85</v>
          </cell>
          <cell r="C59" t="str">
            <v>C59</v>
          </cell>
          <cell r="D59">
            <v>0.23923000000000003</v>
          </cell>
          <cell r="F59">
            <v>0.23923000000000003</v>
          </cell>
          <cell r="G59">
            <v>2.33</v>
          </cell>
          <cell r="H59">
            <v>5.18</v>
          </cell>
          <cell r="I59">
            <v>0.14000000000000057</v>
          </cell>
          <cell r="J59">
            <v>2.7027027027027142</v>
          </cell>
          <cell r="K59" t="str">
            <v/>
          </cell>
          <cell r="L59">
            <v>5</v>
          </cell>
          <cell r="M59">
            <v>10</v>
          </cell>
          <cell r="N59">
            <v>190.32831544687943</v>
          </cell>
          <cell r="O59">
            <v>0.63183446498091855</v>
          </cell>
          <cell r="P59">
            <v>28.768840334855611</v>
          </cell>
          <cell r="Q59">
            <v>0.23923000000000003</v>
          </cell>
          <cell r="R59">
            <v>0</v>
          </cell>
          <cell r="S59">
            <v>0.23923000000000003</v>
          </cell>
          <cell r="U59">
            <v>21</v>
          </cell>
          <cell r="V59">
            <v>158.4</v>
          </cell>
          <cell r="W59">
            <v>0.23923000000000003</v>
          </cell>
          <cell r="X59">
            <v>0.23923000000000003</v>
          </cell>
          <cell r="Y59">
            <v>0.11961500000000001</v>
          </cell>
          <cell r="AB59" t="str">
            <v/>
          </cell>
          <cell r="AC59">
            <v>126.72000000000001</v>
          </cell>
          <cell r="AD59">
            <v>3.0800000000000004E-2</v>
          </cell>
          <cell r="AE59">
            <v>0.12320000000000002</v>
          </cell>
          <cell r="AF59">
            <v>0.24281500000000003</v>
          </cell>
          <cell r="AG59">
            <v>0.31458400000000003</v>
          </cell>
          <cell r="AH59">
            <v>30.268840334855611</v>
          </cell>
          <cell r="AI59">
            <v>66.759999999999991</v>
          </cell>
          <cell r="AJ59">
            <v>11.16</v>
          </cell>
          <cell r="AK59">
            <v>10</v>
          </cell>
          <cell r="AL59">
            <v>0.25</v>
          </cell>
          <cell r="AM59">
            <v>1.4E-2</v>
          </cell>
          <cell r="AN59">
            <v>7.7414274215698242E-2</v>
          </cell>
          <cell r="AO59">
            <v>0.140625</v>
          </cell>
          <cell r="AP59">
            <v>0.30965709686279297</v>
          </cell>
          <cell r="AQ59">
            <v>2.3389497418288974</v>
          </cell>
          <cell r="AR59">
            <v>3.1535216676814168</v>
          </cell>
          <cell r="AS59">
            <v>3.0405028267981913</v>
          </cell>
          <cell r="AT59">
            <v>0.27883210472994213</v>
          </cell>
          <cell r="AU59">
            <v>0.35624637894564037</v>
          </cell>
          <cell r="AV59">
            <v>3.7644049464001683</v>
          </cell>
          <cell r="AW59">
            <v>184.78479569918514</v>
          </cell>
          <cell r="AX59">
            <v>0.16380590307944415</v>
          </cell>
          <cell r="AY59">
            <v>146.25311169283839</v>
          </cell>
          <cell r="AZ59" t="e">
            <v>#REF!</v>
          </cell>
          <cell r="BA59" t="e">
            <v>#REF!</v>
          </cell>
          <cell r="BB59" t="e">
            <v>#REF!</v>
          </cell>
          <cell r="BC59" t="e">
            <v>#REF!</v>
          </cell>
          <cell r="BD59" t="e">
            <v>#REF!</v>
          </cell>
          <cell r="BE59" t="e">
            <v>#REF!</v>
          </cell>
          <cell r="BF59" t="e">
            <v>#REF!</v>
          </cell>
          <cell r="BG59" t="e">
            <v>#REF!</v>
          </cell>
          <cell r="BH59" t="e">
            <v>#REF!</v>
          </cell>
          <cell r="BI59" t="e">
            <v>#REF!</v>
          </cell>
          <cell r="BJ59" t="e">
            <v>#REF!</v>
          </cell>
          <cell r="BK59" t="e">
            <v>#REF!</v>
          </cell>
          <cell r="BL59" t="e">
            <v>#REF!</v>
          </cell>
          <cell r="BM59" t="e">
            <v>#REF!</v>
          </cell>
          <cell r="BO59">
            <v>722.26</v>
          </cell>
          <cell r="BP59">
            <v>714.81</v>
          </cell>
          <cell r="BQ59">
            <v>722.51</v>
          </cell>
          <cell r="BR59">
            <v>715.06</v>
          </cell>
          <cell r="BS59">
            <v>723.70945573876008</v>
          </cell>
          <cell r="BT59">
            <v>717.92207809623778</v>
          </cell>
          <cell r="BU59" t="b">
            <v>0</v>
          </cell>
          <cell r="BV59">
            <v>1.1994557387600935</v>
          </cell>
          <cell r="BW59">
            <v>2.8620780962378376</v>
          </cell>
          <cell r="BX59">
            <v>1.4494557387600935</v>
          </cell>
          <cell r="BY59">
            <v>250</v>
          </cell>
          <cell r="BZ59">
            <v>0.71250000000000002</v>
          </cell>
          <cell r="CA59">
            <v>0.3125</v>
          </cell>
          <cell r="CB59">
            <v>2.0307669174989655</v>
          </cell>
          <cell r="CC59">
            <v>3</v>
          </cell>
          <cell r="CD59">
            <v>1.9158074028115268</v>
          </cell>
          <cell r="CE59">
            <v>1750.6288833003707</v>
          </cell>
          <cell r="CF59">
            <v>2.261943592280391E-2</v>
          </cell>
          <cell r="CG59">
            <v>725.70261808240321</v>
          </cell>
          <cell r="CH59">
            <v>2476.3315013827741</v>
          </cell>
          <cell r="CI59">
            <v>2</v>
          </cell>
          <cell r="CJ59">
            <v>1</v>
          </cell>
          <cell r="CK59">
            <v>1.5</v>
          </cell>
          <cell r="CL59">
            <v>2345</v>
          </cell>
          <cell r="CM59">
            <v>1.5840073569612627</v>
          </cell>
          <cell r="CN59">
            <v>1.9</v>
          </cell>
          <cell r="CO59" t="str">
            <v/>
          </cell>
          <cell r="CP59">
            <v>3</v>
          </cell>
          <cell r="CQ59">
            <v>3</v>
          </cell>
          <cell r="DV59" t="str">
            <v>250 mm</v>
          </cell>
          <cell r="DW59">
            <v>66.759999999999991</v>
          </cell>
          <cell r="DX59" t="str">
            <v>1</v>
          </cell>
          <cell r="DY59" t="str">
            <v>CS</v>
          </cell>
          <cell r="DZ59">
            <v>722.26</v>
          </cell>
          <cell r="EA59">
            <v>714.81</v>
          </cell>
        </row>
        <row r="60">
          <cell r="AD60" t="str">
            <v/>
          </cell>
        </row>
        <row r="61">
          <cell r="A61" t="str">
            <v>SECTOR 3</v>
          </cell>
        </row>
        <row r="62">
          <cell r="AD62" t="str">
            <v/>
          </cell>
        </row>
        <row r="63">
          <cell r="A63">
            <v>31</v>
          </cell>
          <cell r="B63" t="str">
            <v>C73</v>
          </cell>
          <cell r="C63" t="str">
            <v>CBA16</v>
          </cell>
          <cell r="D63">
            <v>3.8610000000000005E-2</v>
          </cell>
          <cell r="F63">
            <v>3.8610000000000005E-2</v>
          </cell>
          <cell r="G63">
            <v>2.33</v>
          </cell>
          <cell r="H63">
            <v>46.62</v>
          </cell>
          <cell r="I63">
            <v>5.160000000000001</v>
          </cell>
          <cell r="J63">
            <v>11.068211068211072</v>
          </cell>
          <cell r="K63" t="str">
            <v/>
          </cell>
          <cell r="L63">
            <v>5</v>
          </cell>
          <cell r="M63">
            <v>10</v>
          </cell>
          <cell r="N63">
            <v>190.32831544687943</v>
          </cell>
          <cell r="O63">
            <v>0.63286203960825993</v>
          </cell>
          <cell r="P63">
            <v>4.6506349597432628</v>
          </cell>
          <cell r="Q63">
            <v>3.8610000000000005E-2</v>
          </cell>
          <cell r="R63">
            <v>0</v>
          </cell>
          <cell r="S63">
            <v>3.8610000000000005E-2</v>
          </cell>
          <cell r="U63">
            <v>4</v>
          </cell>
          <cell r="V63">
            <v>158.4</v>
          </cell>
          <cell r="Y63">
            <v>0</v>
          </cell>
          <cell r="AB63" t="str">
            <v/>
          </cell>
          <cell r="AC63">
            <v>126.72000000000001</v>
          </cell>
          <cell r="AD63">
            <v>5.8666666666666676E-3</v>
          </cell>
          <cell r="AE63">
            <v>2.346666666666667E-2</v>
          </cell>
          <cell r="AF63">
            <v>2.346666666666667E-2</v>
          </cell>
          <cell r="AG63">
            <v>3.5049666666666673E-2</v>
          </cell>
          <cell r="AH63">
            <v>6.1506349597432628</v>
          </cell>
          <cell r="AI63">
            <v>36.75</v>
          </cell>
          <cell r="AJ63">
            <v>9.09</v>
          </cell>
          <cell r="AK63">
            <v>10</v>
          </cell>
          <cell r="AL63">
            <v>0.25</v>
          </cell>
          <cell r="AM63">
            <v>1.4E-2</v>
          </cell>
          <cell r="AN63">
            <v>3.668975830078125E-2</v>
          </cell>
          <cell r="AO63">
            <v>6.25E-2</v>
          </cell>
          <cell r="AP63">
            <v>0.146759033203125</v>
          </cell>
          <cell r="AQ63">
            <v>1.3749956133680434</v>
          </cell>
          <cell r="AR63">
            <v>2.758601263812722</v>
          </cell>
          <cell r="AS63">
            <v>1.307655183519429</v>
          </cell>
          <cell r="AT63">
            <v>9.636151563615504E-2</v>
          </cell>
          <cell r="AU63">
            <v>0.13305127393693628</v>
          </cell>
          <cell r="AV63">
            <v>3.3973960672093293</v>
          </cell>
          <cell r="AW63">
            <v>166.76928946999504</v>
          </cell>
          <cell r="AX63">
            <v>3.6881100706793374E-2</v>
          </cell>
          <cell r="AY63">
            <v>293.66261885726135</v>
          </cell>
          <cell r="AZ63" t="e">
            <v>#REF!</v>
          </cell>
          <cell r="BA63" t="e">
            <v>#REF!</v>
          </cell>
          <cell r="BB63" t="e">
            <v>#REF!</v>
          </cell>
          <cell r="BC63" t="e">
            <v>#REF!</v>
          </cell>
          <cell r="BD63" t="e">
            <v>#REF!</v>
          </cell>
          <cell r="BE63" t="e">
            <v>#REF!</v>
          </cell>
          <cell r="BF63" t="e">
            <v>#REF!</v>
          </cell>
          <cell r="BG63" t="e">
            <v>#REF!</v>
          </cell>
          <cell r="BH63" t="e">
            <v>#REF!</v>
          </cell>
          <cell r="BI63" t="e">
            <v>#REF!</v>
          </cell>
          <cell r="BJ63" t="e">
            <v>#REF!</v>
          </cell>
          <cell r="BK63" t="e">
            <v>#REF!</v>
          </cell>
          <cell r="BL63" t="e">
            <v>#REF!</v>
          </cell>
          <cell r="BM63" t="e">
            <v>#REF!</v>
          </cell>
          <cell r="BO63">
            <v>703.19</v>
          </cell>
          <cell r="BP63">
            <v>699.85</v>
          </cell>
          <cell r="BQ63">
            <v>703.43999999999994</v>
          </cell>
          <cell r="BR63">
            <v>700.1</v>
          </cell>
          <cell r="BS63">
            <v>704.64109911207106</v>
          </cell>
          <cell r="BT63">
            <v>700.7</v>
          </cell>
          <cell r="BV63">
            <v>1.2010991120711196</v>
          </cell>
          <cell r="BW63">
            <v>0.60000000000002274</v>
          </cell>
          <cell r="BX63">
            <v>1.4510991120711196</v>
          </cell>
          <cell r="BY63">
            <v>250</v>
          </cell>
          <cell r="BZ63">
            <v>0.71250000000000002</v>
          </cell>
          <cell r="CA63">
            <v>0.3125</v>
          </cell>
          <cell r="CB63">
            <v>0.90054955603557119</v>
          </cell>
          <cell r="CC63">
            <v>3</v>
          </cell>
          <cell r="CD63">
            <v>1.0519224868971604</v>
          </cell>
          <cell r="CE63">
            <v>961.22704497999587</v>
          </cell>
          <cell r="CF63">
            <v>9.1982052339059428E-2</v>
          </cell>
          <cell r="CG63">
            <v>3027.7501226620266</v>
          </cell>
          <cell r="CH63">
            <v>3988.9771676420223</v>
          </cell>
          <cell r="CI63">
            <v>2</v>
          </cell>
          <cell r="CJ63">
            <v>1</v>
          </cell>
          <cell r="CK63">
            <v>1.5</v>
          </cell>
          <cell r="CL63">
            <v>2345</v>
          </cell>
          <cell r="CM63">
            <v>2.55158454220172</v>
          </cell>
          <cell r="CN63">
            <v>3</v>
          </cell>
          <cell r="CO63" t="str">
            <v/>
          </cell>
          <cell r="CP63">
            <v>3</v>
          </cell>
          <cell r="CQ63">
            <v>3</v>
          </cell>
          <cell r="DV63" t="str">
            <v>250 mm</v>
          </cell>
          <cell r="DW63">
            <v>36.75</v>
          </cell>
          <cell r="DX63" t="str">
            <v>1</v>
          </cell>
          <cell r="DY63" t="str">
            <v>CS</v>
          </cell>
          <cell r="DZ63">
            <v>703.18999999999994</v>
          </cell>
          <cell r="EA63">
            <v>699.84999999999991</v>
          </cell>
        </row>
        <row r="64">
          <cell r="AD64" t="str">
            <v/>
          </cell>
        </row>
        <row r="65">
          <cell r="A65" t="str">
            <v>SECTOR 4</v>
          </cell>
        </row>
        <row r="66">
          <cell r="AD66" t="str">
            <v/>
          </cell>
        </row>
        <row r="67">
          <cell r="A67">
            <v>32</v>
          </cell>
          <cell r="B67" t="str">
            <v>C95'</v>
          </cell>
          <cell r="C67" t="str">
            <v>CBB5</v>
          </cell>
          <cell r="D67">
            <v>4.7100000000000003E-2</v>
          </cell>
          <cell r="F67">
            <v>4.7100000000000003E-2</v>
          </cell>
          <cell r="G67">
            <v>2.33</v>
          </cell>
          <cell r="H67">
            <v>14.78</v>
          </cell>
          <cell r="I67">
            <v>0.25000000000000022</v>
          </cell>
          <cell r="J67">
            <v>1.6914749661705024</v>
          </cell>
          <cell r="K67" t="str">
            <v/>
          </cell>
          <cell r="L67">
            <v>5</v>
          </cell>
          <cell r="M67">
            <v>10</v>
          </cell>
          <cell r="N67">
            <v>190.32831544687943</v>
          </cell>
          <cell r="O67">
            <v>0.6296357380161367</v>
          </cell>
          <cell r="P67">
            <v>5.6443466909390851</v>
          </cell>
          <cell r="Q67">
            <v>4.7100000000000003E-2</v>
          </cell>
          <cell r="R67">
            <v>0</v>
          </cell>
          <cell r="S67">
            <v>4.7100000000000003E-2</v>
          </cell>
          <cell r="U67">
            <v>27</v>
          </cell>
          <cell r="V67">
            <v>158.4</v>
          </cell>
          <cell r="Y67">
            <v>0</v>
          </cell>
          <cell r="AB67" t="str">
            <v/>
          </cell>
          <cell r="AC67">
            <v>126.72000000000001</v>
          </cell>
          <cell r="AD67">
            <v>3.9600000000000003E-2</v>
          </cell>
          <cell r="AE67">
            <v>0.15840000000000001</v>
          </cell>
          <cell r="AF67">
            <v>0.15840000000000001</v>
          </cell>
          <cell r="AG67">
            <v>0.17253000000000002</v>
          </cell>
          <cell r="AH67">
            <v>7.1443466909390851</v>
          </cell>
          <cell r="AI67">
            <v>42.14</v>
          </cell>
          <cell r="AJ67">
            <v>2.8</v>
          </cell>
          <cell r="AK67">
            <v>10</v>
          </cell>
          <cell r="AL67">
            <v>0.25</v>
          </cell>
          <cell r="AM67">
            <v>1.4E-2</v>
          </cell>
          <cell r="AN67">
            <v>5.2966117858886719E-2</v>
          </cell>
          <cell r="AO67">
            <v>6.640625E-2</v>
          </cell>
          <cell r="AP67">
            <v>0.21186447143554688</v>
          </cell>
          <cell r="AQ67">
            <v>0.94144810954741032</v>
          </cell>
          <cell r="AR67">
            <v>1.5583098880092694</v>
          </cell>
          <cell r="AS67">
            <v>0.54872660639991422</v>
          </cell>
          <cell r="AT67">
            <v>4.5174543474535811E-2</v>
          </cell>
          <cell r="AU67">
            <v>9.814066133342253E-2</v>
          </cell>
          <cell r="AV67">
            <v>1.8855725788051052</v>
          </cell>
          <cell r="AW67">
            <v>92.55782752163249</v>
          </cell>
          <cell r="AX67">
            <v>7.7187925454163434E-2</v>
          </cell>
          <cell r="AY67">
            <v>111.73297270166353</v>
          </cell>
          <cell r="AZ67" t="e">
            <v>#REF!</v>
          </cell>
          <cell r="BA67" t="e">
            <v>#REF!</v>
          </cell>
          <cell r="BB67" t="e">
            <v>#REF!</v>
          </cell>
          <cell r="BC67" t="e">
            <v>#REF!</v>
          </cell>
          <cell r="BD67" t="e">
            <v>#REF!</v>
          </cell>
          <cell r="BE67" t="e">
            <v>#REF!</v>
          </cell>
          <cell r="BF67" t="e">
            <v>#REF!</v>
          </cell>
          <cell r="BG67" t="e">
            <v>#REF!</v>
          </cell>
          <cell r="BH67" t="e">
            <v>#REF!</v>
          </cell>
          <cell r="BI67" t="e">
            <v>#REF!</v>
          </cell>
          <cell r="BJ67" t="e">
            <v>#REF!</v>
          </cell>
          <cell r="BK67" t="e">
            <v>#REF!</v>
          </cell>
          <cell r="BL67" t="e">
            <v>#REF!</v>
          </cell>
          <cell r="BM67" t="e">
            <v>#REF!</v>
          </cell>
          <cell r="BO67">
            <v>701.05</v>
          </cell>
          <cell r="BP67">
            <v>699.87</v>
          </cell>
          <cell r="BQ67">
            <v>701.3</v>
          </cell>
          <cell r="BR67">
            <v>700.12</v>
          </cell>
          <cell r="BS67">
            <v>702.5</v>
          </cell>
          <cell r="BT67">
            <v>700.7</v>
          </cell>
          <cell r="BV67">
            <v>1.2000000000000455</v>
          </cell>
          <cell r="BW67">
            <v>0.58000000000004093</v>
          </cell>
          <cell r="BX67">
            <v>1.4500000000000455</v>
          </cell>
          <cell r="BY67">
            <v>250</v>
          </cell>
          <cell r="BZ67">
            <v>0.71250000000000002</v>
          </cell>
          <cell r="CA67">
            <v>0.3125</v>
          </cell>
          <cell r="CB67">
            <v>0.8900000000000432</v>
          </cell>
          <cell r="CC67">
            <v>3</v>
          </cell>
          <cell r="CD67">
            <v>1.0417661060305516</v>
          </cell>
          <cell r="CE67">
            <v>951.94633457623002</v>
          </cell>
          <cell r="CF67">
            <v>9.3625256581334138E-2</v>
          </cell>
          <cell r="CG67">
            <v>3089.7487139105087</v>
          </cell>
          <cell r="CH67">
            <v>4041.6950484867389</v>
          </cell>
          <cell r="CI67">
            <v>2</v>
          </cell>
          <cell r="CJ67">
            <v>1</v>
          </cell>
          <cell r="CK67">
            <v>1.5</v>
          </cell>
          <cell r="CL67">
            <v>2345</v>
          </cell>
          <cell r="CM67">
            <v>2.5853060011642253</v>
          </cell>
          <cell r="CN67">
            <v>3</v>
          </cell>
          <cell r="CO67" t="str">
            <v/>
          </cell>
          <cell r="CP67">
            <v>3</v>
          </cell>
          <cell r="CQ67">
            <v>3</v>
          </cell>
          <cell r="DV67" t="str">
            <v>250 mm</v>
          </cell>
          <cell r="DW67">
            <v>42.14</v>
          </cell>
          <cell r="DX67" t="str">
            <v>1</v>
          </cell>
          <cell r="DY67" t="str">
            <v>CS</v>
          </cell>
          <cell r="DZ67">
            <v>701.05</v>
          </cell>
          <cell r="EA67">
            <v>699.87</v>
          </cell>
        </row>
        <row r="68">
          <cell r="AD68" t="str">
            <v/>
          </cell>
        </row>
        <row r="69">
          <cell r="A69" t="str">
            <v>SECTOR 5</v>
          </cell>
        </row>
        <row r="70">
          <cell r="AD70" t="str">
            <v/>
          </cell>
        </row>
        <row r="71">
          <cell r="A71">
            <v>33</v>
          </cell>
          <cell r="B71" t="str">
            <v>C89</v>
          </cell>
          <cell r="C71" t="str">
            <v>C62</v>
          </cell>
          <cell r="D71">
            <v>0.25011</v>
          </cell>
          <cell r="F71">
            <v>0.25011</v>
          </cell>
          <cell r="G71">
            <v>2.33</v>
          </cell>
          <cell r="H71">
            <v>40.909999999999997</v>
          </cell>
          <cell r="I71">
            <v>2.9499999999999993</v>
          </cell>
          <cell r="J71">
            <v>7.2109508677584939</v>
          </cell>
          <cell r="K71" t="str">
            <v/>
          </cell>
          <cell r="L71">
            <v>5</v>
          </cell>
          <cell r="M71">
            <v>10</v>
          </cell>
          <cell r="N71">
            <v>190.32831544687943</v>
          </cell>
          <cell r="O71">
            <v>0.62939981418826019</v>
          </cell>
          <cell r="P71">
            <v>29.961328780959093</v>
          </cell>
          <cell r="Q71">
            <v>0.25011</v>
          </cell>
          <cell r="R71">
            <v>0</v>
          </cell>
          <cell r="S71">
            <v>0.25011</v>
          </cell>
          <cell r="U71">
            <v>40</v>
          </cell>
          <cell r="V71">
            <v>158.4</v>
          </cell>
          <cell r="W71">
            <v>0.25011</v>
          </cell>
          <cell r="X71">
            <v>0.25011</v>
          </cell>
          <cell r="Y71">
            <v>0.125055</v>
          </cell>
          <cell r="AB71" t="str">
            <v/>
          </cell>
          <cell r="AC71">
            <v>126.72000000000001</v>
          </cell>
          <cell r="AD71">
            <v>5.8666666666666666E-2</v>
          </cell>
          <cell r="AE71">
            <v>0.23466666666666666</v>
          </cell>
          <cell r="AF71">
            <v>0.35972166666666666</v>
          </cell>
          <cell r="AG71">
            <v>0.43475466666666668</v>
          </cell>
          <cell r="AH71">
            <v>31.461328780959093</v>
          </cell>
          <cell r="AI71">
            <v>58.83</v>
          </cell>
          <cell r="AJ71">
            <v>3.79</v>
          </cell>
          <cell r="AK71">
            <v>10</v>
          </cell>
          <cell r="AL71">
            <v>0.25</v>
          </cell>
          <cell r="AM71">
            <v>1.4E-2</v>
          </cell>
          <cell r="AN71">
            <v>0.10480809211730957</v>
          </cell>
          <cell r="AO71">
            <v>0.1435546875</v>
          </cell>
          <cell r="AP71">
            <v>0.41923236846923828</v>
          </cell>
          <cell r="AQ71">
            <v>1.611932591239071</v>
          </cell>
          <cell r="AR71">
            <v>1.8281925081694561</v>
          </cell>
          <cell r="AS71">
            <v>1.3357052763975217</v>
          </cell>
          <cell r="AT71">
            <v>0.1324325524311267</v>
          </cell>
          <cell r="AU71">
            <v>0.23724064454843627</v>
          </cell>
          <cell r="AV71">
            <v>2.1937333776561276</v>
          </cell>
          <cell r="AW71">
            <v>107.68463536217521</v>
          </cell>
          <cell r="AX71">
            <v>0.2921617246057932</v>
          </cell>
          <cell r="AY71">
            <v>119.24184582538125</v>
          </cell>
          <cell r="AZ71" t="e">
            <v>#REF!</v>
          </cell>
          <cell r="BA71" t="e">
            <v>#REF!</v>
          </cell>
          <cell r="BB71" t="e">
            <v>#REF!</v>
          </cell>
          <cell r="BC71" t="e">
            <v>#REF!</v>
          </cell>
          <cell r="BD71" t="e">
            <v>#REF!</v>
          </cell>
          <cell r="BE71" t="e">
            <v>#REF!</v>
          </cell>
          <cell r="BF71" t="e">
            <v>#REF!</v>
          </cell>
          <cell r="BG71" t="e">
            <v>#REF!</v>
          </cell>
          <cell r="BH71" t="e">
            <v>#REF!</v>
          </cell>
          <cell r="BI71" t="e">
            <v>#REF!</v>
          </cell>
          <cell r="BJ71" t="e">
            <v>#REF!</v>
          </cell>
          <cell r="BK71" t="e">
            <v>#REF!</v>
          </cell>
          <cell r="BL71" t="e">
            <v>#REF!</v>
          </cell>
          <cell r="BM71" t="e">
            <v>#REF!</v>
          </cell>
          <cell r="BO71">
            <v>716.3</v>
          </cell>
          <cell r="BP71">
            <v>714.07</v>
          </cell>
          <cell r="BQ71">
            <v>716.55</v>
          </cell>
          <cell r="BR71">
            <v>714.32</v>
          </cell>
          <cell r="BS71">
            <v>717.75432137390692</v>
          </cell>
          <cell r="BT71">
            <v>715.51900000000001</v>
          </cell>
          <cell r="BV71">
            <v>1.2043213739069643</v>
          </cell>
          <cell r="BW71">
            <v>1.1989999999999554</v>
          </cell>
          <cell r="BX71">
            <v>1.4543213739069643</v>
          </cell>
          <cell r="BY71">
            <v>250</v>
          </cell>
          <cell r="BZ71">
            <v>0.71250000000000002</v>
          </cell>
          <cell r="CA71">
            <v>0.3125</v>
          </cell>
          <cell r="CB71">
            <v>1.2016606869534598</v>
          </cell>
          <cell r="CC71">
            <v>3</v>
          </cell>
          <cell r="CD71">
            <v>1.3235831854292277</v>
          </cell>
          <cell r="CE71">
            <v>1209.4654976605016</v>
          </cell>
          <cell r="CF71">
            <v>5.7962828594546489E-2</v>
          </cell>
          <cell r="CG71">
            <v>1815.435191939323</v>
          </cell>
          <cell r="CH71">
            <v>3024.9006895998245</v>
          </cell>
          <cell r="CI71">
            <v>2</v>
          </cell>
          <cell r="CJ71">
            <v>1</v>
          </cell>
          <cell r="CK71">
            <v>1.5</v>
          </cell>
          <cell r="CL71">
            <v>2345</v>
          </cell>
          <cell r="CM71">
            <v>1.9349044922813377</v>
          </cell>
          <cell r="CN71">
            <v>2.2000000000000002</v>
          </cell>
          <cell r="CO71" t="str">
            <v/>
          </cell>
          <cell r="CP71">
            <v>3</v>
          </cell>
          <cell r="CQ71">
            <v>3</v>
          </cell>
          <cell r="DV71" t="str">
            <v>250 mm</v>
          </cell>
          <cell r="DW71">
            <v>58.83</v>
          </cell>
          <cell r="DX71" t="str">
            <v>1</v>
          </cell>
          <cell r="DY71" t="str">
            <v>CS</v>
          </cell>
          <cell r="DZ71">
            <v>716.3</v>
          </cell>
          <cell r="EA71">
            <v>714.06999999999994</v>
          </cell>
        </row>
        <row r="72">
          <cell r="A72">
            <v>34</v>
          </cell>
          <cell r="B72" t="str">
            <v>C62</v>
          </cell>
          <cell r="C72" t="str">
            <v>C63</v>
          </cell>
          <cell r="F72">
            <v>0.25011</v>
          </cell>
          <cell r="G72">
            <v>2.33</v>
          </cell>
          <cell r="K72">
            <v>0.1211545124428197</v>
          </cell>
          <cell r="L72">
            <v>10.121154512442819</v>
          </cell>
          <cell r="M72">
            <v>10.121154512442819</v>
          </cell>
          <cell r="N72">
            <v>189.04667411689451</v>
          </cell>
          <cell r="O72">
            <v>0.62422542882804455</v>
          </cell>
          <cell r="P72">
            <v>29.961328780959093</v>
          </cell>
          <cell r="Q72">
            <v>0</v>
          </cell>
          <cell r="R72">
            <v>0</v>
          </cell>
          <cell r="S72">
            <v>0.25011</v>
          </cell>
          <cell r="U72">
            <v>40</v>
          </cell>
          <cell r="V72">
            <v>158.4</v>
          </cell>
          <cell r="X72">
            <v>0.25011</v>
          </cell>
          <cell r="Y72">
            <v>0.125055</v>
          </cell>
          <cell r="AB72" t="str">
            <v/>
          </cell>
          <cell r="AC72">
            <v>126.72000000000001</v>
          </cell>
          <cell r="AD72">
            <v>5.8666666666666666E-2</v>
          </cell>
          <cell r="AE72">
            <v>0.23466666666666666</v>
          </cell>
          <cell r="AF72">
            <v>0.35972166666666666</v>
          </cell>
          <cell r="AG72">
            <v>0.43475466666666668</v>
          </cell>
          <cell r="AH72">
            <v>31.461328780959093</v>
          </cell>
          <cell r="AI72">
            <v>7.97</v>
          </cell>
          <cell r="AJ72">
            <v>0.63</v>
          </cell>
          <cell r="AK72">
            <v>10</v>
          </cell>
          <cell r="AL72">
            <v>0.22700000000000001</v>
          </cell>
          <cell r="AM72">
            <v>0.01</v>
          </cell>
          <cell r="AN72">
            <v>0.15148689270019527</v>
          </cell>
          <cell r="AO72">
            <v>0.14808203124999997</v>
          </cell>
          <cell r="AP72">
            <v>0.66734313964843728</v>
          </cell>
          <cell r="AQ72">
            <v>1.0964178445055512</v>
          </cell>
          <cell r="AR72">
            <v>0.95495069686344947</v>
          </cell>
          <cell r="AS72">
            <v>0.29730018767143679</v>
          </cell>
          <cell r="AT72">
            <v>6.1270748713058064E-2</v>
          </cell>
          <cell r="AU72">
            <v>0.21275764141325335</v>
          </cell>
          <cell r="AV72">
            <v>1.1741397221590137</v>
          </cell>
          <cell r="AW72">
            <v>47.518352688076824</v>
          </cell>
          <cell r="AX72">
            <v>0.66208795131177356</v>
          </cell>
          <cell r="AY72">
            <v>119.15647129298684</v>
          </cell>
          <cell r="AZ72" t="str">
            <v>00°00'00''</v>
          </cell>
          <cell r="BA72" t="e">
            <v>#VALUE!</v>
          </cell>
          <cell r="BB72">
            <v>1E-3</v>
          </cell>
          <cell r="BC72" t="e">
            <v>#VALUE!</v>
          </cell>
          <cell r="BD72" t="e">
            <v>#VALUE!</v>
          </cell>
          <cell r="BE72" t="e">
            <v>#VALUE!</v>
          </cell>
          <cell r="BF72" t="e">
            <v>#VALUE!</v>
          </cell>
          <cell r="BG72" t="e">
            <v>#VALUE!</v>
          </cell>
          <cell r="BH72" t="e">
            <v>#VALUE!</v>
          </cell>
          <cell r="BI72" t="e">
            <v>#VALUE!</v>
          </cell>
          <cell r="BJ72" t="e">
            <v>#VALUE!</v>
          </cell>
          <cell r="BK72" t="e">
            <v>#VALUE!</v>
          </cell>
          <cell r="BL72" t="e">
            <v>#VALUE!</v>
          </cell>
          <cell r="BM72" t="e">
            <v>#VALUE!</v>
          </cell>
          <cell r="BN72">
            <v>0.40000000000009095</v>
          </cell>
          <cell r="BO72">
            <v>713.67</v>
          </cell>
          <cell r="BP72">
            <v>713.62</v>
          </cell>
          <cell r="BQ72">
            <v>713.89699999999993</v>
          </cell>
          <cell r="BR72">
            <v>713.84699999999998</v>
          </cell>
          <cell r="BS72">
            <v>715.51900000000001</v>
          </cell>
          <cell r="BT72">
            <v>716.04096664480971</v>
          </cell>
          <cell r="BU72" t="str">
            <v/>
          </cell>
          <cell r="BV72">
            <v>1.6220000000000709</v>
          </cell>
          <cell r="BW72">
            <v>2.1939666448097341</v>
          </cell>
          <cell r="BX72">
            <v>1.849000000000071</v>
          </cell>
          <cell r="BY72">
            <v>250</v>
          </cell>
          <cell r="BZ72">
            <v>0.65</v>
          </cell>
          <cell r="CA72">
            <v>0.25</v>
          </cell>
          <cell r="CB72">
            <v>1.9079833224049025</v>
          </cell>
          <cell r="CC72">
            <v>3</v>
          </cell>
          <cell r="CD72">
            <v>1.9515635668009799</v>
          </cell>
          <cell r="CE72">
            <v>3434.3699803288246</v>
          </cell>
          <cell r="CF72">
            <v>2.0593399812147743E-2</v>
          </cell>
          <cell r="CG72">
            <v>633.91672942896321</v>
          </cell>
          <cell r="CH72">
            <v>4068.2867097577878</v>
          </cell>
          <cell r="CI72">
            <v>4</v>
          </cell>
          <cell r="CJ72">
            <v>1</v>
          </cell>
          <cell r="CK72" t="str">
            <v/>
          </cell>
          <cell r="CL72" t="str">
            <v/>
          </cell>
          <cell r="CM72" t="str">
            <v/>
          </cell>
          <cell r="CN72" t="str">
            <v/>
          </cell>
          <cell r="CO72">
            <v>0.63081481588887955</v>
          </cell>
          <cell r="CP72">
            <v>3</v>
          </cell>
          <cell r="CQ72">
            <v>3</v>
          </cell>
          <cell r="DV72" t="str">
            <v>250 mm</v>
          </cell>
          <cell r="DW72">
            <v>7.97</v>
          </cell>
          <cell r="DX72" t="str">
            <v>-</v>
          </cell>
          <cell r="DY72" t="str">
            <v>PVC</v>
          </cell>
          <cell r="DZ72">
            <v>713.67</v>
          </cell>
          <cell r="EA72">
            <v>713.62</v>
          </cell>
        </row>
        <row r="73">
          <cell r="AD73" t="str">
            <v/>
          </cell>
        </row>
        <row r="74">
          <cell r="A74" t="str">
            <v>SECTOR 6</v>
          </cell>
        </row>
        <row r="76">
          <cell r="A76">
            <v>35</v>
          </cell>
          <cell r="B76" t="str">
            <v>C13</v>
          </cell>
          <cell r="C76" t="str">
            <v>C27</v>
          </cell>
          <cell r="D76">
            <v>0.13056099999999998</v>
          </cell>
          <cell r="F76">
            <v>0.13056099999999998</v>
          </cell>
          <cell r="G76">
            <v>2.33</v>
          </cell>
          <cell r="H76">
            <v>40.68</v>
          </cell>
          <cell r="I76">
            <v>6.6200000000000045</v>
          </cell>
          <cell r="J76">
            <v>16.273352999016726</v>
          </cell>
          <cell r="K76" t="str">
            <v/>
          </cell>
          <cell r="L76">
            <v>5</v>
          </cell>
          <cell r="M76">
            <v>10</v>
          </cell>
          <cell r="N76">
            <v>190.32831544687943</v>
          </cell>
          <cell r="O76">
            <v>0.63506954780995117</v>
          </cell>
          <cell r="P76">
            <v>15.781132272780271</v>
          </cell>
          <cell r="Q76">
            <v>0.13056099999999998</v>
          </cell>
          <cell r="R76">
            <v>0</v>
          </cell>
          <cell r="S76">
            <v>0.13056099999999998</v>
          </cell>
          <cell r="U76">
            <v>9</v>
          </cell>
          <cell r="V76">
            <v>158.4</v>
          </cell>
          <cell r="Y76">
            <v>0</v>
          </cell>
          <cell r="AB76" t="str">
            <v/>
          </cell>
          <cell r="AC76">
            <v>126.72000000000001</v>
          </cell>
          <cell r="AD76">
            <v>1.32E-2</v>
          </cell>
          <cell r="AE76">
            <v>5.28E-2</v>
          </cell>
          <cell r="AF76">
            <v>5.28E-2</v>
          </cell>
          <cell r="AG76">
            <v>9.1968300000000003E-2</v>
          </cell>
          <cell r="AH76">
            <v>17.281132272780269</v>
          </cell>
          <cell r="AI76">
            <v>56.279999999999994</v>
          </cell>
          <cell r="AJ76">
            <v>15.16</v>
          </cell>
          <cell r="AK76">
            <v>10</v>
          </cell>
          <cell r="AL76">
            <v>0.25</v>
          </cell>
          <cell r="AM76">
            <v>1.4E-2</v>
          </cell>
          <cell r="AN76">
            <v>5.3994655609130859E-2</v>
          </cell>
          <cell r="AO76">
            <v>0.10546875</v>
          </cell>
          <cell r="AP76">
            <v>0.21597862243652344</v>
          </cell>
          <cell r="AQ76">
            <v>2.2156616006192431</v>
          </cell>
          <cell r="AR76">
            <v>3.6301843147368764</v>
          </cell>
          <cell r="AS76">
            <v>3.0221246271479751</v>
          </cell>
          <cell r="AT76">
            <v>0.25021184140971586</v>
          </cell>
          <cell r="AU76">
            <v>0.30420649701884672</v>
          </cell>
          <cell r="AV76">
            <v>4.3874667553122553</v>
          </cell>
          <cell r="AW76">
            <v>215.36927072435043</v>
          </cell>
          <cell r="AX76">
            <v>8.0239544920492692E-2</v>
          </cell>
          <cell r="AY76">
            <v>300.65294645163277</v>
          </cell>
          <cell r="AZ76" t="e">
            <v>#REF!</v>
          </cell>
          <cell r="BA76" t="e">
            <v>#REF!</v>
          </cell>
          <cell r="BB76" t="e">
            <v>#REF!</v>
          </cell>
          <cell r="BC76" t="e">
            <v>#REF!</v>
          </cell>
          <cell r="BD76" t="e">
            <v>#REF!</v>
          </cell>
          <cell r="BE76" t="e">
            <v>#REF!</v>
          </cell>
          <cell r="BF76" t="e">
            <v>#REF!</v>
          </cell>
          <cell r="BG76" t="e">
            <v>#REF!</v>
          </cell>
          <cell r="BH76" t="e">
            <v>#REF!</v>
          </cell>
          <cell r="BI76" t="e">
            <v>#REF!</v>
          </cell>
          <cell r="BJ76" t="e">
            <v>#REF!</v>
          </cell>
          <cell r="BK76" t="e">
            <v>#REF!</v>
          </cell>
          <cell r="BL76" t="e">
            <v>#REF!</v>
          </cell>
          <cell r="BM76" t="e">
            <v>#REF!</v>
          </cell>
          <cell r="BO76">
            <v>733.06</v>
          </cell>
          <cell r="BP76">
            <v>724.53</v>
          </cell>
          <cell r="BQ76">
            <v>733.31</v>
          </cell>
          <cell r="BR76">
            <v>724.78</v>
          </cell>
          <cell r="BS76">
            <v>734.50553245312699</v>
          </cell>
          <cell r="BT76">
            <v>725.985249438246</v>
          </cell>
          <cell r="BV76">
            <v>1.1955324531270435</v>
          </cell>
          <cell r="BW76">
            <v>1.2052494382460281</v>
          </cell>
          <cell r="BX76">
            <v>1.4455324531270435</v>
          </cell>
          <cell r="BY76">
            <v>250</v>
          </cell>
          <cell r="BZ76">
            <v>0.71250000000000002</v>
          </cell>
          <cell r="CA76">
            <v>0.3125</v>
          </cell>
          <cell r="CB76">
            <v>1.2003909456865358</v>
          </cell>
          <cell r="CC76">
            <v>3</v>
          </cell>
          <cell r="CD76">
            <v>1.322508429652772</v>
          </cell>
          <cell r="CE76">
            <v>1208.4834059836473</v>
          </cell>
          <cell r="CF76">
            <v>5.8066186253963759E-2</v>
          </cell>
          <cell r="CG76">
            <v>1818.8914935369526</v>
          </cell>
          <cell r="CH76">
            <v>3027.3748995205997</v>
          </cell>
          <cell r="CI76">
            <v>2</v>
          </cell>
          <cell r="CJ76">
            <v>1</v>
          </cell>
          <cell r="CK76">
            <v>1.5</v>
          </cell>
          <cell r="CL76">
            <v>2345</v>
          </cell>
          <cell r="CM76">
            <v>1.9364871425504899</v>
          </cell>
          <cell r="CN76">
            <v>2.2000000000000002</v>
          </cell>
          <cell r="CO76" t="str">
            <v/>
          </cell>
          <cell r="CP76">
            <v>3</v>
          </cell>
          <cell r="CQ76">
            <v>3</v>
          </cell>
          <cell r="DV76" t="str">
            <v>250 mm</v>
          </cell>
          <cell r="DW76">
            <v>56.279999999999994</v>
          </cell>
          <cell r="DX76" t="str">
            <v>1</v>
          </cell>
          <cell r="DY76" t="str">
            <v>CS</v>
          </cell>
          <cell r="DZ76">
            <v>733.06</v>
          </cell>
          <cell r="EA76">
            <v>724.53</v>
          </cell>
        </row>
        <row r="77">
          <cell r="A77">
            <v>36</v>
          </cell>
          <cell r="B77" t="str">
            <v>C27</v>
          </cell>
          <cell r="C77" t="str">
            <v>C37</v>
          </cell>
          <cell r="D77">
            <v>5.8717999999999992E-2</v>
          </cell>
          <cell r="F77">
            <v>0.18927899999999998</v>
          </cell>
          <cell r="G77">
            <v>2.33</v>
          </cell>
          <cell r="K77">
            <v>0.16499798339261612</v>
          </cell>
          <cell r="L77">
            <v>10.164997983392617</v>
          </cell>
          <cell r="M77">
            <v>10.164997983392617</v>
          </cell>
          <cell r="N77">
            <v>188.58866752679822</v>
          </cell>
          <cell r="O77">
            <v>0.6374956830140498</v>
          </cell>
          <cell r="P77">
            <v>22.840472198070245</v>
          </cell>
          <cell r="Q77">
            <v>5.8717999999999992E-2</v>
          </cell>
          <cell r="R77">
            <v>0</v>
          </cell>
          <cell r="S77">
            <v>0.18927899999999998</v>
          </cell>
          <cell r="U77">
            <v>20</v>
          </cell>
          <cell r="V77">
            <v>158.4</v>
          </cell>
          <cell r="Y77">
            <v>0</v>
          </cell>
          <cell r="AB77" t="str">
            <v/>
          </cell>
          <cell r="AC77">
            <v>126.72000000000001</v>
          </cell>
          <cell r="AD77">
            <v>2.9333333333333333E-2</v>
          </cell>
          <cell r="AE77">
            <v>0.11733333333333333</v>
          </cell>
          <cell r="AF77">
            <v>0.11733333333333333</v>
          </cell>
          <cell r="AG77">
            <v>0.17411703333333334</v>
          </cell>
          <cell r="AH77">
            <v>24.340472198070245</v>
          </cell>
          <cell r="AI77">
            <v>26.18</v>
          </cell>
          <cell r="AJ77">
            <v>19.899999999999999</v>
          </cell>
          <cell r="AK77">
            <v>10</v>
          </cell>
          <cell r="AL77">
            <v>0.25</v>
          </cell>
          <cell r="AM77">
            <v>1.4E-2</v>
          </cell>
          <cell r="AN77">
            <v>5.9851169586181641E-2</v>
          </cell>
          <cell r="AO77">
            <v>0.125</v>
          </cell>
          <cell r="AP77">
            <v>0.23940467834472656</v>
          </cell>
          <cell r="AQ77">
            <v>2.6963303478406777</v>
          </cell>
          <cell r="AR77">
            <v>4.1815948814210238</v>
          </cell>
          <cell r="AS77">
            <v>4.3433515222482848</v>
          </cell>
          <cell r="AT77">
            <v>0.37055032337852345</v>
          </cell>
          <cell r="AU77">
            <v>0.43040149296470509</v>
          </cell>
          <cell r="AV77">
            <v>5.0267903919129902</v>
          </cell>
          <cell r="AW77">
            <v>246.75199634952511</v>
          </cell>
          <cell r="AX77">
            <v>9.8643466144816422E-2</v>
          </cell>
          <cell r="AY77">
            <v>300.57427830454486</v>
          </cell>
          <cell r="AZ77" t="str">
            <v>00°00'00''</v>
          </cell>
          <cell r="BA77" t="e">
            <v>#VALUE!</v>
          </cell>
          <cell r="BB77">
            <v>0.126</v>
          </cell>
          <cell r="BC77" t="e">
            <v>#VALUE!</v>
          </cell>
          <cell r="BD77" t="e">
            <v>#VALUE!</v>
          </cell>
          <cell r="BE77" t="e">
            <v>#VALUE!</v>
          </cell>
          <cell r="BF77" t="e">
            <v>#VALUE!</v>
          </cell>
          <cell r="BG77" t="e">
            <v>#VALUE!</v>
          </cell>
          <cell r="BH77" t="e">
            <v>#VALUE!</v>
          </cell>
          <cell r="BI77" t="e">
            <v>#VALUE!</v>
          </cell>
          <cell r="BJ77" t="e">
            <v>#VALUE!</v>
          </cell>
          <cell r="BK77" t="e">
            <v>#VALUE!</v>
          </cell>
          <cell r="BL77" t="e">
            <v>#VALUE!</v>
          </cell>
          <cell r="BM77" t="e">
            <v>#VALUE!</v>
          </cell>
          <cell r="BN77">
            <v>1.999999999998181E-2</v>
          </cell>
          <cell r="BO77">
            <v>724.51</v>
          </cell>
          <cell r="BP77">
            <v>719.3</v>
          </cell>
          <cell r="BQ77">
            <v>724.76</v>
          </cell>
          <cell r="BR77">
            <v>719.55</v>
          </cell>
          <cell r="BS77">
            <v>725.985249438246</v>
          </cell>
          <cell r="BT77">
            <v>720.75150981208958</v>
          </cell>
          <cell r="BU77" t="str">
            <v/>
          </cell>
          <cell r="BV77">
            <v>1.22524943824601</v>
          </cell>
          <cell r="BW77">
            <v>1.2015098120896255</v>
          </cell>
          <cell r="BX77">
            <v>1.47524943824601</v>
          </cell>
          <cell r="BY77">
            <v>250</v>
          </cell>
          <cell r="BZ77">
            <v>0.71250000000000002</v>
          </cell>
          <cell r="CA77">
            <v>0.3125</v>
          </cell>
          <cell r="CB77">
            <v>1.2133796251678177</v>
          </cell>
          <cell r="CC77">
            <v>3</v>
          </cell>
          <cell r="CD77">
            <v>1.3334754493142476</v>
          </cell>
          <cell r="CE77">
            <v>1218.5048629186849</v>
          </cell>
          <cell r="CF77">
            <v>5.7021035374993811E-2</v>
          </cell>
          <cell r="CG77">
            <v>1784.0109273096268</v>
          </cell>
          <cell r="CH77">
            <v>3002.5157902283117</v>
          </cell>
          <cell r="CI77">
            <v>2</v>
          </cell>
          <cell r="CJ77">
            <v>1</v>
          </cell>
          <cell r="CK77">
            <v>1.5</v>
          </cell>
          <cell r="CL77">
            <v>2345</v>
          </cell>
          <cell r="CM77">
            <v>1.9205857933230139</v>
          </cell>
          <cell r="CN77">
            <v>2.2000000000000002</v>
          </cell>
          <cell r="CO77" t="str">
            <v/>
          </cell>
          <cell r="CP77">
            <v>3</v>
          </cell>
          <cell r="CQ77">
            <v>3</v>
          </cell>
          <cell r="DV77" t="str">
            <v>250 mm</v>
          </cell>
          <cell r="DW77">
            <v>26.18</v>
          </cell>
          <cell r="DX77" t="str">
            <v>1</v>
          </cell>
          <cell r="DY77" t="str">
            <v>CS</v>
          </cell>
          <cell r="DZ77">
            <v>724.51</v>
          </cell>
          <cell r="EA77">
            <v>719.3</v>
          </cell>
        </row>
        <row r="78">
          <cell r="A78">
            <v>37</v>
          </cell>
          <cell r="B78" t="str">
            <v>C37</v>
          </cell>
          <cell r="C78" t="str">
            <v>C39</v>
          </cell>
          <cell r="D78">
            <v>2.1915E-2</v>
          </cell>
          <cell r="F78">
            <v>0.21119399999999997</v>
          </cell>
          <cell r="G78">
            <v>2.33</v>
          </cell>
          <cell r="K78">
            <v>8.5393223587953079E-2</v>
          </cell>
          <cell r="L78">
            <v>10.25039120698057</v>
          </cell>
          <cell r="M78">
            <v>10.25039120698057</v>
          </cell>
          <cell r="N78">
            <v>187.70527413870511</v>
          </cell>
          <cell r="O78">
            <v>0.63014250300535823</v>
          </cell>
          <cell r="P78">
            <v>25.432601875019586</v>
          </cell>
          <cell r="Q78">
            <v>2.1915E-2</v>
          </cell>
          <cell r="R78">
            <v>0</v>
          </cell>
          <cell r="S78">
            <v>0.21119399999999997</v>
          </cell>
          <cell r="U78">
            <v>20</v>
          </cell>
          <cell r="V78">
            <v>158.4</v>
          </cell>
          <cell r="Y78">
            <v>0</v>
          </cell>
          <cell r="AB78" t="str">
            <v/>
          </cell>
          <cell r="AC78">
            <v>126.72000000000001</v>
          </cell>
          <cell r="AD78">
            <v>2.9333333333333333E-2</v>
          </cell>
          <cell r="AE78">
            <v>0.11733333333333333</v>
          </cell>
          <cell r="AF78">
            <v>0.11733333333333333</v>
          </cell>
          <cell r="AG78">
            <v>0.18069153333333332</v>
          </cell>
          <cell r="AH78">
            <v>26.932601875019586</v>
          </cell>
          <cell r="AI78">
            <v>14.270000000000001</v>
          </cell>
          <cell r="AJ78">
            <v>10.09</v>
          </cell>
          <cell r="AK78">
            <v>10</v>
          </cell>
          <cell r="AL78">
            <v>0.22700000000000001</v>
          </cell>
          <cell r="AM78">
            <v>0.01</v>
          </cell>
          <cell r="AN78">
            <v>6.5245484352111818E-2</v>
          </cell>
          <cell r="AO78">
            <v>0.13655468750000002</v>
          </cell>
          <cell r="AP78">
            <v>0.28742504119873047</v>
          </cell>
          <cell r="AQ78">
            <v>2.7992963079505802</v>
          </cell>
          <cell r="AR78">
            <v>4.126596540819766</v>
          </cell>
          <cell r="AS78">
            <v>2.3420885133347937</v>
          </cell>
          <cell r="AT78">
            <v>0.39939142811955908</v>
          </cell>
          <cell r="AU78">
            <v>0.46463691247167088</v>
          </cell>
          <cell r="AV78">
            <v>4.6988879534400789</v>
          </cell>
          <cell r="AW78">
            <v>190.16766982616562</v>
          </cell>
          <cell r="AX78">
            <v>0.14162555548815936</v>
          </cell>
          <cell r="AY78">
            <v>303.0188456878073</v>
          </cell>
          <cell r="AZ78" t="str">
            <v>02°26'40''</v>
          </cell>
          <cell r="BA78" t="e">
            <v>#VALUE!</v>
          </cell>
          <cell r="BB78">
            <v>3.4000000000000002E-2</v>
          </cell>
          <cell r="BC78" t="e">
            <v>#VALUE!</v>
          </cell>
          <cell r="BD78" t="e">
            <v>#VALUE!</v>
          </cell>
          <cell r="BE78" t="e">
            <v>#VALUE!</v>
          </cell>
          <cell r="BF78" t="e">
            <v>#VALUE!</v>
          </cell>
          <cell r="BG78" t="e">
            <v>#VALUE!</v>
          </cell>
          <cell r="BH78" t="e">
            <v>#VALUE!</v>
          </cell>
          <cell r="BI78" t="e">
            <v>#VALUE!</v>
          </cell>
          <cell r="BJ78" t="e">
            <v>#VALUE!</v>
          </cell>
          <cell r="BK78" t="e">
            <v>#VALUE!</v>
          </cell>
          <cell r="BL78" t="e">
            <v>#VALUE!</v>
          </cell>
          <cell r="BM78" t="e">
            <v>#VALUE!</v>
          </cell>
          <cell r="BN78">
            <v>2.9999999999972715E-2</v>
          </cell>
          <cell r="BO78">
            <v>719.27</v>
          </cell>
          <cell r="BP78">
            <v>717.83</v>
          </cell>
          <cell r="BQ78">
            <v>719.49699999999996</v>
          </cell>
          <cell r="BR78">
            <v>718.05700000000002</v>
          </cell>
          <cell r="BS78">
            <v>720.75150981208958</v>
          </cell>
          <cell r="BT78">
            <v>719.99733945436037</v>
          </cell>
          <cell r="BU78" t="str">
            <v/>
          </cell>
          <cell r="BV78">
            <v>1.2545098120896228</v>
          </cell>
          <cell r="BW78">
            <v>1.9403394543603554</v>
          </cell>
          <cell r="BX78">
            <v>1.4815098120896228</v>
          </cell>
          <cell r="BY78">
            <v>250</v>
          </cell>
          <cell r="BZ78">
            <v>0.65</v>
          </cell>
          <cell r="CA78">
            <v>0.25</v>
          </cell>
          <cell r="CB78">
            <v>1.5974246332249891</v>
          </cell>
          <cell r="CC78">
            <v>4</v>
          </cell>
          <cell r="CD78">
            <v>1.5645614401076875</v>
          </cell>
          <cell r="CE78">
            <v>3114.9780347887286</v>
          </cell>
          <cell r="CF78">
            <v>2.867416841609027E-2</v>
          </cell>
          <cell r="CG78">
            <v>856.55511045402238</v>
          </cell>
          <cell r="CH78">
            <v>3971.5331452427508</v>
          </cell>
          <cell r="CI78">
            <v>4</v>
          </cell>
          <cell r="CJ78">
            <v>1</v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>
            <v>0.6028530219266941</v>
          </cell>
          <cell r="CP78">
            <v>3</v>
          </cell>
          <cell r="CQ78">
            <v>3</v>
          </cell>
          <cell r="DV78" t="str">
            <v>250 mm</v>
          </cell>
          <cell r="DW78">
            <v>14.270000000000001</v>
          </cell>
          <cell r="DX78" t="str">
            <v>-</v>
          </cell>
          <cell r="DY78" t="str">
            <v>PVC</v>
          </cell>
          <cell r="DZ78">
            <v>719.27</v>
          </cell>
          <cell r="EA78">
            <v>717.82999999999993</v>
          </cell>
        </row>
        <row r="79">
          <cell r="AD79" t="str">
            <v/>
          </cell>
        </row>
        <row r="80">
          <cell r="A80" t="str">
            <v>DISTRITO 2</v>
          </cell>
        </row>
        <row r="81">
          <cell r="AD81" t="str">
            <v/>
          </cell>
          <cell r="BU81" t="str">
            <v/>
          </cell>
        </row>
        <row r="82">
          <cell r="A82">
            <v>38</v>
          </cell>
          <cell r="B82" t="str">
            <v>C77</v>
          </cell>
          <cell r="C82" t="str">
            <v>C81</v>
          </cell>
          <cell r="D82">
            <v>0.11669000000000002</v>
          </cell>
          <cell r="F82">
            <v>0.11669000000000002</v>
          </cell>
          <cell r="G82">
            <v>2.33</v>
          </cell>
          <cell r="H82">
            <v>2</v>
          </cell>
          <cell r="I82">
            <v>0.5</v>
          </cell>
          <cell r="J82">
            <v>25</v>
          </cell>
          <cell r="K82" t="str">
            <v/>
          </cell>
          <cell r="L82">
            <v>5</v>
          </cell>
          <cell r="M82">
            <v>10</v>
          </cell>
          <cell r="N82">
            <v>190.32831544687943</v>
          </cell>
          <cell r="O82">
            <v>0.63114984264322405</v>
          </cell>
          <cell r="P82">
            <v>14.017466339580299</v>
          </cell>
          <cell r="Q82">
            <v>0.11669000000000002</v>
          </cell>
          <cell r="R82">
            <v>0</v>
          </cell>
          <cell r="S82">
            <v>0.11669000000000002</v>
          </cell>
          <cell r="U82">
            <v>20</v>
          </cell>
          <cell r="V82">
            <v>158.4</v>
          </cell>
          <cell r="W82">
            <v>0.11669000000000002</v>
          </cell>
          <cell r="X82">
            <v>0.11669000000000002</v>
          </cell>
          <cell r="Y82">
            <v>5.8345000000000008E-2</v>
          </cell>
          <cell r="AB82" t="str">
            <v/>
          </cell>
          <cell r="AC82">
            <v>126.72000000000001</v>
          </cell>
          <cell r="AD82">
            <v>2.9333333333333333E-2</v>
          </cell>
          <cell r="AE82">
            <v>0.11733333333333333</v>
          </cell>
          <cell r="AF82">
            <v>0.17567833333333333</v>
          </cell>
          <cell r="AG82">
            <v>0.21068533333333334</v>
          </cell>
          <cell r="AH82">
            <v>15.517466339580299</v>
          </cell>
          <cell r="AI82">
            <v>47.37</v>
          </cell>
          <cell r="AJ82">
            <v>7.39</v>
          </cell>
          <cell r="AK82">
            <v>10</v>
          </cell>
          <cell r="AL82">
            <v>0.25</v>
          </cell>
          <cell r="AM82">
            <v>1.4E-2</v>
          </cell>
          <cell r="AN82">
            <v>6.1221122741699219E-2</v>
          </cell>
          <cell r="AO82">
            <v>9.9609375E-2</v>
          </cell>
          <cell r="AP82">
            <v>0.24488449096679688</v>
          </cell>
          <cell r="AQ82">
            <v>1.6648407365902147</v>
          </cell>
          <cell r="AR82">
            <v>2.5507484971143466</v>
          </cell>
          <cell r="AS82">
            <v>1.6451036520531588</v>
          </cell>
          <cell r="AT82">
            <v>0.14126884190674049</v>
          </cell>
          <cell r="AU82">
            <v>0.20248996464843971</v>
          </cell>
          <cell r="AV82">
            <v>3.0632783203427554</v>
          </cell>
          <cell r="AW82">
            <v>150.36832292327625</v>
          </cell>
          <cell r="AX82">
            <v>0.10319637831897555</v>
          </cell>
          <cell r="AY82">
            <v>216.83231289606789</v>
          </cell>
          <cell r="AZ82" t="e">
            <v>#REF!</v>
          </cell>
          <cell r="BA82" t="e">
            <v>#REF!</v>
          </cell>
          <cell r="BB82" t="e">
            <v>#REF!</v>
          </cell>
          <cell r="BC82" t="e">
            <v>#REF!</v>
          </cell>
          <cell r="BD82" t="e">
            <v>#REF!</v>
          </cell>
          <cell r="BE82" t="e">
            <v>#REF!</v>
          </cell>
          <cell r="BF82" t="e">
            <v>#REF!</v>
          </cell>
          <cell r="BG82" t="e">
            <v>#REF!</v>
          </cell>
          <cell r="BH82" t="e">
            <v>#REF!</v>
          </cell>
          <cell r="BI82" t="e">
            <v>#REF!</v>
          </cell>
          <cell r="BJ82" t="e">
            <v>#REF!</v>
          </cell>
          <cell r="BK82" t="e">
            <v>#REF!</v>
          </cell>
          <cell r="BL82" t="e">
            <v>#REF!</v>
          </cell>
          <cell r="BM82" t="e">
            <v>#REF!</v>
          </cell>
          <cell r="BO82">
            <v>726.08</v>
          </cell>
          <cell r="BP82">
            <v>722.58</v>
          </cell>
          <cell r="BQ82">
            <v>726.32999999999993</v>
          </cell>
          <cell r="BR82">
            <v>722.83</v>
          </cell>
          <cell r="BS82">
            <v>727.52591500558594</v>
          </cell>
          <cell r="BT82">
            <v>724.06805408539549</v>
          </cell>
          <cell r="BU82" t="str">
            <v/>
          </cell>
          <cell r="BV82">
            <v>1.1959150055860164</v>
          </cell>
          <cell r="BW82">
            <v>1.2380540853954471</v>
          </cell>
          <cell r="BX82">
            <v>1.4459150055860164</v>
          </cell>
          <cell r="BY82">
            <v>250</v>
          </cell>
          <cell r="BZ82">
            <v>0.71250000000000002</v>
          </cell>
          <cell r="CA82">
            <v>0.3125</v>
          </cell>
          <cell r="CB82">
            <v>1.2169845454907318</v>
          </cell>
          <cell r="CC82">
            <v>3</v>
          </cell>
          <cell r="CD82">
            <v>1.3365086534053725</v>
          </cell>
          <cell r="CE82">
            <v>1221.2765479445779</v>
          </cell>
          <cell r="CF82">
            <v>5.6735670533309968E-2</v>
          </cell>
          <cell r="CG82">
            <v>1774.5141259269124</v>
          </cell>
          <cell r="CH82">
            <v>2995.7906738714901</v>
          </cell>
          <cell r="CI82">
            <v>2</v>
          </cell>
          <cell r="CJ82">
            <v>1</v>
          </cell>
          <cell r="CK82">
            <v>1.5</v>
          </cell>
          <cell r="CL82">
            <v>2345</v>
          </cell>
          <cell r="CM82">
            <v>1.9162840131374137</v>
          </cell>
          <cell r="CN82">
            <v>2.2000000000000002</v>
          </cell>
          <cell r="CO82" t="str">
            <v/>
          </cell>
          <cell r="CP82">
            <v>3</v>
          </cell>
          <cell r="CQ82">
            <v>3</v>
          </cell>
          <cell r="DV82" t="str">
            <v>250 mm</v>
          </cell>
          <cell r="DW82">
            <v>47.37</v>
          </cell>
          <cell r="DX82" t="str">
            <v>1</v>
          </cell>
          <cell r="DY82" t="str">
            <v>CS</v>
          </cell>
          <cell r="DZ82">
            <v>726.07999999999993</v>
          </cell>
          <cell r="EA82">
            <v>722.57999999999993</v>
          </cell>
        </row>
        <row r="83">
          <cell r="AD83" t="str">
            <v/>
          </cell>
          <cell r="BU83" t="str">
            <v/>
          </cell>
        </row>
        <row r="84">
          <cell r="A84">
            <v>39</v>
          </cell>
          <cell r="B84" t="str">
            <v>C83'</v>
          </cell>
          <cell r="C84" t="str">
            <v>C83</v>
          </cell>
          <cell r="D84">
            <v>0.10196000000000001</v>
          </cell>
          <cell r="F84">
            <v>0.10196000000000001</v>
          </cell>
          <cell r="G84">
            <v>2.33</v>
          </cell>
          <cell r="H84">
            <v>53.33</v>
          </cell>
          <cell r="I84">
            <v>2.9</v>
          </cell>
          <cell r="J84">
            <v>5.4378398649915622</v>
          </cell>
          <cell r="K84" t="str">
            <v/>
          </cell>
          <cell r="L84">
            <v>5</v>
          </cell>
          <cell r="M84">
            <v>10</v>
          </cell>
          <cell r="N84">
            <v>190.32831544687943</v>
          </cell>
          <cell r="O84">
            <v>0.63172358653408001</v>
          </cell>
          <cell r="P84">
            <v>12.259148981973304</v>
          </cell>
          <cell r="Q84">
            <v>0.10196000000000001</v>
          </cell>
          <cell r="R84">
            <v>0</v>
          </cell>
          <cell r="S84">
            <v>0.10196000000000001</v>
          </cell>
          <cell r="U84">
            <v>3</v>
          </cell>
          <cell r="V84">
            <v>158.4</v>
          </cell>
          <cell r="W84">
            <v>0.10196000000000001</v>
          </cell>
          <cell r="X84">
            <v>0.10196000000000001</v>
          </cell>
          <cell r="Y84">
            <v>5.0980000000000004E-2</v>
          </cell>
          <cell r="AB84" t="str">
            <v/>
          </cell>
          <cell r="AC84">
            <v>126.72000000000001</v>
          </cell>
          <cell r="AD84">
            <v>4.4000000000000003E-3</v>
          </cell>
          <cell r="AE84">
            <v>1.7600000000000001E-2</v>
          </cell>
          <cell r="AF84">
            <v>6.8580000000000002E-2</v>
          </cell>
          <cell r="AG84">
            <v>9.9168000000000006E-2</v>
          </cell>
          <cell r="AH84">
            <v>13.759148981973304</v>
          </cell>
          <cell r="AI84">
            <v>26.7</v>
          </cell>
          <cell r="AJ84">
            <v>8.58</v>
          </cell>
          <cell r="AK84">
            <v>10</v>
          </cell>
          <cell r="AL84">
            <v>0.25</v>
          </cell>
          <cell r="AM84">
            <v>1.4E-2</v>
          </cell>
          <cell r="AN84">
            <v>5.5537700653076172E-2</v>
          </cell>
          <cell r="AO84">
            <v>9.375E-2</v>
          </cell>
          <cell r="AP84">
            <v>0.22215080261230469</v>
          </cell>
          <cell r="AQ84">
            <v>1.6947441895005628</v>
          </cell>
          <cell r="AR84">
            <v>2.7354151094265675</v>
          </cell>
          <cell r="AS84">
            <v>1.7535843753477789</v>
          </cell>
          <cell r="AT84">
            <v>0.14638928990040365</v>
          </cell>
          <cell r="AU84">
            <v>0.20192699055347982</v>
          </cell>
          <cell r="AV84">
            <v>3.3007138995385792</v>
          </cell>
          <cell r="AW84">
            <v>162.02341466237687</v>
          </cell>
          <cell r="AX84">
            <v>8.4920744391448061E-2</v>
          </cell>
          <cell r="AY84">
            <v>220.02245712294987</v>
          </cell>
          <cell r="AZ84" t="e">
            <v>#REF!</v>
          </cell>
          <cell r="BA84" t="e">
            <v>#REF!</v>
          </cell>
          <cell r="BB84" t="e">
            <v>#REF!</v>
          </cell>
          <cell r="BC84" t="e">
            <v>#REF!</v>
          </cell>
          <cell r="BD84" t="e">
            <v>#REF!</v>
          </cell>
          <cell r="BE84" t="e">
            <v>#REF!</v>
          </cell>
          <cell r="BF84" t="e">
            <v>#REF!</v>
          </cell>
          <cell r="BG84" t="e">
            <v>#REF!</v>
          </cell>
          <cell r="BH84" t="e">
            <v>#REF!</v>
          </cell>
          <cell r="BI84" t="e">
            <v>#REF!</v>
          </cell>
          <cell r="BJ84" t="e">
            <v>#REF!</v>
          </cell>
          <cell r="BK84" t="e">
            <v>#REF!</v>
          </cell>
          <cell r="BL84" t="e">
            <v>#REF!</v>
          </cell>
          <cell r="BM84" t="e">
            <v>#REF!</v>
          </cell>
          <cell r="BO84">
            <v>724.65</v>
          </cell>
          <cell r="BP84">
            <v>722.36</v>
          </cell>
          <cell r="BQ84">
            <v>724.9</v>
          </cell>
          <cell r="BR84">
            <v>722.61</v>
          </cell>
          <cell r="BS84">
            <v>726.1</v>
          </cell>
          <cell r="BT84">
            <v>723.84460479080133</v>
          </cell>
          <cell r="BU84" t="str">
            <v/>
          </cell>
          <cell r="BV84">
            <v>1.2000000000000455</v>
          </cell>
          <cell r="BW84">
            <v>1.2346047908013134</v>
          </cell>
          <cell r="BX84">
            <v>1.4500000000000455</v>
          </cell>
          <cell r="BY84">
            <v>250</v>
          </cell>
          <cell r="BZ84">
            <v>0.71250000000000002</v>
          </cell>
          <cell r="CA84">
            <v>0.3125</v>
          </cell>
          <cell r="CB84">
            <v>1.2173023954006794</v>
          </cell>
          <cell r="CC84">
            <v>3</v>
          </cell>
          <cell r="CD84">
            <v>1.3367758736478079</v>
          </cell>
          <cell r="CE84">
            <v>1221.520728791736</v>
          </cell>
          <cell r="CF84">
            <v>5.6710606413490239E-2</v>
          </cell>
          <cell r="CG84">
            <v>1773.6805569863327</v>
          </cell>
          <cell r="CH84">
            <v>2995.2012857780687</v>
          </cell>
          <cell r="CI84">
            <v>2</v>
          </cell>
          <cell r="CJ84">
            <v>1</v>
          </cell>
          <cell r="CK84">
            <v>1.5</v>
          </cell>
          <cell r="CL84">
            <v>2345</v>
          </cell>
          <cell r="CM84">
            <v>1.9159070058281891</v>
          </cell>
          <cell r="CN84">
            <v>2.2000000000000002</v>
          </cell>
          <cell r="CO84" t="str">
            <v/>
          </cell>
          <cell r="CP84">
            <v>3</v>
          </cell>
          <cell r="CQ84">
            <v>3</v>
          </cell>
          <cell r="DV84" t="str">
            <v>250 mm</v>
          </cell>
          <cell r="DW84">
            <v>26.7</v>
          </cell>
          <cell r="DX84" t="str">
            <v>1</v>
          </cell>
          <cell r="DY84" t="str">
            <v>CS</v>
          </cell>
          <cell r="DZ84">
            <v>724.65</v>
          </cell>
          <cell r="EA84">
            <v>722.36</v>
          </cell>
        </row>
        <row r="85">
          <cell r="AD85" t="str">
            <v/>
          </cell>
          <cell r="BU85" t="str">
            <v/>
          </cell>
        </row>
        <row r="86">
          <cell r="A86">
            <v>40</v>
          </cell>
          <cell r="B86" t="str">
            <v>C79</v>
          </cell>
          <cell r="C86" t="str">
            <v>C107</v>
          </cell>
          <cell r="D86">
            <v>0.12464700000000001</v>
          </cell>
          <cell r="F86">
            <v>0.12464700000000001</v>
          </cell>
          <cell r="G86">
            <v>2.33</v>
          </cell>
          <cell r="H86">
            <v>2</v>
          </cell>
          <cell r="I86">
            <v>0.5</v>
          </cell>
          <cell r="J86">
            <v>25</v>
          </cell>
          <cell r="K86" t="str">
            <v/>
          </cell>
          <cell r="L86">
            <v>5</v>
          </cell>
          <cell r="M86">
            <v>10</v>
          </cell>
          <cell r="N86">
            <v>190.32831544687943</v>
          </cell>
          <cell r="O86">
            <v>0.63103660758868219</v>
          </cell>
          <cell r="P86">
            <v>14.970620053977216</v>
          </cell>
          <cell r="Q86">
            <v>0.12464700000000001</v>
          </cell>
          <cell r="R86">
            <v>0</v>
          </cell>
          <cell r="S86">
            <v>0.12464700000000001</v>
          </cell>
          <cell r="U86">
            <v>45</v>
          </cell>
          <cell r="V86">
            <v>158.4</v>
          </cell>
          <cell r="W86">
            <v>0.12464700000000001</v>
          </cell>
          <cell r="X86">
            <v>0.12464700000000001</v>
          </cell>
          <cell r="Y86">
            <v>6.2323500000000004E-2</v>
          </cell>
          <cell r="AB86" t="str">
            <v/>
          </cell>
          <cell r="AC86">
            <v>126.72000000000001</v>
          </cell>
          <cell r="AD86">
            <v>6.6000000000000003E-2</v>
          </cell>
          <cell r="AE86">
            <v>0.26400000000000001</v>
          </cell>
          <cell r="AF86">
            <v>0.32632349999999999</v>
          </cell>
          <cell r="AG86">
            <v>0.36371759999999997</v>
          </cell>
          <cell r="AH86">
            <v>16.470620053977214</v>
          </cell>
          <cell r="AI86">
            <v>32.15</v>
          </cell>
          <cell r="AJ86">
            <v>7.09</v>
          </cell>
          <cell r="AK86">
            <v>10</v>
          </cell>
          <cell r="AL86">
            <v>0.25</v>
          </cell>
          <cell r="AM86">
            <v>1.4E-2</v>
          </cell>
          <cell r="AN86">
            <v>6.3745975494384766E-2</v>
          </cell>
          <cell r="AO86">
            <v>0.1015625</v>
          </cell>
          <cell r="AP86">
            <v>0.25498390197753906</v>
          </cell>
          <cell r="AQ86">
            <v>1.6692214946049038</v>
          </cell>
          <cell r="AR86">
            <v>2.5024208517232935</v>
          </cell>
          <cell r="AS86">
            <v>1.6347507997197515</v>
          </cell>
          <cell r="AT86">
            <v>0.14201327207191788</v>
          </cell>
          <cell r="AU86">
            <v>0.20575924756630265</v>
          </cell>
          <cell r="AV86">
            <v>3.0004566441202449</v>
          </cell>
          <cell r="AW86">
            <v>147.28457110285697</v>
          </cell>
          <cell r="AX86">
            <v>0.11182855020486068</v>
          </cell>
          <cell r="AY86">
            <v>209.41874719569654</v>
          </cell>
          <cell r="AZ86" t="e">
            <v>#REF!</v>
          </cell>
          <cell r="BA86" t="e">
            <v>#REF!</v>
          </cell>
          <cell r="BB86" t="e">
            <v>#REF!</v>
          </cell>
          <cell r="BC86" t="e">
            <v>#REF!</v>
          </cell>
          <cell r="BD86" t="e">
            <v>#REF!</v>
          </cell>
          <cell r="BE86" t="e">
            <v>#REF!</v>
          </cell>
          <cell r="BF86" t="e">
            <v>#REF!</v>
          </cell>
          <cell r="BG86" t="e">
            <v>#REF!</v>
          </cell>
          <cell r="BH86" t="e">
            <v>#REF!</v>
          </cell>
          <cell r="BI86" t="e">
            <v>#REF!</v>
          </cell>
          <cell r="BJ86" t="e">
            <v>#REF!</v>
          </cell>
          <cell r="BK86" t="e">
            <v>#REF!</v>
          </cell>
          <cell r="BL86" t="e">
            <v>#REF!</v>
          </cell>
          <cell r="BM86" t="e">
            <v>#REF!</v>
          </cell>
          <cell r="BO86">
            <v>723.12</v>
          </cell>
          <cell r="BP86">
            <v>720.84</v>
          </cell>
          <cell r="BQ86">
            <v>723.37</v>
          </cell>
          <cell r="BR86">
            <v>721.09</v>
          </cell>
          <cell r="BS86">
            <v>724.56890518959699</v>
          </cell>
          <cell r="BT86">
            <v>722.29486651007437</v>
          </cell>
          <cell r="BU86" t="str">
            <v/>
          </cell>
          <cell r="BV86">
            <v>1.1989051895969851</v>
          </cell>
          <cell r="BW86">
            <v>1.2048665100743392</v>
          </cell>
          <cell r="BX86">
            <v>1.4489051895969851</v>
          </cell>
          <cell r="BY86">
            <v>250</v>
          </cell>
          <cell r="BZ86">
            <v>0.71250000000000002</v>
          </cell>
          <cell r="CA86">
            <v>0.3125</v>
          </cell>
          <cell r="CB86">
            <v>1.2018858498356622</v>
          </cell>
          <cell r="CC86">
            <v>3</v>
          </cell>
          <cell r="CD86">
            <v>1.3237737116127044</v>
          </cell>
          <cell r="CE86">
            <v>1209.6395969145967</v>
          </cell>
          <cell r="CF86">
            <v>5.7944527295482939E-2</v>
          </cell>
          <cell r="CG86">
            <v>1814.823349560477</v>
          </cell>
          <cell r="CH86">
            <v>3024.4629464750737</v>
          </cell>
          <cell r="CI86">
            <v>2</v>
          </cell>
          <cell r="CJ86">
            <v>1</v>
          </cell>
          <cell r="CK86">
            <v>1.5</v>
          </cell>
          <cell r="CL86">
            <v>2345</v>
          </cell>
          <cell r="CM86">
            <v>1.9346244860181707</v>
          </cell>
          <cell r="CN86">
            <v>2.2000000000000002</v>
          </cell>
          <cell r="CO86" t="str">
            <v/>
          </cell>
          <cell r="CP86">
            <v>3</v>
          </cell>
          <cell r="CQ86">
            <v>3</v>
          </cell>
          <cell r="DV86" t="str">
            <v>250 mm</v>
          </cell>
          <cell r="DW86">
            <v>32.15</v>
          </cell>
          <cell r="DX86" t="str">
            <v>1</v>
          </cell>
          <cell r="DY86" t="str">
            <v>CS</v>
          </cell>
          <cell r="DZ86">
            <v>723.12</v>
          </cell>
          <cell r="EA86">
            <v>720.84</v>
          </cell>
        </row>
        <row r="87">
          <cell r="A87">
            <v>41</v>
          </cell>
          <cell r="B87" t="str">
            <v>C107</v>
          </cell>
          <cell r="C87" t="str">
            <v>C87</v>
          </cell>
          <cell r="D87">
            <v>8.3889999999999992E-2</v>
          </cell>
          <cell r="F87">
            <v>0.208537</v>
          </cell>
          <cell r="G87">
            <v>2.33</v>
          </cell>
          <cell r="K87">
            <v>0.46959256222987811</v>
          </cell>
          <cell r="L87">
            <v>10.469592562229877</v>
          </cell>
          <cell r="M87">
            <v>10.469592562229877</v>
          </cell>
          <cell r="N87">
            <v>185.48855420910041</v>
          </cell>
          <cell r="O87">
            <v>0.62936326262899633</v>
          </cell>
          <cell r="P87">
            <v>24.763911948214393</v>
          </cell>
          <cell r="Q87">
            <v>8.3889999999999992E-2</v>
          </cell>
          <cell r="R87">
            <v>0</v>
          </cell>
          <cell r="S87">
            <v>0.208537</v>
          </cell>
          <cell r="U87">
            <v>48</v>
          </cell>
          <cell r="V87">
            <v>158.4</v>
          </cell>
          <cell r="W87">
            <v>8.3889999999999992E-2</v>
          </cell>
          <cell r="X87">
            <v>0.208537</v>
          </cell>
          <cell r="Y87">
            <v>0.1042685</v>
          </cell>
          <cell r="AB87" t="str">
            <v/>
          </cell>
          <cell r="AC87">
            <v>126.72000000000001</v>
          </cell>
          <cell r="AD87">
            <v>7.0400000000000004E-2</v>
          </cell>
          <cell r="AE87">
            <v>0.28160000000000002</v>
          </cell>
          <cell r="AF87">
            <v>0.3858685</v>
          </cell>
          <cell r="AG87">
            <v>0.44842959999999998</v>
          </cell>
          <cell r="AH87">
            <v>26.263911948214393</v>
          </cell>
          <cell r="AI87">
            <v>42.779999999999994</v>
          </cell>
          <cell r="AJ87">
            <v>3.72</v>
          </cell>
          <cell r="AK87">
            <v>10</v>
          </cell>
          <cell r="AL87">
            <v>0.25</v>
          </cell>
          <cell r="AM87">
            <v>1.4E-2</v>
          </cell>
          <cell r="AN87">
            <v>9.5697879791259766E-2</v>
          </cell>
          <cell r="AO87">
            <v>0.130859375</v>
          </cell>
          <cell r="AP87">
            <v>0.38279151916503906</v>
          </cell>
          <cell r="AQ87">
            <v>1.5193877113691827</v>
          </cell>
          <cell r="AR87">
            <v>1.8173889168404904</v>
          </cell>
          <cell r="AS87">
            <v>1.2136157146717275</v>
          </cell>
          <cell r="AT87">
            <v>0.11766253911619177</v>
          </cell>
          <cell r="AU87">
            <v>0.21336041890745155</v>
          </cell>
          <cell r="AV87">
            <v>2.1733802091428962</v>
          </cell>
          <cell r="AW87">
            <v>106.68555153907454</v>
          </cell>
          <cell r="AX87">
            <v>0.2461805893049632</v>
          </cell>
          <cell r="AY87">
            <v>125.66589862093946</v>
          </cell>
          <cell r="AZ87" t="str">
            <v>83°45'10''</v>
          </cell>
          <cell r="BA87" t="e">
            <v>#VALUE!</v>
          </cell>
          <cell r="BB87">
            <v>8.0000000000000002E-3</v>
          </cell>
          <cell r="BC87" t="e">
            <v>#VALUE!</v>
          </cell>
          <cell r="BD87" t="e">
            <v>#VALUE!</v>
          </cell>
          <cell r="BE87" t="e">
            <v>#VALUE!</v>
          </cell>
          <cell r="BF87" t="e">
            <v>#VALUE!</v>
          </cell>
          <cell r="BG87" t="e">
            <v>#VALUE!</v>
          </cell>
          <cell r="BH87" t="e">
            <v>#VALUE!</v>
          </cell>
          <cell r="BI87" t="e">
            <v>#VALUE!</v>
          </cell>
          <cell r="BJ87" t="e">
            <v>#VALUE!</v>
          </cell>
          <cell r="BK87" t="e">
            <v>#VALUE!</v>
          </cell>
          <cell r="BL87" t="e">
            <v>#VALUE!</v>
          </cell>
          <cell r="BM87" t="e">
            <v>#VALUE!</v>
          </cell>
          <cell r="BN87">
            <v>3.0000000000086402E-2</v>
          </cell>
          <cell r="BO87">
            <v>720.81</v>
          </cell>
          <cell r="BP87">
            <v>719.22</v>
          </cell>
          <cell r="BQ87">
            <v>721.06000000000006</v>
          </cell>
          <cell r="BR87">
            <v>719.47</v>
          </cell>
          <cell r="BS87">
            <v>722.29486651007437</v>
          </cell>
          <cell r="BT87">
            <v>720.70065900470513</v>
          </cell>
          <cell r="BU87" t="str">
            <v/>
          </cell>
          <cell r="BV87">
            <v>1.2348665100743119</v>
          </cell>
          <cell r="BW87">
            <v>1.2306590047051031</v>
          </cell>
          <cell r="BX87">
            <v>1.4848665100743119</v>
          </cell>
          <cell r="BY87">
            <v>250</v>
          </cell>
          <cell r="BZ87">
            <v>0.71250000000000002</v>
          </cell>
          <cell r="CA87">
            <v>0.3125</v>
          </cell>
          <cell r="CB87">
            <v>1.2327627573897075</v>
          </cell>
          <cell r="CC87">
            <v>3</v>
          </cell>
          <cell r="CD87">
            <v>1.3497305055475799</v>
          </cell>
          <cell r="CE87">
            <v>1233.3584285223997</v>
          </cell>
          <cell r="CF87">
            <v>5.5510123398453404E-2</v>
          </cell>
          <cell r="CG87">
            <v>1733.8603984873255</v>
          </cell>
          <cell r="CH87">
            <v>2967.2188270097249</v>
          </cell>
          <cell r="CI87">
            <v>2</v>
          </cell>
          <cell r="CJ87">
            <v>1</v>
          </cell>
          <cell r="CK87">
            <v>1.5</v>
          </cell>
          <cell r="CL87">
            <v>2345</v>
          </cell>
          <cell r="CM87">
            <v>1.8980077784710394</v>
          </cell>
          <cell r="CN87">
            <v>1.9</v>
          </cell>
          <cell r="CO87" t="str">
            <v/>
          </cell>
          <cell r="CP87">
            <v>3</v>
          </cell>
          <cell r="CQ87">
            <v>3</v>
          </cell>
          <cell r="DV87" t="str">
            <v>250 mm</v>
          </cell>
          <cell r="DW87">
            <v>42.779999999999994</v>
          </cell>
          <cell r="DX87" t="str">
            <v>1</v>
          </cell>
          <cell r="DY87" t="str">
            <v>CS</v>
          </cell>
          <cell r="DZ87">
            <v>720.81000000000006</v>
          </cell>
          <cell r="EA87">
            <v>719.22</v>
          </cell>
        </row>
        <row r="88">
          <cell r="AD88" t="str">
            <v/>
          </cell>
          <cell r="BU88" t="str">
            <v/>
          </cell>
        </row>
        <row r="89">
          <cell r="A89">
            <v>42</v>
          </cell>
          <cell r="B89" t="str">
            <v>C111</v>
          </cell>
          <cell r="C89" t="str">
            <v>C89</v>
          </cell>
          <cell r="D89">
            <v>9.6370000000000011E-2</v>
          </cell>
          <cell r="F89">
            <v>9.6370000000000011E-2</v>
          </cell>
          <cell r="G89">
            <v>2.33</v>
          </cell>
          <cell r="H89">
            <v>45.78</v>
          </cell>
          <cell r="I89">
            <v>4.09</v>
          </cell>
          <cell r="J89">
            <v>8.9340323285277421</v>
          </cell>
          <cell r="K89" t="str">
            <v/>
          </cell>
          <cell r="L89">
            <v>5</v>
          </cell>
          <cell r="M89">
            <v>10</v>
          </cell>
          <cell r="N89">
            <v>190.32831544687943</v>
          </cell>
          <cell r="O89">
            <v>0.62803314743416527</v>
          </cell>
          <cell r="P89">
            <v>11.519346157279351</v>
          </cell>
          <cell r="Q89">
            <v>9.6370000000000011E-2</v>
          </cell>
          <cell r="R89">
            <v>0</v>
          </cell>
          <cell r="S89">
            <v>9.6370000000000011E-2</v>
          </cell>
          <cell r="U89">
            <v>2</v>
          </cell>
          <cell r="V89">
            <v>158.4</v>
          </cell>
          <cell r="W89">
            <v>9.6370000000000011E-2</v>
          </cell>
          <cell r="X89">
            <v>9.6370000000000011E-2</v>
          </cell>
          <cell r="Y89">
            <v>4.8185000000000006E-2</v>
          </cell>
          <cell r="AB89" t="str">
            <v/>
          </cell>
          <cell r="AC89">
            <v>126.72000000000001</v>
          </cell>
          <cell r="AD89">
            <v>2.9333333333333338E-3</v>
          </cell>
          <cell r="AE89">
            <v>1.1733333333333335E-2</v>
          </cell>
          <cell r="AF89">
            <v>5.9918333333333337E-2</v>
          </cell>
          <cell r="AG89">
            <v>8.8829333333333343E-2</v>
          </cell>
          <cell r="AH89">
            <v>13.019346157279351</v>
          </cell>
          <cell r="AI89">
            <v>42.73</v>
          </cell>
          <cell r="AJ89">
            <v>1.08</v>
          </cell>
          <cell r="AK89">
            <v>10</v>
          </cell>
          <cell r="AL89">
            <v>0.25</v>
          </cell>
          <cell r="AM89">
            <v>1.4E-2</v>
          </cell>
          <cell r="AN89">
            <v>9.1592311859130859E-2</v>
          </cell>
          <cell r="AO89">
            <v>8.984375E-2</v>
          </cell>
          <cell r="AP89">
            <v>0.36636924743652344</v>
          </cell>
          <cell r="AQ89">
            <v>0.79911064891818528</v>
          </cell>
          <cell r="AR89">
            <v>0.9802352755599667</v>
          </cell>
          <cell r="AS89">
            <v>0.33946712662341438</v>
          </cell>
          <cell r="AT89">
            <v>3.2547289970155102E-2</v>
          </cell>
          <cell r="AU89">
            <v>0.12413960182928596</v>
          </cell>
          <cell r="AV89">
            <v>1.1710518266463752</v>
          </cell>
          <cell r="AW89">
            <v>57.483872118205632</v>
          </cell>
          <cell r="AX89">
            <v>0.22648693759716323</v>
          </cell>
          <cell r="AY89">
            <v>119.31459812157628</v>
          </cell>
          <cell r="AZ89" t="e">
            <v>#REF!</v>
          </cell>
          <cell r="BA89" t="e">
            <v>#REF!</v>
          </cell>
          <cell r="BB89" t="e">
            <v>#REF!</v>
          </cell>
          <cell r="BC89" t="e">
            <v>#REF!</v>
          </cell>
          <cell r="BD89" t="e">
            <v>#REF!</v>
          </cell>
          <cell r="BE89" t="e">
            <v>#REF!</v>
          </cell>
          <cell r="BF89" t="e">
            <v>#REF!</v>
          </cell>
          <cell r="BG89" t="e">
            <v>#REF!</v>
          </cell>
          <cell r="BH89" t="e">
            <v>#REF!</v>
          </cell>
          <cell r="BI89" t="e">
            <v>#REF!</v>
          </cell>
          <cell r="BJ89" t="e">
            <v>#REF!</v>
          </cell>
          <cell r="BK89" t="e">
            <v>#REF!</v>
          </cell>
          <cell r="BL89" t="e">
            <v>#REF!</v>
          </cell>
          <cell r="BM89" t="e">
            <v>#REF!</v>
          </cell>
          <cell r="BO89">
            <v>716.76</v>
          </cell>
          <cell r="BP89">
            <v>716.3</v>
          </cell>
          <cell r="BQ89">
            <v>717.01</v>
          </cell>
          <cell r="BR89">
            <v>716.55</v>
          </cell>
          <cell r="BS89">
            <v>718.20994917114456</v>
          </cell>
          <cell r="BT89">
            <v>717.75432137390692</v>
          </cell>
          <cell r="BU89" t="str">
            <v/>
          </cell>
          <cell r="BV89">
            <v>1.1999491711445671</v>
          </cell>
          <cell r="BW89">
            <v>1.2043213739069643</v>
          </cell>
          <cell r="BX89">
            <v>1.4499491711445671</v>
          </cell>
          <cell r="BY89">
            <v>250</v>
          </cell>
          <cell r="BZ89">
            <v>0.71250000000000002</v>
          </cell>
          <cell r="CA89">
            <v>0.3125</v>
          </cell>
          <cell r="CB89">
            <v>1.2021352725257657</v>
          </cell>
          <cell r="CC89">
            <v>3</v>
          </cell>
          <cell r="CD89">
            <v>1.3239847446434827</v>
          </cell>
          <cell r="CE89">
            <v>1209.8324349412526</v>
          </cell>
          <cell r="CF89">
            <v>5.792426366507486E-2</v>
          </cell>
          <cell r="CG89">
            <v>1814.14595830745</v>
          </cell>
          <cell r="CH89">
            <v>3023.9783932487026</v>
          </cell>
          <cell r="CI89">
            <v>2</v>
          </cell>
          <cell r="CJ89">
            <v>1</v>
          </cell>
          <cell r="CK89">
            <v>1.5</v>
          </cell>
          <cell r="CL89">
            <v>2345</v>
          </cell>
          <cell r="CM89">
            <v>1.934314537259298</v>
          </cell>
          <cell r="CN89">
            <v>2.2000000000000002</v>
          </cell>
          <cell r="CO89" t="str">
            <v/>
          </cell>
          <cell r="CP89">
            <v>3</v>
          </cell>
          <cell r="CQ89">
            <v>3</v>
          </cell>
          <cell r="DV89" t="str">
            <v>250 mm</v>
          </cell>
          <cell r="DW89">
            <v>42.73</v>
          </cell>
          <cell r="DX89" t="str">
            <v>1</v>
          </cell>
          <cell r="DY89" t="str">
            <v>CS</v>
          </cell>
          <cell r="DZ89">
            <v>716.76</v>
          </cell>
          <cell r="EA89">
            <v>716.3</v>
          </cell>
        </row>
        <row r="90">
          <cell r="AD90" t="str">
            <v/>
          </cell>
          <cell r="BU90" t="str">
            <v/>
          </cell>
        </row>
        <row r="91">
          <cell r="A91">
            <v>43</v>
          </cell>
          <cell r="B91" t="str">
            <v>C91'</v>
          </cell>
          <cell r="C91" t="str">
            <v>C91</v>
          </cell>
          <cell r="D91">
            <v>8.1379999999999994E-2</v>
          </cell>
          <cell r="F91">
            <v>8.1379999999999994E-2</v>
          </cell>
          <cell r="G91">
            <v>2.33</v>
          </cell>
          <cell r="H91">
            <v>2</v>
          </cell>
          <cell r="I91">
            <v>0.5</v>
          </cell>
          <cell r="J91">
            <v>25</v>
          </cell>
          <cell r="K91" t="str">
            <v/>
          </cell>
          <cell r="L91">
            <v>5</v>
          </cell>
          <cell r="M91">
            <v>10</v>
          </cell>
          <cell r="N91">
            <v>190.32831544687943</v>
          </cell>
          <cell r="O91">
            <v>0.62537935034209058</v>
          </cell>
          <cell r="P91">
            <v>9.6864496708768204</v>
          </cell>
          <cell r="Q91">
            <v>8.1379999999999994E-2</v>
          </cell>
          <cell r="R91">
            <v>0</v>
          </cell>
          <cell r="S91">
            <v>8.1379999999999994E-2</v>
          </cell>
          <cell r="U91">
            <v>1</v>
          </cell>
          <cell r="V91">
            <v>158.4</v>
          </cell>
          <cell r="W91">
            <v>8.1379999999999994E-2</v>
          </cell>
          <cell r="X91">
            <v>8.1379999999999994E-2</v>
          </cell>
          <cell r="Y91">
            <v>4.0689999999999997E-2</v>
          </cell>
          <cell r="AB91" t="str">
            <v/>
          </cell>
          <cell r="AC91">
            <v>126.72000000000001</v>
          </cell>
          <cell r="AD91">
            <v>1.4666666666666669E-3</v>
          </cell>
          <cell r="AE91">
            <v>5.8666666666666676E-3</v>
          </cell>
          <cell r="AF91">
            <v>4.6556666666666663E-2</v>
          </cell>
          <cell r="AG91">
            <v>7.0970666666666654E-2</v>
          </cell>
          <cell r="AH91">
            <v>11.18644967087682</v>
          </cell>
          <cell r="AI91">
            <v>29.85</v>
          </cell>
          <cell r="AJ91">
            <v>1.1100000000000001</v>
          </cell>
          <cell r="AK91">
            <v>10</v>
          </cell>
          <cell r="AL91">
            <v>0.25</v>
          </cell>
          <cell r="AM91">
            <v>1.4E-2</v>
          </cell>
          <cell r="AN91">
            <v>8.4020614624023438E-2</v>
          </cell>
          <cell r="AO91">
            <v>8.3984375E-2</v>
          </cell>
          <cell r="AP91">
            <v>0.33608245849609375</v>
          </cell>
          <cell r="AQ91">
            <v>0.77225134696429265</v>
          </cell>
          <cell r="AR91">
            <v>0.99473765505957135</v>
          </cell>
          <cell r="AS91">
            <v>0.32424577081306322</v>
          </cell>
          <cell r="AT91">
            <v>3.0396133684412043E-2</v>
          </cell>
          <cell r="AU91">
            <v>0.11441674830843548</v>
          </cell>
          <cell r="AV91">
            <v>1.1872050286936429</v>
          </cell>
          <cell r="AW91">
            <v>58.276790569512627</v>
          </cell>
          <cell r="AX91">
            <v>0.1919537703012936</v>
          </cell>
          <cell r="AY91">
            <v>295.08993856909416</v>
          </cell>
          <cell r="AZ91" t="e">
            <v>#REF!</v>
          </cell>
          <cell r="BA91" t="e">
            <v>#REF!</v>
          </cell>
          <cell r="BB91" t="e">
            <v>#REF!</v>
          </cell>
          <cell r="BC91" t="e">
            <v>#REF!</v>
          </cell>
          <cell r="BD91" t="e">
            <v>#REF!</v>
          </cell>
          <cell r="BE91" t="e">
            <v>#REF!</v>
          </cell>
          <cell r="BF91" t="e">
            <v>#REF!</v>
          </cell>
          <cell r="BG91" t="e">
            <v>#REF!</v>
          </cell>
          <cell r="BH91" t="e">
            <v>#REF!</v>
          </cell>
          <cell r="BI91" t="e">
            <v>#REF!</v>
          </cell>
          <cell r="BJ91" t="e">
            <v>#REF!</v>
          </cell>
          <cell r="BK91" t="e">
            <v>#REF!</v>
          </cell>
          <cell r="BL91" t="e">
            <v>#REF!</v>
          </cell>
          <cell r="BM91" t="e">
            <v>#REF!</v>
          </cell>
          <cell r="BO91">
            <v>708.71</v>
          </cell>
          <cell r="BP91">
            <v>708.38</v>
          </cell>
          <cell r="BQ91">
            <v>708.95999999999992</v>
          </cell>
          <cell r="BR91">
            <v>708.63</v>
          </cell>
          <cell r="BS91">
            <v>710.16</v>
          </cell>
          <cell r="BT91">
            <v>711.42602784577196</v>
          </cell>
          <cell r="BU91" t="str">
            <v/>
          </cell>
          <cell r="BV91">
            <v>1.2000000000000455</v>
          </cell>
          <cell r="BW91">
            <v>2.7960278457719596</v>
          </cell>
          <cell r="BX91">
            <v>1.4500000000000455</v>
          </cell>
          <cell r="BY91">
            <v>250</v>
          </cell>
          <cell r="BZ91">
            <v>0.71250000000000002</v>
          </cell>
          <cell r="CA91">
            <v>0.3125</v>
          </cell>
          <cell r="CB91">
            <v>1.9980139228860025</v>
          </cell>
          <cell r="CC91">
            <v>3</v>
          </cell>
          <cell r="CD91">
            <v>1.8961232615352774</v>
          </cell>
          <cell r="CE91">
            <v>1732.6418840797828</v>
          </cell>
          <cell r="CF91">
            <v>2.3319291766612404E-2</v>
          </cell>
          <cell r="CG91">
            <v>745.62339824634932</v>
          </cell>
          <cell r="CH91">
            <v>2478.2652823261324</v>
          </cell>
          <cell r="CI91">
            <v>2</v>
          </cell>
          <cell r="CJ91">
            <v>1</v>
          </cell>
          <cell r="CK91">
            <v>1.5</v>
          </cell>
          <cell r="CL91">
            <v>2345</v>
          </cell>
          <cell r="CM91">
            <v>1.5852443170529631</v>
          </cell>
          <cell r="CN91">
            <v>1.9</v>
          </cell>
          <cell r="CO91" t="str">
            <v/>
          </cell>
          <cell r="CP91">
            <v>3</v>
          </cell>
          <cell r="CQ91">
            <v>3</v>
          </cell>
          <cell r="DV91" t="str">
            <v>250 mm</v>
          </cell>
          <cell r="DW91">
            <v>29.85</v>
          </cell>
          <cell r="DX91" t="str">
            <v>1</v>
          </cell>
          <cell r="DY91" t="str">
            <v>CS</v>
          </cell>
          <cell r="DZ91">
            <v>708.70999999999992</v>
          </cell>
          <cell r="EA91">
            <v>708.37999999999988</v>
          </cell>
        </row>
        <row r="92">
          <cell r="AD92" t="str">
            <v/>
          </cell>
          <cell r="BU92" t="str">
            <v/>
          </cell>
        </row>
        <row r="93">
          <cell r="A93">
            <v>44</v>
          </cell>
          <cell r="B93" t="str">
            <v>C119</v>
          </cell>
          <cell r="C93" t="str">
            <v>C95</v>
          </cell>
          <cell r="D93">
            <v>0.10576300000000001</v>
          </cell>
          <cell r="F93">
            <v>0.10576300000000001</v>
          </cell>
          <cell r="G93">
            <v>2.33</v>
          </cell>
          <cell r="H93">
            <v>63.05</v>
          </cell>
          <cell r="I93">
            <v>3.6900000000000004</v>
          </cell>
          <cell r="J93">
            <v>5.8524980174464716</v>
          </cell>
          <cell r="K93" t="str">
            <v/>
          </cell>
          <cell r="L93">
            <v>5.0249754408322307</v>
          </cell>
          <cell r="M93">
            <v>10</v>
          </cell>
          <cell r="N93">
            <v>190.32831544687943</v>
          </cell>
          <cell r="O93">
            <v>0.62766247445148893</v>
          </cell>
          <cell r="P93">
            <v>12.634653311627339</v>
          </cell>
          <cell r="Q93">
            <v>0.10576300000000001</v>
          </cell>
          <cell r="R93">
            <v>0</v>
          </cell>
          <cell r="S93">
            <v>0.10576300000000001</v>
          </cell>
          <cell r="U93">
            <v>16</v>
          </cell>
          <cell r="V93">
            <v>158.4</v>
          </cell>
          <cell r="Y93">
            <v>0</v>
          </cell>
          <cell r="AB93" t="str">
            <v/>
          </cell>
          <cell r="AC93">
            <v>126.72000000000001</v>
          </cell>
          <cell r="AD93">
            <v>2.346666666666667E-2</v>
          </cell>
          <cell r="AE93">
            <v>9.3866666666666682E-2</v>
          </cell>
          <cell r="AF93">
            <v>9.3866666666666682E-2</v>
          </cell>
          <cell r="AG93">
            <v>0.12559556666666669</v>
          </cell>
          <cell r="AH93">
            <v>14.134653311627339</v>
          </cell>
          <cell r="AI93">
            <v>44.61</v>
          </cell>
          <cell r="AJ93">
            <v>1.01</v>
          </cell>
          <cell r="AK93">
            <v>10</v>
          </cell>
          <cell r="AL93">
            <v>0.25</v>
          </cell>
          <cell r="AM93">
            <v>1.4E-2</v>
          </cell>
          <cell r="AN93">
            <v>9.7345352172851563E-2</v>
          </cell>
          <cell r="AO93">
            <v>9.375E-2</v>
          </cell>
          <cell r="AP93">
            <v>0.38938140869140625</v>
          </cell>
          <cell r="AQ93">
            <v>0.79915981335299979</v>
          </cell>
          <cell r="AR93">
            <v>0.9464994537604251</v>
          </cell>
          <cell r="AS93">
            <v>0.3343123009632909</v>
          </cell>
          <cell r="AT93">
            <v>3.2551294968318115E-2</v>
          </cell>
          <cell r="AU93">
            <v>0.12989664714116966</v>
          </cell>
          <cell r="AV93">
            <v>1.132465355736443</v>
          </cell>
          <cell r="AW93">
            <v>55.589763156665015</v>
          </cell>
          <cell r="AX93">
            <v>0.25426719793341385</v>
          </cell>
          <cell r="AY93">
            <v>119.62365886910952</v>
          </cell>
          <cell r="AZ93" t="e">
            <v>#REF!</v>
          </cell>
          <cell r="BA93" t="e">
            <v>#REF!</v>
          </cell>
          <cell r="BB93" t="e">
            <v>#REF!</v>
          </cell>
          <cell r="BC93" t="e">
            <v>#REF!</v>
          </cell>
          <cell r="BD93" t="e">
            <v>#REF!</v>
          </cell>
          <cell r="BE93" t="e">
            <v>#REF!</v>
          </cell>
          <cell r="BF93" t="e">
            <v>#REF!</v>
          </cell>
          <cell r="BG93" t="e">
            <v>#REF!</v>
          </cell>
          <cell r="BH93" t="e">
            <v>#REF!</v>
          </cell>
          <cell r="BI93" t="e">
            <v>#REF!</v>
          </cell>
          <cell r="BJ93" t="e">
            <v>#REF!</v>
          </cell>
          <cell r="BK93" t="e">
            <v>#REF!</v>
          </cell>
          <cell r="BL93" t="e">
            <v>#REF!</v>
          </cell>
          <cell r="BM93" t="e">
            <v>#REF!</v>
          </cell>
          <cell r="BO93">
            <v>700.89</v>
          </cell>
          <cell r="BP93">
            <v>700.44</v>
          </cell>
          <cell r="BQ93">
            <v>701.14</v>
          </cell>
          <cell r="BR93">
            <v>700.69</v>
          </cell>
          <cell r="BS93">
            <v>702.3410864928934</v>
          </cell>
          <cell r="BT93">
            <v>702.19612678727503</v>
          </cell>
          <cell r="BU93" t="str">
            <v/>
          </cell>
          <cell r="BV93">
            <v>1.2010864928934097</v>
          </cell>
          <cell r="BW93">
            <v>1.5061267872749795</v>
          </cell>
          <cell r="BX93">
            <v>1.4510864928934097</v>
          </cell>
          <cell r="BY93">
            <v>250</v>
          </cell>
          <cell r="BZ93">
            <v>0.71250000000000002</v>
          </cell>
          <cell r="CA93">
            <v>0.3125</v>
          </cell>
          <cell r="CB93">
            <v>1.3536066400841946</v>
          </cell>
          <cell r="CC93">
            <v>3</v>
          </cell>
          <cell r="CD93">
            <v>1.4481347466138736</v>
          </cell>
          <cell r="CE93">
            <v>1323.2783789292589</v>
          </cell>
          <cell r="CF93">
            <v>4.7257961638187962E-2</v>
          </cell>
          <cell r="CG93">
            <v>1465.809718311863</v>
          </cell>
          <cell r="CH93">
            <v>2789.0880972411219</v>
          </cell>
          <cell r="CI93">
            <v>2</v>
          </cell>
          <cell r="CJ93">
            <v>1</v>
          </cell>
          <cell r="CK93">
            <v>1.5</v>
          </cell>
          <cell r="CL93">
            <v>2345</v>
          </cell>
          <cell r="CM93">
            <v>1.7840648809644704</v>
          </cell>
          <cell r="CN93">
            <v>1.9</v>
          </cell>
          <cell r="CO93" t="str">
            <v/>
          </cell>
          <cell r="CP93">
            <v>3</v>
          </cell>
          <cell r="CQ93">
            <v>3</v>
          </cell>
          <cell r="DV93" t="str">
            <v>250 mm</v>
          </cell>
          <cell r="DW93">
            <v>44.61</v>
          </cell>
          <cell r="DX93" t="str">
            <v>1</v>
          </cell>
          <cell r="DY93" t="str">
            <v>CS</v>
          </cell>
          <cell r="DZ93">
            <v>700.89</v>
          </cell>
          <cell r="EA93">
            <v>700.43999999999994</v>
          </cell>
        </row>
        <row r="94">
          <cell r="AD94" t="str">
            <v/>
          </cell>
        </row>
        <row r="95">
          <cell r="A95">
            <v>45</v>
          </cell>
          <cell r="B95" t="str">
            <v>C113</v>
          </cell>
          <cell r="C95" t="str">
            <v>C111</v>
          </cell>
          <cell r="D95">
            <v>0.25900000000000001</v>
          </cell>
          <cell r="F95">
            <v>0.25900000000000001</v>
          </cell>
          <cell r="G95">
            <v>2.33</v>
          </cell>
          <cell r="H95">
            <v>2</v>
          </cell>
          <cell r="I95">
            <v>0.5</v>
          </cell>
          <cell r="J95">
            <v>25</v>
          </cell>
          <cell r="K95" t="str">
            <v/>
          </cell>
          <cell r="L95">
            <v>5</v>
          </cell>
          <cell r="M95">
            <v>10</v>
          </cell>
          <cell r="N95">
            <v>190.32831544687943</v>
          </cell>
          <cell r="O95">
            <v>0.62625269109302639</v>
          </cell>
          <cell r="P95">
            <v>30.871147512610964</v>
          </cell>
          <cell r="Q95">
            <v>0.25900000000000001</v>
          </cell>
          <cell r="R95">
            <v>0</v>
          </cell>
          <cell r="S95">
            <v>0.25900000000000001</v>
          </cell>
          <cell r="U95">
            <v>59</v>
          </cell>
          <cell r="V95">
            <v>158.4</v>
          </cell>
          <cell r="Y95">
            <v>0</v>
          </cell>
          <cell r="AB95" t="str">
            <v/>
          </cell>
          <cell r="AC95">
            <v>126.72000000000001</v>
          </cell>
          <cell r="AD95">
            <v>8.6533333333333337E-2</v>
          </cell>
          <cell r="AE95">
            <v>0.34613333333333335</v>
          </cell>
          <cell r="AF95">
            <v>0.34613333333333335</v>
          </cell>
          <cell r="AG95">
            <v>0.42383333333333334</v>
          </cell>
          <cell r="AH95">
            <v>32.37114751261096</v>
          </cell>
          <cell r="AI95">
            <v>72.47</v>
          </cell>
          <cell r="AJ95">
            <v>0.59</v>
          </cell>
          <cell r="AK95">
            <v>10</v>
          </cell>
          <cell r="AL95">
            <v>0.25</v>
          </cell>
          <cell r="AM95">
            <v>1.4E-2</v>
          </cell>
          <cell r="AN95">
            <v>0.18275070190429688</v>
          </cell>
          <cell r="AO95">
            <v>0.146484375</v>
          </cell>
          <cell r="AP95">
            <v>0.7310028076171875</v>
          </cell>
          <cell r="AQ95">
            <v>0.84190538499543588</v>
          </cell>
          <cell r="AR95">
            <v>0.64492326932242916</v>
          </cell>
          <cell r="AS95">
            <v>0.32945019143716781</v>
          </cell>
          <cell r="AT95">
            <v>3.6126640024684659E-2</v>
          </cell>
          <cell r="AU95">
            <v>0.21887734192898153</v>
          </cell>
          <cell r="AV95">
            <v>0.86554617984946836</v>
          </cell>
          <cell r="AW95">
            <v>42.48739874934062</v>
          </cell>
          <cell r="AX95">
            <v>0.76189996247095126</v>
          </cell>
          <cell r="AY95">
            <v>117.55592837022566</v>
          </cell>
          <cell r="AZ95" t="e">
            <v>#REF!</v>
          </cell>
          <cell r="BA95" t="e">
            <v>#REF!</v>
          </cell>
          <cell r="BB95" t="e">
            <v>#REF!</v>
          </cell>
          <cell r="BC95" t="e">
            <v>#REF!</v>
          </cell>
          <cell r="BD95" t="e">
            <v>#REF!</v>
          </cell>
          <cell r="BE95" t="e">
            <v>#REF!</v>
          </cell>
          <cell r="BF95" t="e">
            <v>#REF!</v>
          </cell>
          <cell r="BG95" t="e">
            <v>#REF!</v>
          </cell>
          <cell r="BH95" t="e">
            <v>#REF!</v>
          </cell>
          <cell r="BI95" t="e">
            <v>#REF!</v>
          </cell>
          <cell r="BJ95" t="e">
            <v>#REF!</v>
          </cell>
          <cell r="BK95" t="e">
            <v>#REF!</v>
          </cell>
          <cell r="BL95" t="e">
            <v>#REF!</v>
          </cell>
          <cell r="BM95" t="e">
            <v>#REF!</v>
          </cell>
          <cell r="BO95">
            <v>714.95</v>
          </cell>
          <cell r="BP95">
            <v>714.52</v>
          </cell>
          <cell r="BQ95">
            <v>715.19999999999993</v>
          </cell>
          <cell r="BR95">
            <v>714.77</v>
          </cell>
          <cell r="BS95">
            <v>716.40209964137694</v>
          </cell>
          <cell r="BT95">
            <v>718.20994917114456</v>
          </cell>
          <cell r="BU95" t="str">
            <v/>
          </cell>
          <cell r="BV95">
            <v>1.2020996413770035</v>
          </cell>
          <cell r="BW95">
            <v>3.4399491711445762</v>
          </cell>
          <cell r="BX95">
            <v>1.4520996413770035</v>
          </cell>
          <cell r="BY95">
            <v>250</v>
          </cell>
          <cell r="BZ95">
            <v>0.71250000000000002</v>
          </cell>
          <cell r="CA95">
            <v>0.3125</v>
          </cell>
          <cell r="CB95">
            <v>2.3210244062607899</v>
          </cell>
          <cell r="CC95">
            <v>3</v>
          </cell>
          <cell r="CD95">
            <v>2.0788806480581021</v>
          </cell>
          <cell r="CE95">
            <v>1899.6421571833428</v>
          </cell>
          <cell r="CF95">
            <v>1.757156664726145E-2</v>
          </cell>
          <cell r="CG95">
            <v>582.75758539123854</v>
          </cell>
          <cell r="CH95">
            <v>2482.3997425745811</v>
          </cell>
          <cell r="CI95">
            <v>2</v>
          </cell>
          <cell r="CJ95">
            <v>1</v>
          </cell>
          <cell r="CK95">
            <v>1.5</v>
          </cell>
          <cell r="CL95">
            <v>2345</v>
          </cell>
          <cell r="CM95">
            <v>1.5878889611351266</v>
          </cell>
          <cell r="CN95">
            <v>1.9</v>
          </cell>
          <cell r="CO95" t="str">
            <v/>
          </cell>
          <cell r="CP95">
            <v>3</v>
          </cell>
          <cell r="CQ95">
            <v>3</v>
          </cell>
          <cell r="DV95" t="str">
            <v>250 mm</v>
          </cell>
          <cell r="DW95">
            <v>72.47</v>
          </cell>
          <cell r="DX95" t="str">
            <v>1</v>
          </cell>
          <cell r="DY95" t="str">
            <v>CS</v>
          </cell>
          <cell r="DZ95">
            <v>714.94999999999993</v>
          </cell>
          <cell r="EA95">
            <v>714.52</v>
          </cell>
        </row>
        <row r="96">
          <cell r="AD96" t="str">
            <v/>
          </cell>
          <cell r="BU96" t="str">
            <v/>
          </cell>
        </row>
        <row r="97">
          <cell r="A97">
            <v>46</v>
          </cell>
          <cell r="B97" t="str">
            <v>C91</v>
          </cell>
          <cell r="C97" t="str">
            <v>C115</v>
          </cell>
          <cell r="D97">
            <v>0.10413</v>
          </cell>
          <cell r="F97">
            <v>0.10413</v>
          </cell>
          <cell r="G97">
            <v>2.33</v>
          </cell>
          <cell r="H97">
            <v>94.4</v>
          </cell>
          <cell r="I97">
            <v>6.32</v>
          </cell>
          <cell r="J97">
            <v>6.6949152542372881</v>
          </cell>
          <cell r="K97" t="str">
            <v/>
          </cell>
          <cell r="L97">
            <v>5.8790812054133683</v>
          </cell>
          <cell r="M97">
            <v>10</v>
          </cell>
          <cell r="N97">
            <v>190.32831544687943</v>
          </cell>
          <cell r="O97">
            <v>0.62840480276037769</v>
          </cell>
          <cell r="P97">
            <v>12.45428408250222</v>
          </cell>
          <cell r="Q97">
            <v>0.10413</v>
          </cell>
          <cell r="R97">
            <v>0</v>
          </cell>
          <cell r="S97">
            <v>0.10413</v>
          </cell>
          <cell r="U97">
            <v>3</v>
          </cell>
          <cell r="V97">
            <v>158.4</v>
          </cell>
          <cell r="W97">
            <v>0.10413</v>
          </cell>
          <cell r="X97">
            <v>0.10413</v>
          </cell>
          <cell r="Y97">
            <v>5.2065E-2</v>
          </cell>
          <cell r="AB97" t="str">
            <v/>
          </cell>
          <cell r="AC97">
            <v>126.72000000000001</v>
          </cell>
          <cell r="AD97">
            <v>4.4000000000000003E-3</v>
          </cell>
          <cell r="AE97">
            <v>1.7600000000000001E-2</v>
          </cell>
          <cell r="AF97">
            <v>6.9665000000000005E-2</v>
          </cell>
          <cell r="AG97">
            <v>0.10090400000000001</v>
          </cell>
          <cell r="AH97">
            <v>13.95428408250222</v>
          </cell>
          <cell r="AI97">
            <v>43.12</v>
          </cell>
          <cell r="AJ97">
            <v>1.9</v>
          </cell>
          <cell r="AK97">
            <v>10</v>
          </cell>
          <cell r="AL97">
            <v>0.25</v>
          </cell>
          <cell r="AM97">
            <v>1.4E-2</v>
          </cell>
          <cell r="AN97">
            <v>8.1971168518066406E-2</v>
          </cell>
          <cell r="AO97">
            <v>9.375E-2</v>
          </cell>
          <cell r="AP97">
            <v>0.32788467407226563</v>
          </cell>
          <cell r="AQ97">
            <v>0.99652594409673478</v>
          </cell>
          <cell r="AR97">
            <v>1.3015081865274898</v>
          </cell>
          <cell r="AS97">
            <v>0.54348416043925074</v>
          </cell>
          <cell r="AT97">
            <v>5.0614880594183918E-2</v>
          </cell>
          <cell r="AU97">
            <v>0.13258604911225033</v>
          </cell>
          <cell r="AV97">
            <v>1.5532488422760506</v>
          </cell>
          <cell r="AW97">
            <v>76.24492425142644</v>
          </cell>
          <cell r="AX97">
            <v>0.18301918743451506</v>
          </cell>
          <cell r="AY97">
            <v>299.22745851240308</v>
          </cell>
          <cell r="AZ97" t="e">
            <v>#REF!</v>
          </cell>
          <cell r="BA97" t="e">
            <v>#REF!</v>
          </cell>
          <cell r="BB97" t="e">
            <v>#REF!</v>
          </cell>
          <cell r="BC97" t="e">
            <v>#REF!</v>
          </cell>
          <cell r="BD97" t="e">
            <v>#REF!</v>
          </cell>
          <cell r="BE97" t="e">
            <v>#REF!</v>
          </cell>
          <cell r="BF97" t="e">
            <v>#REF!</v>
          </cell>
          <cell r="BG97" t="e">
            <v>#REF!</v>
          </cell>
          <cell r="BH97" t="e">
            <v>#REF!</v>
          </cell>
          <cell r="BI97" t="e">
            <v>#REF!</v>
          </cell>
          <cell r="BJ97" t="e">
            <v>#REF!</v>
          </cell>
          <cell r="BK97" t="e">
            <v>#REF!</v>
          </cell>
          <cell r="BL97" t="e">
            <v>#REF!</v>
          </cell>
          <cell r="BM97" t="e">
            <v>#REF!</v>
          </cell>
          <cell r="BO97">
            <v>709.98</v>
          </cell>
          <cell r="BP97">
            <v>709.16</v>
          </cell>
          <cell r="BQ97">
            <v>710.2299999999999</v>
          </cell>
          <cell r="BR97">
            <v>709.41</v>
          </cell>
          <cell r="BS97">
            <v>711.42602784577196</v>
          </cell>
          <cell r="BT97">
            <v>710.64572594522224</v>
          </cell>
          <cell r="BU97" t="str">
            <v/>
          </cell>
          <cell r="BV97">
            <v>1.1960278457720506</v>
          </cell>
          <cell r="BW97">
            <v>1.2357259452222706</v>
          </cell>
          <cell r="BX97">
            <v>1.4460278457720506</v>
          </cell>
          <cell r="BY97">
            <v>250</v>
          </cell>
          <cell r="BZ97">
            <v>0.71250000000000002</v>
          </cell>
          <cell r="CA97">
            <v>0.3125</v>
          </cell>
          <cell r="CB97">
            <v>1.2158768954971606</v>
          </cell>
          <cell r="CC97">
            <v>3</v>
          </cell>
          <cell r="CD97">
            <v>1.3355771592207204</v>
          </cell>
          <cell r="CE97">
            <v>1220.4253660241591</v>
          </cell>
          <cell r="CF97">
            <v>5.6823136861789414E-2</v>
          </cell>
          <cell r="CG97">
            <v>1777.4237331650625</v>
          </cell>
          <cell r="CH97">
            <v>2997.8490991892213</v>
          </cell>
          <cell r="CI97">
            <v>2</v>
          </cell>
          <cell r="CJ97">
            <v>1</v>
          </cell>
          <cell r="CK97">
            <v>1.5</v>
          </cell>
          <cell r="CL97">
            <v>2345</v>
          </cell>
          <cell r="CM97">
            <v>1.9176007031061117</v>
          </cell>
          <cell r="CN97">
            <v>2.2000000000000002</v>
          </cell>
          <cell r="CO97" t="str">
            <v/>
          </cell>
          <cell r="CP97">
            <v>3</v>
          </cell>
          <cell r="CQ97">
            <v>3</v>
          </cell>
          <cell r="DV97" t="str">
            <v>250 mm</v>
          </cell>
          <cell r="DW97">
            <v>43.12</v>
          </cell>
          <cell r="DX97" t="str">
            <v>1</v>
          </cell>
          <cell r="DY97" t="str">
            <v>CS</v>
          </cell>
          <cell r="DZ97">
            <v>709.9799999999999</v>
          </cell>
          <cell r="EA97">
            <v>709.15999999999985</v>
          </cell>
        </row>
        <row r="98">
          <cell r="AD98" t="str">
            <v/>
          </cell>
          <cell r="BU98" t="str">
            <v/>
          </cell>
        </row>
        <row r="99">
          <cell r="A99">
            <v>47</v>
          </cell>
          <cell r="B99" t="str">
            <v>C121</v>
          </cell>
          <cell r="C99" t="str">
            <v>C119</v>
          </cell>
          <cell r="D99">
            <v>0.14602999999999999</v>
          </cell>
          <cell r="F99">
            <v>0.14602999999999999</v>
          </cell>
          <cell r="G99">
            <v>2.33</v>
          </cell>
          <cell r="H99">
            <v>2</v>
          </cell>
          <cell r="I99">
            <v>0.5</v>
          </cell>
          <cell r="J99">
            <v>25</v>
          </cell>
          <cell r="K99" t="str">
            <v/>
          </cell>
          <cell r="L99">
            <v>5</v>
          </cell>
          <cell r="M99">
            <v>10</v>
          </cell>
          <cell r="N99">
            <v>190.32831544687943</v>
          </cell>
          <cell r="O99">
            <v>0.62657572912868864</v>
          </cell>
          <cell r="P99">
            <v>17.414822694735424</v>
          </cell>
          <cell r="Q99">
            <v>0.14602999999999999</v>
          </cell>
          <cell r="R99">
            <v>0</v>
          </cell>
          <cell r="S99">
            <v>0.14602999999999999</v>
          </cell>
          <cell r="U99">
            <v>39</v>
          </cell>
          <cell r="V99">
            <v>158.4</v>
          </cell>
          <cell r="Y99">
            <v>0</v>
          </cell>
          <cell r="AB99" t="str">
            <v/>
          </cell>
          <cell r="AC99">
            <v>126.72000000000001</v>
          </cell>
          <cell r="AD99">
            <v>5.7200000000000008E-2</v>
          </cell>
          <cell r="AE99">
            <v>0.22880000000000003</v>
          </cell>
          <cell r="AF99">
            <v>0.22880000000000003</v>
          </cell>
          <cell r="AG99">
            <v>0.27260900000000005</v>
          </cell>
          <cell r="AH99">
            <v>18.914822694735424</v>
          </cell>
          <cell r="AI99">
            <v>45.5</v>
          </cell>
          <cell r="AJ99">
            <v>0.75</v>
          </cell>
          <cell r="AK99">
            <v>10</v>
          </cell>
          <cell r="AL99">
            <v>0.25</v>
          </cell>
          <cell r="AM99">
            <v>1.4E-2</v>
          </cell>
          <cell r="AN99">
            <v>0.12343835830688477</v>
          </cell>
          <cell r="AO99">
            <v>0.109375</v>
          </cell>
          <cell r="AP99">
            <v>0.49375343322753906</v>
          </cell>
          <cell r="AQ99">
            <v>0.78311480399085254</v>
          </cell>
          <cell r="AR99">
            <v>0.80367601073645956</v>
          </cell>
          <cell r="AS99">
            <v>0.30370046218952212</v>
          </cell>
          <cell r="AT99">
            <v>3.1257329063691712E-2</v>
          </cell>
          <cell r="AU99">
            <v>0.15469568737057648</v>
          </cell>
          <cell r="AV99">
            <v>0.97587652220531262</v>
          </cell>
          <cell r="AW99">
            <v>47.903226765171354</v>
          </cell>
          <cell r="AX99">
            <v>0.39485487663406599</v>
          </cell>
          <cell r="AY99">
            <v>118.51854365095124</v>
          </cell>
          <cell r="AZ99" t="e">
            <v>#REF!</v>
          </cell>
          <cell r="BA99" t="e">
            <v>#REF!</v>
          </cell>
          <cell r="BB99" t="e">
            <v>#REF!</v>
          </cell>
          <cell r="BC99" t="e">
            <v>#REF!</v>
          </cell>
          <cell r="BD99" t="e">
            <v>#REF!</v>
          </cell>
          <cell r="BE99" t="e">
            <v>#REF!</v>
          </cell>
          <cell r="BF99" t="e">
            <v>#REF!</v>
          </cell>
          <cell r="BG99" t="e">
            <v>#REF!</v>
          </cell>
          <cell r="BH99" t="e">
            <v>#REF!</v>
          </cell>
          <cell r="BI99" t="e">
            <v>#REF!</v>
          </cell>
          <cell r="BJ99" t="e">
            <v>#REF!</v>
          </cell>
          <cell r="BK99" t="e">
            <v>#REF!</v>
          </cell>
          <cell r="BL99" t="e">
            <v>#REF!</v>
          </cell>
          <cell r="BM99" t="e">
            <v>#REF!</v>
          </cell>
          <cell r="BO99">
            <v>700.05</v>
          </cell>
          <cell r="BP99">
            <v>699.71</v>
          </cell>
          <cell r="BQ99">
            <v>700.3</v>
          </cell>
          <cell r="BR99">
            <v>699.96</v>
          </cell>
          <cell r="BS99">
            <v>701.5</v>
          </cell>
          <cell r="BT99">
            <v>702.3410864928934</v>
          </cell>
          <cell r="BU99" t="str">
            <v/>
          </cell>
          <cell r="BV99">
            <v>1.2000000000000455</v>
          </cell>
          <cell r="BW99">
            <v>2.3810864928933597</v>
          </cell>
          <cell r="BX99">
            <v>1.4500000000000455</v>
          </cell>
          <cell r="BY99">
            <v>250</v>
          </cell>
          <cell r="BZ99">
            <v>0.71250000000000002</v>
          </cell>
          <cell r="CA99">
            <v>0.3125</v>
          </cell>
          <cell r="CB99">
            <v>1.7905432464467026</v>
          </cell>
          <cell r="CC99">
            <v>3</v>
          </cell>
          <cell r="CD99">
            <v>1.7649272682912018</v>
          </cell>
          <cell r="CE99">
            <v>1612.7574453782199</v>
          </cell>
          <cell r="CF99">
            <v>2.8588552252705846E-2</v>
          </cell>
          <cell r="CG99">
            <v>897.22139387574452</v>
          </cell>
          <cell r="CH99">
            <v>2509.9788392539645</v>
          </cell>
          <cell r="CI99">
            <v>2</v>
          </cell>
          <cell r="CJ99">
            <v>1</v>
          </cell>
          <cell r="CK99">
            <v>1.5</v>
          </cell>
          <cell r="CL99">
            <v>2345</v>
          </cell>
          <cell r="CM99">
            <v>1.6055301743628769</v>
          </cell>
          <cell r="CN99">
            <v>1.9</v>
          </cell>
          <cell r="CO99" t="str">
            <v/>
          </cell>
          <cell r="CP99">
            <v>3</v>
          </cell>
          <cell r="CQ99">
            <v>3</v>
          </cell>
          <cell r="DV99" t="str">
            <v>250 mm</v>
          </cell>
          <cell r="DW99">
            <v>45.5</v>
          </cell>
          <cell r="DX99" t="str">
            <v>1</v>
          </cell>
          <cell r="DY99" t="str">
            <v>CS</v>
          </cell>
          <cell r="DZ99">
            <v>700.05</v>
          </cell>
          <cell r="EA99">
            <v>699.70999999999992</v>
          </cell>
        </row>
        <row r="100">
          <cell r="AD100" t="str">
            <v/>
          </cell>
          <cell r="BU100" t="str">
            <v/>
          </cell>
        </row>
        <row r="101">
          <cell r="A101">
            <v>48</v>
          </cell>
          <cell r="B101" t="str">
            <v>C107</v>
          </cell>
          <cell r="C101" t="str">
            <v>C111</v>
          </cell>
          <cell r="D101">
            <v>0.12542</v>
          </cell>
          <cell r="F101">
            <v>0.12542</v>
          </cell>
          <cell r="G101">
            <v>2.33</v>
          </cell>
          <cell r="H101">
            <v>33.35</v>
          </cell>
          <cell r="I101">
            <v>2.2999999999999998</v>
          </cell>
          <cell r="J101">
            <v>6.8965517241379297</v>
          </cell>
          <cell r="K101" t="str">
            <v/>
          </cell>
          <cell r="L101">
            <v>5</v>
          </cell>
          <cell r="M101">
            <v>10</v>
          </cell>
          <cell r="N101">
            <v>190.32831544687943</v>
          </cell>
          <cell r="O101">
            <v>0.63208155825362256</v>
          </cell>
          <cell r="P101">
            <v>15.08840454357845</v>
          </cell>
          <cell r="Q101">
            <v>0.12542</v>
          </cell>
          <cell r="R101">
            <v>0</v>
          </cell>
          <cell r="S101">
            <v>0.12542</v>
          </cell>
          <cell r="U101">
            <v>12</v>
          </cell>
          <cell r="V101">
            <v>158.4</v>
          </cell>
          <cell r="W101">
            <v>0.12542</v>
          </cell>
          <cell r="X101">
            <v>0.12542</v>
          </cell>
          <cell r="Y101">
            <v>6.2710000000000002E-2</v>
          </cell>
          <cell r="AB101" t="str">
            <v/>
          </cell>
          <cell r="AC101">
            <v>126.72000000000001</v>
          </cell>
          <cell r="AD101">
            <v>1.7600000000000001E-2</v>
          </cell>
          <cell r="AE101">
            <v>7.0400000000000004E-2</v>
          </cell>
          <cell r="AF101">
            <v>0.13311000000000001</v>
          </cell>
          <cell r="AG101">
            <v>0.170736</v>
          </cell>
          <cell r="AH101">
            <v>16.588404543578449</v>
          </cell>
          <cell r="AI101">
            <v>44.58</v>
          </cell>
          <cell r="AJ101">
            <v>14.24</v>
          </cell>
          <cell r="AK101">
            <v>10</v>
          </cell>
          <cell r="AL101">
            <v>0.25</v>
          </cell>
          <cell r="AM101">
            <v>1.4E-2</v>
          </cell>
          <cell r="AN101">
            <v>5.3737640380859375E-2</v>
          </cell>
          <cell r="AO101">
            <v>0.103515625</v>
          </cell>
          <cell r="AP101">
            <v>0.2149505615234375</v>
          </cell>
          <cell r="AQ101">
            <v>2.1413392392646542</v>
          </cell>
          <cell r="AR101">
            <v>3.5173123424891166</v>
          </cell>
          <cell r="AS101">
            <v>2.8267376307192924</v>
          </cell>
          <cell r="AT101">
            <v>0.23370712220257531</v>
          </cell>
          <cell r="AU101">
            <v>0.28744476258343465</v>
          </cell>
          <cell r="AV101">
            <v>4.2522543368686172</v>
          </cell>
          <cell r="AW101">
            <v>208.73204665471539</v>
          </cell>
          <cell r="AX101">
            <v>7.9472245922155849E-2</v>
          </cell>
          <cell r="AY101">
            <v>209.67060288786877</v>
          </cell>
          <cell r="AZ101" t="e">
            <v>#REF!</v>
          </cell>
          <cell r="BA101" t="e">
            <v>#REF!</v>
          </cell>
          <cell r="BB101" t="e">
            <v>#REF!</v>
          </cell>
          <cell r="BC101" t="e">
            <v>#REF!</v>
          </cell>
          <cell r="BD101" t="e">
            <v>#REF!</v>
          </cell>
          <cell r="BE101" t="e">
            <v>#REF!</v>
          </cell>
          <cell r="BF101" t="e">
            <v>#REF!</v>
          </cell>
          <cell r="BG101" t="e">
            <v>#REF!</v>
          </cell>
          <cell r="BH101" t="e">
            <v>#REF!</v>
          </cell>
          <cell r="BI101" t="e">
            <v>#REF!</v>
          </cell>
          <cell r="BJ101" t="e">
            <v>#REF!</v>
          </cell>
          <cell r="BK101" t="e">
            <v>#REF!</v>
          </cell>
          <cell r="BL101" t="e">
            <v>#REF!</v>
          </cell>
          <cell r="BM101" t="e">
            <v>#REF!</v>
          </cell>
          <cell r="BO101">
            <v>720.84</v>
          </cell>
          <cell r="BP101">
            <v>714.49</v>
          </cell>
          <cell r="BQ101">
            <v>721.08999999999992</v>
          </cell>
          <cell r="BR101">
            <v>714.74</v>
          </cell>
          <cell r="BS101">
            <v>722.29486651007437</v>
          </cell>
          <cell r="BT101">
            <v>718.20994917114456</v>
          </cell>
          <cell r="BV101">
            <v>1.2048665100744529</v>
          </cell>
          <cell r="BW101">
            <v>3.4699491711445489</v>
          </cell>
          <cell r="BX101">
            <v>1.4548665100744529</v>
          </cell>
          <cell r="BY101">
            <v>250</v>
          </cell>
          <cell r="BZ101">
            <v>0.71250000000000002</v>
          </cell>
          <cell r="CA101">
            <v>0.3125</v>
          </cell>
          <cell r="CB101">
            <v>2.3374078406095009</v>
          </cell>
          <cell r="CC101">
            <v>3</v>
          </cell>
          <cell r="CD101">
            <v>2.0875044452308682</v>
          </cell>
          <cell r="CE101">
            <v>1907.5224213436195</v>
          </cell>
          <cell r="CF101">
            <v>1.7337791912645173E-2</v>
          </cell>
          <cell r="CG101">
            <v>576.14188831669139</v>
          </cell>
          <cell r="CH101">
            <v>2483.6643096603111</v>
          </cell>
          <cell r="CI101">
            <v>2</v>
          </cell>
          <cell r="CJ101">
            <v>1</v>
          </cell>
          <cell r="CK101">
            <v>1.5</v>
          </cell>
          <cell r="CL101">
            <v>2345</v>
          </cell>
          <cell r="CM101">
            <v>1.5886978526611799</v>
          </cell>
          <cell r="CN101">
            <v>1.9</v>
          </cell>
          <cell r="CO101" t="str">
            <v/>
          </cell>
          <cell r="CP101">
            <v>3</v>
          </cell>
          <cell r="CQ101">
            <v>3</v>
          </cell>
          <cell r="DV101" t="str">
            <v>250 mm</v>
          </cell>
          <cell r="DW101">
            <v>44.58</v>
          </cell>
          <cell r="DX101" t="str">
            <v>1</v>
          </cell>
          <cell r="DY101" t="str">
            <v>CS</v>
          </cell>
          <cell r="DZ101">
            <v>720.83999999999992</v>
          </cell>
          <cell r="EA101">
            <v>714.4899999999999</v>
          </cell>
        </row>
        <row r="102">
          <cell r="A102">
            <v>49</v>
          </cell>
          <cell r="B102" t="str">
            <v>C111</v>
          </cell>
          <cell r="C102" t="str">
            <v>C115</v>
          </cell>
          <cell r="D102">
            <v>0.32064000000000004</v>
          </cell>
          <cell r="E102">
            <v>0.25900000000000001</v>
          </cell>
          <cell r="F102">
            <v>0.70506000000000002</v>
          </cell>
          <cell r="G102">
            <v>2.33</v>
          </cell>
          <cell r="K102">
            <v>0.63037626063911134</v>
          </cell>
          <cell r="L102">
            <v>10.630376260639112</v>
          </cell>
          <cell r="M102">
            <v>10.630376260639112</v>
          </cell>
          <cell r="N102">
            <v>183.90747246658123</v>
          </cell>
          <cell r="O102">
            <v>0.63155501405914138</v>
          </cell>
          <cell r="P102">
            <v>82.412249464832598</v>
          </cell>
          <cell r="Q102">
            <v>0.32064000000000004</v>
          </cell>
          <cell r="R102">
            <v>0.25900000000000001</v>
          </cell>
          <cell r="S102">
            <v>0.70506000000000002</v>
          </cell>
          <cell r="U102">
            <v>112</v>
          </cell>
          <cell r="V102">
            <v>158.4</v>
          </cell>
          <cell r="W102">
            <v>0.32064000000000004</v>
          </cell>
          <cell r="X102">
            <v>0.44606000000000001</v>
          </cell>
          <cell r="Y102">
            <v>0.22303000000000001</v>
          </cell>
          <cell r="AB102" t="str">
            <v/>
          </cell>
          <cell r="AC102">
            <v>126.72000000000001</v>
          </cell>
          <cell r="AD102">
            <v>0.16426666666666667</v>
          </cell>
          <cell r="AE102">
            <v>0.65706666666666669</v>
          </cell>
          <cell r="AF102">
            <v>0.88009666666666675</v>
          </cell>
          <cell r="AG102">
            <v>1.0916146666666668</v>
          </cell>
          <cell r="AH102">
            <v>83.912249464832598</v>
          </cell>
          <cell r="AI102">
            <v>93.27</v>
          </cell>
          <cell r="AJ102">
            <v>5.62</v>
          </cell>
          <cell r="AK102">
            <v>10</v>
          </cell>
          <cell r="AL102">
            <v>0.25</v>
          </cell>
          <cell r="AM102">
            <v>1.4E-2</v>
          </cell>
          <cell r="AN102">
            <v>0.16333174705505371</v>
          </cell>
          <cell r="AO102">
            <v>0.2275390625</v>
          </cell>
          <cell r="AP102">
            <v>0.65332698822021484</v>
          </cell>
          <cell r="AQ102">
            <v>2.469878799932939</v>
          </cell>
          <cell r="AR102">
            <v>2.0851585268307606</v>
          </cell>
          <cell r="AS102">
            <v>2.8715315572327578</v>
          </cell>
          <cell r="AT102">
            <v>0.31092259359623725</v>
          </cell>
          <cell r="AU102">
            <v>0.47425434065129096</v>
          </cell>
          <cell r="AV102">
            <v>2.6713598596081938</v>
          </cell>
          <cell r="AW102">
            <v>131.13007046937128</v>
          </cell>
          <cell r="AX102">
            <v>0.63991614710854905</v>
          </cell>
          <cell r="AY102">
            <v>209.5892053172571</v>
          </cell>
          <cell r="AZ102" t="str">
            <v>00°00'00''</v>
          </cell>
          <cell r="BA102" t="e">
            <v>#VALUE!</v>
          </cell>
          <cell r="BB102">
            <v>0.187</v>
          </cell>
          <cell r="BC102" t="e">
            <v>#VALUE!</v>
          </cell>
          <cell r="BD102" t="e">
            <v>#VALUE!</v>
          </cell>
          <cell r="BE102" t="e">
            <v>#VALUE!</v>
          </cell>
          <cell r="BF102" t="e">
            <v>#VALUE!</v>
          </cell>
          <cell r="BG102" t="e">
            <v>#VALUE!</v>
          </cell>
          <cell r="BH102" t="e">
            <v>#VALUE!</v>
          </cell>
          <cell r="BI102" t="e">
            <v>#VALUE!</v>
          </cell>
          <cell r="BJ102" t="e">
            <v>#VALUE!</v>
          </cell>
          <cell r="BK102" t="e">
            <v>#VALUE!</v>
          </cell>
          <cell r="BL102" t="e">
            <v>#VALUE!</v>
          </cell>
          <cell r="BM102" t="e">
            <v>#VALUE!</v>
          </cell>
          <cell r="BN102">
            <v>6.0000000000059117E-2</v>
          </cell>
          <cell r="BO102">
            <v>714.43</v>
          </cell>
          <cell r="BP102">
            <v>709.19</v>
          </cell>
          <cell r="BQ102">
            <v>714.68</v>
          </cell>
          <cell r="BR102">
            <v>709.44</v>
          </cell>
          <cell r="BS102">
            <v>718.20994917114456</v>
          </cell>
          <cell r="BT102">
            <v>710.64572594522224</v>
          </cell>
          <cell r="BU102" t="str">
            <v/>
          </cell>
          <cell r="BV102">
            <v>3.529949171144608</v>
          </cell>
          <cell r="BW102">
            <v>1.2057259452221842</v>
          </cell>
          <cell r="BX102">
            <v>3.779949171144608</v>
          </cell>
          <cell r="BY102">
            <v>250</v>
          </cell>
          <cell r="BZ102">
            <v>0.71250000000000002</v>
          </cell>
          <cell r="CA102">
            <v>0.3125</v>
          </cell>
          <cell r="CB102">
            <v>2.3678375581833961</v>
          </cell>
          <cell r="CC102">
            <v>3</v>
          </cell>
          <cell r="CD102">
            <v>2.1033648210323506</v>
          </cell>
          <cell r="CE102">
            <v>1922.0153353689677</v>
          </cell>
          <cell r="CF102">
            <v>1.6915601751098075E-2</v>
          </cell>
          <cell r="CG102">
            <v>564.18759121469895</v>
          </cell>
          <cell r="CH102">
            <v>2486.2029265836668</v>
          </cell>
          <cell r="CI102">
            <v>2</v>
          </cell>
          <cell r="CJ102">
            <v>1</v>
          </cell>
          <cell r="CK102">
            <v>1.5</v>
          </cell>
          <cell r="CL102">
            <v>2345</v>
          </cell>
          <cell r="CM102">
            <v>1.5903217014394457</v>
          </cell>
          <cell r="CN102">
            <v>1.9</v>
          </cell>
          <cell r="CO102" t="str">
            <v/>
          </cell>
          <cell r="CP102">
            <v>3</v>
          </cell>
          <cell r="CQ102">
            <v>3</v>
          </cell>
          <cell r="DV102" t="str">
            <v>250 mm</v>
          </cell>
          <cell r="DW102">
            <v>93.27</v>
          </cell>
          <cell r="DX102" t="str">
            <v>1</v>
          </cell>
          <cell r="DY102" t="str">
            <v>CS</v>
          </cell>
          <cell r="DZ102">
            <v>714.43</v>
          </cell>
          <cell r="EA102">
            <v>709.18999999999994</v>
          </cell>
        </row>
        <row r="103">
          <cell r="A103">
            <v>50</v>
          </cell>
          <cell r="B103" t="str">
            <v>C115</v>
          </cell>
          <cell r="C103" t="str">
            <v>C117</v>
          </cell>
          <cell r="D103">
            <v>0.11771849999999999</v>
          </cell>
          <cell r="E103">
            <v>0.10413</v>
          </cell>
          <cell r="F103">
            <v>0.92690850000000002</v>
          </cell>
          <cell r="G103">
            <v>2.33</v>
          </cell>
          <cell r="K103">
            <v>0.35097724115495899</v>
          </cell>
          <cell r="L103">
            <v>10.981353501794072</v>
          </cell>
          <cell r="M103">
            <v>10.981353501794072</v>
          </cell>
          <cell r="N103">
            <v>180.5806328898615</v>
          </cell>
          <cell r="O103">
            <v>0.63123464864871437</v>
          </cell>
          <cell r="P103">
            <v>107.70048319165953</v>
          </cell>
          <cell r="Q103">
            <v>0.11771849999999999</v>
          </cell>
          <cell r="R103">
            <v>0.10413</v>
          </cell>
          <cell r="S103">
            <v>0.92690850000000002</v>
          </cell>
          <cell r="U103">
            <v>203</v>
          </cell>
          <cell r="V103">
            <v>158.4</v>
          </cell>
          <cell r="X103">
            <v>0.55018999999999996</v>
          </cell>
          <cell r="Y103">
            <v>0.27509499999999998</v>
          </cell>
          <cell r="AB103" t="str">
            <v/>
          </cell>
          <cell r="AC103">
            <v>126.72000000000001</v>
          </cell>
          <cell r="AD103">
            <v>0.29773333333333335</v>
          </cell>
          <cell r="AE103">
            <v>1.1909333333333334</v>
          </cell>
          <cell r="AF103">
            <v>1.4660283333333335</v>
          </cell>
          <cell r="AG103">
            <v>1.7441008833333336</v>
          </cell>
          <cell r="AH103">
            <v>109.44458407499286</v>
          </cell>
          <cell r="AI103">
            <v>61.809999999999995</v>
          </cell>
          <cell r="AJ103">
            <v>7.41</v>
          </cell>
          <cell r="AK103">
            <v>10</v>
          </cell>
          <cell r="AL103">
            <v>0.25</v>
          </cell>
          <cell r="AM103">
            <v>1.4E-2</v>
          </cell>
          <cell r="AN103">
            <v>0.17712068557739258</v>
          </cell>
          <cell r="AO103">
            <v>0.240966796875</v>
          </cell>
          <cell r="AP103">
            <v>0.70848274230957031</v>
          </cell>
          <cell r="AQ103">
            <v>2.943185194275979</v>
          </cell>
          <cell r="AR103">
            <v>2.3208829140371754</v>
          </cell>
          <cell r="AS103">
            <v>4.0378867233072446</v>
          </cell>
          <cell r="AT103">
            <v>0.44150556003085278</v>
          </cell>
          <cell r="AU103">
            <v>0.61862624560824542</v>
          </cell>
          <cell r="AV103">
            <v>3.0674206864276665</v>
          </cell>
          <cell r="AW103">
            <v>150.57166084297683</v>
          </cell>
          <cell r="AX103">
            <v>0.72686044281019646</v>
          </cell>
          <cell r="AY103">
            <v>209.72494543406032</v>
          </cell>
          <cell r="AZ103" t="str">
            <v>00°00'00''</v>
          </cell>
          <cell r="BA103" t="e">
            <v>#VALUE!</v>
          </cell>
          <cell r="BB103">
            <v>0.14399999999999999</v>
          </cell>
          <cell r="BC103" t="e">
            <v>#VALUE!</v>
          </cell>
          <cell r="BD103" t="e">
            <v>#VALUE!</v>
          </cell>
          <cell r="BE103" t="e">
            <v>#VALUE!</v>
          </cell>
          <cell r="BF103" t="e">
            <v>#VALUE!</v>
          </cell>
          <cell r="BG103" t="e">
            <v>#VALUE!</v>
          </cell>
          <cell r="BH103" t="e">
            <v>#VALUE!</v>
          </cell>
          <cell r="BI103" t="e">
            <v>#VALUE!</v>
          </cell>
          <cell r="BJ103" t="e">
            <v>#VALUE!</v>
          </cell>
          <cell r="BK103" t="e">
            <v>#VALUE!</v>
          </cell>
          <cell r="BL103" t="e">
            <v>#VALUE!</v>
          </cell>
          <cell r="BM103" t="e">
            <v>#VALUE!</v>
          </cell>
          <cell r="BN103">
            <v>9.0000000000031832E-2</v>
          </cell>
          <cell r="BO103">
            <v>709.1</v>
          </cell>
          <cell r="BP103">
            <v>704.52</v>
          </cell>
          <cell r="BQ103">
            <v>709.35</v>
          </cell>
          <cell r="BR103">
            <v>704.77</v>
          </cell>
          <cell r="BS103">
            <v>710.64572594522224</v>
          </cell>
          <cell r="BT103">
            <v>706.02895328568161</v>
          </cell>
          <cell r="BU103" t="str">
            <v/>
          </cell>
          <cell r="BV103">
            <v>1.2957259452222161</v>
          </cell>
          <cell r="BW103">
            <v>1.2589532856816277</v>
          </cell>
          <cell r="BX103">
            <v>1.5457259452222161</v>
          </cell>
          <cell r="BY103">
            <v>250</v>
          </cell>
          <cell r="BZ103">
            <v>0.71250000000000002</v>
          </cell>
          <cell r="CA103">
            <v>0.3125</v>
          </cell>
          <cell r="CB103">
            <v>1.2773396154519219</v>
          </cell>
          <cell r="CC103">
            <v>4</v>
          </cell>
          <cell r="CD103">
            <v>1.2795888747759581</v>
          </cell>
          <cell r="CE103">
            <v>1266.7030149354409</v>
          </cell>
          <cell r="CF103">
            <v>5.2243694242303462E-2</v>
          </cell>
          <cell r="CG103">
            <v>1626.5629232997876</v>
          </cell>
          <cell r="CH103">
            <v>2893.2659382352285</v>
          </cell>
          <cell r="CI103">
            <v>2</v>
          </cell>
          <cell r="CJ103">
            <v>1</v>
          </cell>
          <cell r="CK103">
            <v>1.5</v>
          </cell>
          <cell r="CL103">
            <v>2345</v>
          </cell>
          <cell r="CM103">
            <v>1.8507031587858604</v>
          </cell>
          <cell r="CN103">
            <v>1.9</v>
          </cell>
          <cell r="CO103" t="str">
            <v/>
          </cell>
          <cell r="CP103">
            <v>3</v>
          </cell>
          <cell r="CQ103">
            <v>3</v>
          </cell>
          <cell r="DV103" t="str">
            <v>250 mm</v>
          </cell>
          <cell r="DW103">
            <v>61.809999999999995</v>
          </cell>
          <cell r="DX103" t="str">
            <v>1</v>
          </cell>
          <cell r="DY103" t="str">
            <v>CS</v>
          </cell>
          <cell r="DZ103">
            <v>709.1</v>
          </cell>
          <cell r="EA103">
            <v>704.52</v>
          </cell>
        </row>
        <row r="104">
          <cell r="A104">
            <v>51</v>
          </cell>
          <cell r="B104" t="str">
            <v>C117</v>
          </cell>
          <cell r="C104" t="str">
            <v>C119</v>
          </cell>
          <cell r="D104">
            <v>0.11771849999999999</v>
          </cell>
          <cell r="F104">
            <v>1.044627</v>
          </cell>
          <cell r="G104">
            <v>2.33</v>
          </cell>
          <cell r="K104">
            <v>0.36803421018059773</v>
          </cell>
          <cell r="L104">
            <v>11.34938771197467</v>
          </cell>
          <cell r="M104">
            <v>11.34938771197467</v>
          </cell>
          <cell r="N104">
            <v>177.26355874913571</v>
          </cell>
          <cell r="O104">
            <v>0.63048129894324034</v>
          </cell>
          <cell r="P104">
            <v>120.8568627046681</v>
          </cell>
          <cell r="Q104">
            <v>0.11771849999999999</v>
          </cell>
          <cell r="R104">
            <v>0</v>
          </cell>
          <cell r="S104">
            <v>1.044627</v>
          </cell>
          <cell r="U104">
            <v>238</v>
          </cell>
          <cell r="V104">
            <v>158.4</v>
          </cell>
          <cell r="X104">
            <v>0.55018999999999996</v>
          </cell>
          <cell r="Y104">
            <v>0.27509499999999998</v>
          </cell>
          <cell r="AB104" t="str">
            <v/>
          </cell>
          <cell r="AC104">
            <v>126.72000000000001</v>
          </cell>
          <cell r="AD104">
            <v>0.34906666666666669</v>
          </cell>
          <cell r="AE104">
            <v>1.3962666666666668</v>
          </cell>
          <cell r="AF104">
            <v>1.6713616666666669</v>
          </cell>
          <cell r="AG104">
            <v>1.9847497666666669</v>
          </cell>
          <cell r="AH104">
            <v>122.84161247133477</v>
          </cell>
          <cell r="AI104">
            <v>61.849999999999994</v>
          </cell>
          <cell r="AJ104">
            <v>5.9</v>
          </cell>
          <cell r="AK104">
            <v>10</v>
          </cell>
          <cell r="AL104">
            <v>0.25</v>
          </cell>
          <cell r="AM104">
            <v>1.4E-2</v>
          </cell>
          <cell r="AN104">
            <v>0.20871877670288086</v>
          </cell>
          <cell r="AO104">
            <v>0.244140625</v>
          </cell>
          <cell r="AP104">
            <v>0.83487510681152344</v>
          </cell>
          <cell r="AQ104">
            <v>2.8057879173311031</v>
          </cell>
          <cell r="AR104">
            <v>1.8430779899197665</v>
          </cell>
          <cell r="AS104">
            <v>3.6429373613265743</v>
          </cell>
          <cell r="AT104">
            <v>0.4012459651906834</v>
          </cell>
          <cell r="AU104">
            <v>0.60996474189356431</v>
          </cell>
          <cell r="AV104">
            <v>2.7370973483820564</v>
          </cell>
          <cell r="AW104">
            <v>134.35695190370581</v>
          </cell>
          <cell r="AX104">
            <v>0.91429293929930677</v>
          </cell>
          <cell r="AY104">
            <v>209.62585324875778</v>
          </cell>
          <cell r="AZ104" t="str">
            <v>00°00'00''</v>
          </cell>
          <cell r="BA104" t="e">
            <v>#VALUE!</v>
          </cell>
          <cell r="BB104">
            <v>1E-3</v>
          </cell>
          <cell r="BC104" t="e">
            <v>#VALUE!</v>
          </cell>
          <cell r="BD104" t="e">
            <v>#VALUE!</v>
          </cell>
          <cell r="BE104" t="e">
            <v>#VALUE!</v>
          </cell>
          <cell r="BF104" t="e">
            <v>#VALUE!</v>
          </cell>
          <cell r="BG104" t="e">
            <v>#VALUE!</v>
          </cell>
          <cell r="BH104" t="e">
            <v>#VALUE!</v>
          </cell>
          <cell r="BI104" t="e">
            <v>#VALUE!</v>
          </cell>
          <cell r="BJ104" t="e">
            <v>#VALUE!</v>
          </cell>
          <cell r="BK104" t="e">
            <v>#VALUE!</v>
          </cell>
          <cell r="BL104" t="e">
            <v>#VALUE!</v>
          </cell>
          <cell r="BM104" t="e">
            <v>#VALUE!</v>
          </cell>
          <cell r="BN104">
            <v>2.9999999999972715E-2</v>
          </cell>
          <cell r="BO104">
            <v>704.49</v>
          </cell>
          <cell r="BP104">
            <v>700.84</v>
          </cell>
          <cell r="BQ104">
            <v>704.74</v>
          </cell>
          <cell r="BR104">
            <v>701.09</v>
          </cell>
          <cell r="BS104">
            <v>706.02895328568161</v>
          </cell>
          <cell r="BT104">
            <v>702.3410864928934</v>
          </cell>
          <cell r="BU104" t="str">
            <v/>
          </cell>
          <cell r="BV104">
            <v>1.2889532856816004</v>
          </cell>
          <cell r="BW104">
            <v>1.2510864928933643</v>
          </cell>
          <cell r="BX104">
            <v>1.5389532856816004</v>
          </cell>
          <cell r="BY104">
            <v>250</v>
          </cell>
          <cell r="BZ104">
            <v>0.71250000000000002</v>
          </cell>
          <cell r="CA104">
            <v>0.3125</v>
          </cell>
          <cell r="CB104">
            <v>1.2700198892874823</v>
          </cell>
          <cell r="CC104">
            <v>5</v>
          </cell>
          <cell r="CD104">
            <v>1.2745634966178643</v>
          </cell>
          <cell r="CE104">
            <v>1099.9682126358516</v>
          </cell>
          <cell r="CF104">
            <v>5.2761022687901171E-2</v>
          </cell>
          <cell r="CG104">
            <v>1643.4531533440247</v>
          </cell>
          <cell r="CH104">
            <v>2743.4213659798761</v>
          </cell>
          <cell r="CI104">
            <v>2</v>
          </cell>
          <cell r="CJ104">
            <v>1</v>
          </cell>
          <cell r="CK104">
            <v>1.5</v>
          </cell>
          <cell r="CL104">
            <v>2345</v>
          </cell>
          <cell r="CM104">
            <v>1.7548537522259333</v>
          </cell>
          <cell r="CN104">
            <v>1.9</v>
          </cell>
          <cell r="CO104" t="str">
            <v/>
          </cell>
          <cell r="CP104">
            <v>3</v>
          </cell>
          <cell r="CQ104">
            <v>3</v>
          </cell>
          <cell r="DV104" t="str">
            <v>250 mm</v>
          </cell>
          <cell r="DW104">
            <v>61.849999999999994</v>
          </cell>
          <cell r="DX104" t="str">
            <v>1</v>
          </cell>
          <cell r="DY104" t="str">
            <v>CS</v>
          </cell>
          <cell r="DZ104">
            <v>704.49</v>
          </cell>
          <cell r="EA104">
            <v>700.84</v>
          </cell>
        </row>
        <row r="105">
          <cell r="A105">
            <v>52</v>
          </cell>
          <cell r="B105" t="str">
            <v>C119</v>
          </cell>
          <cell r="C105" t="str">
            <v>C119'</v>
          </cell>
          <cell r="D105">
            <v>0.31124025999999999</v>
          </cell>
          <cell r="E105">
            <v>0.14602999999999999</v>
          </cell>
          <cell r="F105">
            <v>1.50189726</v>
          </cell>
          <cell r="G105">
            <v>2.33</v>
          </cell>
          <cell r="K105">
            <v>0.42979938202333845</v>
          </cell>
          <cell r="L105">
            <v>11.779187093998008</v>
          </cell>
          <cell r="M105">
            <v>11.779187093998008</v>
          </cell>
          <cell r="N105">
            <v>173.59362233585472</v>
          </cell>
          <cell r="O105">
            <v>0.63142977596237826</v>
          </cell>
          <cell r="P105">
            <v>170.97925369442373</v>
          </cell>
          <cell r="Q105">
            <v>0.31124025999999999</v>
          </cell>
          <cell r="R105">
            <v>0.14602999999999999</v>
          </cell>
          <cell r="S105">
            <v>1.50189726</v>
          </cell>
          <cell r="U105">
            <v>380</v>
          </cell>
          <cell r="V105">
            <v>158.4</v>
          </cell>
          <cell r="W105">
            <v>0.31124025999999999</v>
          </cell>
          <cell r="X105">
            <v>0.86143025999999989</v>
          </cell>
          <cell r="Y105">
            <v>0.43071512999999995</v>
          </cell>
          <cell r="AB105" t="str">
            <v/>
          </cell>
          <cell r="AC105">
            <v>126.72000000000001</v>
          </cell>
          <cell r="AD105">
            <v>0.55733333333333335</v>
          </cell>
          <cell r="AE105">
            <v>2.2293333333333334</v>
          </cell>
          <cell r="AF105">
            <v>2.6600484633333332</v>
          </cell>
          <cell r="AG105">
            <v>3.1106176413333331</v>
          </cell>
          <cell r="AH105">
            <v>174.08987133575707</v>
          </cell>
          <cell r="AI105">
            <v>80.679999999999993</v>
          </cell>
          <cell r="AJ105">
            <v>6.4</v>
          </cell>
          <cell r="AK105">
            <v>12</v>
          </cell>
          <cell r="AL105">
            <v>0.30000000000000004</v>
          </cell>
          <cell r="AM105">
            <v>1.4E-2</v>
          </cell>
          <cell r="AN105">
            <v>0.21991553306579595</v>
          </cell>
          <cell r="AO105">
            <v>0.28945312500000003</v>
          </cell>
          <cell r="AP105">
            <v>0.73305177688598644</v>
          </cell>
          <cell r="AQ105">
            <v>3.1349922455612131</v>
          </cell>
          <cell r="AR105">
            <v>2.1863749129547689</v>
          </cell>
          <cell r="AS105">
            <v>4.2977591585913792</v>
          </cell>
          <cell r="AT105">
            <v>0.50092642098516493</v>
          </cell>
          <cell r="AU105">
            <v>0.72084195405096085</v>
          </cell>
          <cell r="AV105">
            <v>3.219153771809474</v>
          </cell>
          <cell r="AW105">
            <v>227.54857140658169</v>
          </cell>
          <cell r="AX105">
            <v>0.76506686137218105</v>
          </cell>
          <cell r="AY105">
            <v>210.35041675052037</v>
          </cell>
          <cell r="AZ105" t="str">
            <v>00°00'00''</v>
          </cell>
          <cell r="BA105" t="e">
            <v>#VALUE!</v>
          </cell>
          <cell r="BB105">
            <v>0.111</v>
          </cell>
          <cell r="BC105" t="e">
            <v>#VALUE!</v>
          </cell>
          <cell r="BD105" t="e">
            <v>#VALUE!</v>
          </cell>
          <cell r="BE105" t="e">
            <v>#VALUE!</v>
          </cell>
          <cell r="BF105" t="e">
            <v>#VALUE!</v>
          </cell>
          <cell r="BG105" t="e">
            <v>#VALUE!</v>
          </cell>
          <cell r="BH105" t="e">
            <v>#VALUE!</v>
          </cell>
          <cell r="BI105" t="e">
            <v>#VALUE!</v>
          </cell>
          <cell r="BJ105" t="e">
            <v>#VALUE!</v>
          </cell>
          <cell r="BK105" t="e">
            <v>#VALUE!</v>
          </cell>
          <cell r="BL105" t="e">
            <v>#VALUE!</v>
          </cell>
          <cell r="BM105" t="e">
            <v>#VALUE!</v>
          </cell>
          <cell r="BN105">
            <v>1.1900000000000546</v>
          </cell>
          <cell r="BO105">
            <v>699.65</v>
          </cell>
          <cell r="BP105">
            <v>694.49</v>
          </cell>
          <cell r="BQ105">
            <v>699.94999999999993</v>
          </cell>
          <cell r="BR105">
            <v>694.79</v>
          </cell>
          <cell r="BS105">
            <v>702.3410864928934</v>
          </cell>
          <cell r="BT105">
            <v>696</v>
          </cell>
          <cell r="BU105">
            <v>1.1900000000000546</v>
          </cell>
          <cell r="BV105">
            <v>2.3910864928934643</v>
          </cell>
          <cell r="BW105">
            <v>1.2100000000000364</v>
          </cell>
          <cell r="BX105">
            <v>2.6910864928934641</v>
          </cell>
          <cell r="BY105">
            <v>300</v>
          </cell>
          <cell r="BZ105">
            <v>0.77500000000000002</v>
          </cell>
          <cell r="CA105">
            <v>0.375</v>
          </cell>
          <cell r="CB105">
            <v>1.8005432464467503</v>
          </cell>
          <cell r="CC105">
            <v>6</v>
          </cell>
          <cell r="CD105">
            <v>1.7008854799662521</v>
          </cell>
          <cell r="CE105">
            <v>1736.7103803880414</v>
          </cell>
          <cell r="CF105">
            <v>3.3846528524605568E-2</v>
          </cell>
          <cell r="CG105">
            <v>1084.1894932464902</v>
          </cell>
          <cell r="CH105">
            <v>2820.8998736345316</v>
          </cell>
          <cell r="CI105">
            <v>2</v>
          </cell>
          <cell r="CJ105">
            <v>1</v>
          </cell>
          <cell r="CK105">
            <v>1.5</v>
          </cell>
          <cell r="CL105">
            <v>2650</v>
          </cell>
          <cell r="CM105">
            <v>1.5967357775289801</v>
          </cell>
          <cell r="CN105">
            <v>1.9</v>
          </cell>
          <cell r="CO105" t="str">
            <v/>
          </cell>
          <cell r="CP105">
            <v>3</v>
          </cell>
          <cell r="CQ105">
            <v>3</v>
          </cell>
          <cell r="DV105" t="str">
            <v>300 mm</v>
          </cell>
          <cell r="DW105">
            <v>80.679999999999993</v>
          </cell>
          <cell r="DX105" t="str">
            <v>1</v>
          </cell>
          <cell r="DY105" t="str">
            <v>CS</v>
          </cell>
          <cell r="DZ105">
            <v>699.65</v>
          </cell>
          <cell r="EA105">
            <v>694.49</v>
          </cell>
        </row>
        <row r="106">
          <cell r="A106">
            <v>53</v>
          </cell>
          <cell r="B106" t="str">
            <v>C119'</v>
          </cell>
          <cell r="C106" t="str">
            <v>C99</v>
          </cell>
          <cell r="D106">
            <v>0.21258802999999998</v>
          </cell>
          <cell r="E106">
            <v>0</v>
          </cell>
          <cell r="F106">
            <v>1.7144852900000001</v>
          </cell>
          <cell r="G106">
            <v>2.33</v>
          </cell>
          <cell r="K106">
            <v>0.37588873322923522</v>
          </cell>
          <cell r="L106">
            <v>12.155075827227243</v>
          </cell>
          <cell r="M106">
            <v>12.155075827227243</v>
          </cell>
          <cell r="N106">
            <v>170.54930657896907</v>
          </cell>
          <cell r="O106">
            <v>0.6315356060931816</v>
          </cell>
          <cell r="P106">
            <v>193.87667666217928</v>
          </cell>
          <cell r="Q106">
            <v>0.21258802999999998</v>
          </cell>
          <cell r="R106">
            <v>0</v>
          </cell>
          <cell r="S106">
            <v>1.7144852900000001</v>
          </cell>
          <cell r="U106">
            <v>480</v>
          </cell>
          <cell r="V106">
            <v>158.4</v>
          </cell>
          <cell r="X106">
            <v>0.86143025999999989</v>
          </cell>
          <cell r="Y106">
            <v>0.43071512999999995</v>
          </cell>
          <cell r="AB106" t="str">
            <v/>
          </cell>
          <cell r="AC106">
            <v>126.72000000000001</v>
          </cell>
          <cell r="AD106">
            <v>0.70400000000000007</v>
          </cell>
          <cell r="AE106">
            <v>2.8042295680567308</v>
          </cell>
          <cell r="AF106">
            <v>3.2349446980567307</v>
          </cell>
          <cell r="AG106">
            <v>3.7492902850567305</v>
          </cell>
          <cell r="AH106">
            <v>197.62596694723601</v>
          </cell>
          <cell r="AI106">
            <v>79.25</v>
          </cell>
          <cell r="AJ106">
            <v>8.0299999999999994</v>
          </cell>
          <cell r="AK106">
            <v>12</v>
          </cell>
          <cell r="AL106">
            <v>0.30000000000000004</v>
          </cell>
          <cell r="AM106">
            <v>1.4E-2</v>
          </cell>
          <cell r="AN106">
            <v>0.22191896438598635</v>
          </cell>
          <cell r="AO106">
            <v>0.29348144531250003</v>
          </cell>
          <cell r="AP106">
            <v>0.73972988128662109</v>
          </cell>
          <cell r="AQ106">
            <v>3.5252051994704101</v>
          </cell>
          <cell r="AR106">
            <v>2.4369429668357183</v>
          </cell>
          <cell r="AS106">
            <v>5.4303439719519453</v>
          </cell>
          <cell r="AT106">
            <v>0.63338795608426157</v>
          </cell>
          <cell r="AU106">
            <v>0.85530692047024792</v>
          </cell>
          <cell r="AV106">
            <v>3.6058653733933532</v>
          </cell>
          <cell r="AW106">
            <v>254.88360375494352</v>
          </cell>
          <cell r="AX106">
            <v>0.77535770852189634</v>
          </cell>
          <cell r="AY106">
            <v>210.47140226167187</v>
          </cell>
          <cell r="AZ106" t="str">
            <v>00°00'00''</v>
          </cell>
          <cell r="BA106" t="e">
            <v>#VALUE!</v>
          </cell>
          <cell r="BB106">
            <v>0.13400000000000001</v>
          </cell>
          <cell r="BC106" t="e">
            <v>#VALUE!</v>
          </cell>
          <cell r="BD106" t="e">
            <v>#VALUE!</v>
          </cell>
          <cell r="BE106" t="e">
            <v>#VALUE!</v>
          </cell>
          <cell r="BF106" t="e">
            <v>#VALUE!</v>
          </cell>
          <cell r="BG106" t="e">
            <v>#VALUE!</v>
          </cell>
          <cell r="BH106" t="e">
            <v>#VALUE!</v>
          </cell>
          <cell r="BI106" t="e">
            <v>#VALUE!</v>
          </cell>
          <cell r="BJ106" t="e">
            <v>#VALUE!</v>
          </cell>
          <cell r="BK106" t="e">
            <v>#VALUE!</v>
          </cell>
          <cell r="BL106" t="e">
            <v>#VALUE!</v>
          </cell>
          <cell r="BM106" t="e">
            <v>#VALUE!</v>
          </cell>
          <cell r="BN106">
            <v>2.9999999999972715E-2</v>
          </cell>
          <cell r="BO106">
            <v>694.46</v>
          </cell>
          <cell r="BP106">
            <v>688.1</v>
          </cell>
          <cell r="BQ106">
            <v>694.76</v>
          </cell>
          <cell r="BR106">
            <v>688.4</v>
          </cell>
          <cell r="BS106">
            <v>696</v>
          </cell>
          <cell r="BT106">
            <v>689.60356434230721</v>
          </cell>
          <cell r="BU106" t="str">
            <v/>
          </cell>
          <cell r="BV106">
            <v>1.2400000000000091</v>
          </cell>
          <cell r="BW106">
            <v>1.2035643423072315</v>
          </cell>
          <cell r="BX106">
            <v>1.5400000000000091</v>
          </cell>
          <cell r="BY106">
            <v>300</v>
          </cell>
          <cell r="BZ106">
            <v>0.77500000000000002</v>
          </cell>
          <cell r="CA106">
            <v>0.375</v>
          </cell>
          <cell r="CB106">
            <v>1.2217821711536203</v>
          </cell>
          <cell r="CC106">
            <v>6</v>
          </cell>
          <cell r="CD106">
            <v>1.2708414934009082</v>
          </cell>
          <cell r="CE106">
            <v>1297.608592355665</v>
          </cell>
          <cell r="CF106">
            <v>6.7172761779026868E-2</v>
          </cell>
          <cell r="CG106">
            <v>2175.9695854194838</v>
          </cell>
          <cell r="CH106">
            <v>3473.578177775149</v>
          </cell>
          <cell r="CI106">
            <v>2</v>
          </cell>
          <cell r="CJ106">
            <v>1</v>
          </cell>
          <cell r="CK106">
            <v>1.5</v>
          </cell>
          <cell r="CL106">
            <v>2650</v>
          </cell>
          <cell r="CM106">
            <v>1.9661763270425372</v>
          </cell>
          <cell r="CN106">
            <v>2.2000000000000002</v>
          </cell>
          <cell r="CO106" t="str">
            <v/>
          </cell>
          <cell r="CP106">
            <v>3</v>
          </cell>
          <cell r="CQ106">
            <v>3</v>
          </cell>
          <cell r="DV106" t="str">
            <v>300 mm</v>
          </cell>
          <cell r="DW106">
            <v>79.25</v>
          </cell>
          <cell r="DX106" t="str">
            <v>1</v>
          </cell>
          <cell r="DY106" t="str">
            <v>CS</v>
          </cell>
          <cell r="DZ106">
            <v>694.46</v>
          </cell>
          <cell r="EA106">
            <v>688.1</v>
          </cell>
        </row>
        <row r="107">
          <cell r="AD107" t="str">
            <v/>
          </cell>
        </row>
        <row r="108">
          <cell r="A108" t="str">
            <v>SECTOR 7</v>
          </cell>
        </row>
        <row r="109">
          <cell r="AD109" t="str">
            <v/>
          </cell>
          <cell r="BU109" t="str">
            <v/>
          </cell>
        </row>
        <row r="110">
          <cell r="A110">
            <v>54</v>
          </cell>
          <cell r="B110" t="str">
            <v>C113</v>
          </cell>
          <cell r="C110" t="str">
            <v>BOT1</v>
          </cell>
          <cell r="D110">
            <v>0.12728699999999998</v>
          </cell>
          <cell r="F110">
            <v>0.12728699999999998</v>
          </cell>
          <cell r="G110">
            <v>2.33</v>
          </cell>
          <cell r="H110">
            <v>2</v>
          </cell>
          <cell r="I110">
            <v>0.5</v>
          </cell>
          <cell r="J110">
            <v>25</v>
          </cell>
          <cell r="K110" t="str">
            <v/>
          </cell>
          <cell r="L110">
            <v>5</v>
          </cell>
          <cell r="M110">
            <v>10</v>
          </cell>
          <cell r="N110">
            <v>190.32831544687943</v>
          </cell>
          <cell r="O110">
            <v>0.64839908351658226</v>
          </cell>
          <cell r="P110">
            <v>15.708323871904435</v>
          </cell>
          <cell r="Q110">
            <v>0.12728699999999998</v>
          </cell>
          <cell r="R110">
            <v>0</v>
          </cell>
          <cell r="S110">
            <v>0.12728699999999998</v>
          </cell>
          <cell r="U110">
            <v>14</v>
          </cell>
          <cell r="V110">
            <v>158</v>
          </cell>
          <cell r="Y110">
            <v>0</v>
          </cell>
          <cell r="AB110" t="str">
            <v/>
          </cell>
          <cell r="AC110">
            <v>126.4</v>
          </cell>
          <cell r="AD110">
            <v>2.0481481481481482E-2</v>
          </cell>
          <cell r="AE110">
            <v>8.192592592592593E-2</v>
          </cell>
          <cell r="AF110">
            <v>8.192592592592593E-2</v>
          </cell>
          <cell r="AG110">
            <v>0.12011202592592593</v>
          </cell>
          <cell r="AH110">
            <v>17.208323871904433</v>
          </cell>
          <cell r="AI110">
            <v>29.48</v>
          </cell>
          <cell r="AJ110">
            <v>39.01</v>
          </cell>
          <cell r="AK110">
            <v>10</v>
          </cell>
          <cell r="AL110">
            <v>0.25</v>
          </cell>
          <cell r="AM110">
            <v>1.4E-2</v>
          </cell>
          <cell r="AN110">
            <v>4.2597770690917969E-2</v>
          </cell>
          <cell r="AO110">
            <v>0.10546875</v>
          </cell>
          <cell r="AP110">
            <v>0.17039108276367188</v>
          </cell>
          <cell r="AQ110">
            <v>3.0995602532596362</v>
          </cell>
          <cell r="AR110">
            <v>5.7535673012157487</v>
          </cell>
          <cell r="AS110">
            <v>6.3484850400431005</v>
          </cell>
          <cell r="AT110">
            <v>0.48966736817466566</v>
          </cell>
          <cell r="AU110">
            <v>0.53226513886558369</v>
          </cell>
          <cell r="AV110">
            <v>7.0380478190035829</v>
          </cell>
          <cell r="AW110">
            <v>345.47936443430189</v>
          </cell>
          <cell r="AX110">
            <v>4.9809990533246036E-2</v>
          </cell>
          <cell r="AY110">
            <v>331.11418253085009</v>
          </cell>
          <cell r="AZ110" t="e">
            <v>#REF!</v>
          </cell>
          <cell r="BA110" t="e">
            <v>#REF!</v>
          </cell>
          <cell r="BB110" t="e">
            <v>#REF!</v>
          </cell>
          <cell r="BC110" t="e">
            <v>#REF!</v>
          </cell>
          <cell r="BD110" t="e">
            <v>#REF!</v>
          </cell>
          <cell r="BE110" t="e">
            <v>#REF!</v>
          </cell>
          <cell r="BF110" t="e">
            <v>#REF!</v>
          </cell>
          <cell r="BG110" t="e">
            <v>#REF!</v>
          </cell>
          <cell r="BH110" t="e">
            <v>#REF!</v>
          </cell>
          <cell r="BI110" t="e">
            <v>#REF!</v>
          </cell>
          <cell r="BJ110" t="e">
            <v>#REF!</v>
          </cell>
          <cell r="BK110" t="e">
            <v>#REF!</v>
          </cell>
          <cell r="BL110" t="e">
            <v>#REF!</v>
          </cell>
          <cell r="BM110" t="e">
            <v>#REF!</v>
          </cell>
          <cell r="BO110">
            <v>714.54</v>
          </cell>
          <cell r="BP110">
            <v>703.04</v>
          </cell>
          <cell r="BQ110">
            <v>714.79</v>
          </cell>
          <cell r="BR110">
            <v>703.29</v>
          </cell>
          <cell r="BS110">
            <v>716.40209964137694</v>
          </cell>
          <cell r="BT110">
            <v>704.08</v>
          </cell>
          <cell r="BU110" t="str">
            <v/>
          </cell>
          <cell r="BV110">
            <v>1.6120996413769717</v>
          </cell>
          <cell r="BW110">
            <v>0.79000000000007731</v>
          </cell>
          <cell r="BX110">
            <v>1.8620996413769717</v>
          </cell>
          <cell r="BY110">
            <v>250</v>
          </cell>
          <cell r="BZ110">
            <v>0.71250000000000002</v>
          </cell>
          <cell r="CA110">
            <v>0.3125</v>
          </cell>
          <cell r="CB110">
            <v>1.2010498206885245</v>
          </cell>
          <cell r="CC110">
            <v>3</v>
          </cell>
          <cell r="CD110">
            <v>1.323066197444051</v>
          </cell>
          <cell r="CE110">
            <v>1208.9930837331717</v>
          </cell>
          <cell r="CF110">
            <v>5.80125210433724E-2</v>
          </cell>
          <cell r="CG110">
            <v>1817.0967298999899</v>
          </cell>
          <cell r="CH110">
            <v>3026.0898136331616</v>
          </cell>
          <cell r="CI110">
            <v>2</v>
          </cell>
          <cell r="CJ110">
            <v>1</v>
          </cell>
          <cell r="CK110">
            <v>1.5</v>
          </cell>
          <cell r="CL110">
            <v>2345</v>
          </cell>
          <cell r="CM110">
            <v>1.9356651259913613</v>
          </cell>
          <cell r="CN110">
            <v>2.2000000000000002</v>
          </cell>
          <cell r="CO110" t="str">
            <v/>
          </cell>
          <cell r="CP110">
            <v>3</v>
          </cell>
          <cell r="CQ110">
            <v>3</v>
          </cell>
          <cell r="DV110" t="str">
            <v>250 mm</v>
          </cell>
          <cell r="DW110">
            <v>29.48</v>
          </cell>
          <cell r="DX110" t="str">
            <v>1</v>
          </cell>
          <cell r="DY110" t="str">
            <v>CS</v>
          </cell>
          <cell r="DZ110">
            <v>714.54</v>
          </cell>
          <cell r="EA110">
            <v>703.04</v>
          </cell>
        </row>
        <row r="111">
          <cell r="AD111" t="str">
            <v/>
          </cell>
          <cell r="BX111">
            <v>84.698088589050954</v>
          </cell>
        </row>
        <row r="112">
          <cell r="A112" t="str">
            <v>SECTOR 8</v>
          </cell>
        </row>
        <row r="114">
          <cell r="A114">
            <v>55</v>
          </cell>
          <cell r="B114" t="str">
            <v>C119'</v>
          </cell>
          <cell r="C114" t="str">
            <v>C101'</v>
          </cell>
          <cell r="D114">
            <v>0.11780999999999998</v>
          </cell>
          <cell r="F114">
            <v>0.11780999999999998</v>
          </cell>
          <cell r="G114">
            <v>2.33</v>
          </cell>
          <cell r="H114">
            <v>4.84</v>
          </cell>
          <cell r="I114">
            <v>0.41</v>
          </cell>
          <cell r="J114">
            <v>8.4710743801652892</v>
          </cell>
          <cell r="K114" t="str">
            <v/>
          </cell>
          <cell r="L114">
            <v>5</v>
          </cell>
          <cell r="M114">
            <v>10</v>
          </cell>
          <cell r="N114">
            <v>190.32831544687943</v>
          </cell>
          <cell r="O114">
            <v>0.6312202380952382</v>
          </cell>
          <cell r="P114">
            <v>14.153585555859486</v>
          </cell>
          <cell r="Q114">
            <v>0.11780999999999998</v>
          </cell>
          <cell r="R114">
            <v>0</v>
          </cell>
          <cell r="S114">
            <v>0.11780999999999998</v>
          </cell>
          <cell r="U114">
            <v>45</v>
          </cell>
          <cell r="V114">
            <v>158.4</v>
          </cell>
          <cell r="Y114">
            <v>0</v>
          </cell>
          <cell r="AB114" t="str">
            <v/>
          </cell>
          <cell r="AC114">
            <v>126.72000000000001</v>
          </cell>
          <cell r="AD114">
            <v>6.6000000000000003E-2</v>
          </cell>
          <cell r="AE114">
            <v>0.26400000000000001</v>
          </cell>
          <cell r="AF114">
            <v>0.26400000000000001</v>
          </cell>
          <cell r="AG114">
            <v>0.29934300000000003</v>
          </cell>
          <cell r="AH114">
            <v>15.653585555859486</v>
          </cell>
          <cell r="AI114">
            <v>43.68</v>
          </cell>
          <cell r="AJ114">
            <v>7.44</v>
          </cell>
          <cell r="AK114">
            <v>10</v>
          </cell>
          <cell r="AL114">
            <v>0.25</v>
          </cell>
          <cell r="AM114">
            <v>1.4E-2</v>
          </cell>
          <cell r="AN114">
            <v>6.13861083984375E-2</v>
          </cell>
          <cell r="AO114">
            <v>9.9609375E-2</v>
          </cell>
          <cell r="AP114">
            <v>0.24554443359375</v>
          </cell>
          <cell r="AQ114">
            <v>1.6730696456989509</v>
          </cell>
          <cell r="AR114">
            <v>2.5596524239725373</v>
          </cell>
          <cell r="AS114">
            <v>1.6601223078042959</v>
          </cell>
          <cell r="AT114">
            <v>0.14266880934552564</v>
          </cell>
          <cell r="AU114">
            <v>0.20405491774396314</v>
          </cell>
          <cell r="AV114">
            <v>3.0736237679631579</v>
          </cell>
          <cell r="AW114">
            <v>150.87615389581305</v>
          </cell>
          <cell r="AX114">
            <v>0.10375122344826612</v>
          </cell>
          <cell r="AY114">
            <v>299.04275040895908</v>
          </cell>
          <cell r="AZ114" t="e">
            <v>#REF!</v>
          </cell>
          <cell r="BA114" t="e">
            <v>#REF!</v>
          </cell>
          <cell r="BB114" t="e">
            <v>#REF!</v>
          </cell>
          <cell r="BC114" t="e">
            <v>#REF!</v>
          </cell>
          <cell r="BD114" t="e">
            <v>#REF!</v>
          </cell>
          <cell r="BE114" t="e">
            <v>#REF!</v>
          </cell>
          <cell r="BF114" t="e">
            <v>#REF!</v>
          </cell>
          <cell r="BG114" t="e">
            <v>#REF!</v>
          </cell>
          <cell r="BH114" t="e">
            <v>#REF!</v>
          </cell>
          <cell r="BI114" t="e">
            <v>#REF!</v>
          </cell>
          <cell r="BJ114" t="e">
            <v>#REF!</v>
          </cell>
          <cell r="BK114" t="e">
            <v>#REF!</v>
          </cell>
          <cell r="BL114" t="e">
            <v>#REF!</v>
          </cell>
          <cell r="BM114" t="e">
            <v>#REF!</v>
          </cell>
          <cell r="BO114">
            <v>694.55</v>
          </cell>
          <cell r="BP114">
            <v>691.3</v>
          </cell>
          <cell r="BQ114">
            <v>694.8</v>
          </cell>
          <cell r="BR114">
            <v>691.55</v>
          </cell>
          <cell r="BS114">
            <v>696</v>
          </cell>
          <cell r="BT114">
            <v>692.75</v>
          </cell>
          <cell r="BU114" t="str">
            <v/>
          </cell>
          <cell r="BV114">
            <v>1.2000000000000455</v>
          </cell>
          <cell r="BW114">
            <v>1.2000000000000455</v>
          </cell>
          <cell r="BX114">
            <v>1.4500000000000455</v>
          </cell>
          <cell r="BY114">
            <v>250</v>
          </cell>
          <cell r="BZ114">
            <v>0.71250000000000002</v>
          </cell>
          <cell r="CA114">
            <v>0.3125</v>
          </cell>
          <cell r="CB114">
            <v>1.2000000000000455</v>
          </cell>
          <cell r="CC114">
            <v>3</v>
          </cell>
          <cell r="CD114">
            <v>1.3221774031149596</v>
          </cell>
          <cell r="CE114">
            <v>1208.1809201401416</v>
          </cell>
          <cell r="CF114">
            <v>5.8098061782066557E-2</v>
          </cell>
          <cell r="CG114">
            <v>1819.9577214013707</v>
          </cell>
          <cell r="CH114">
            <v>3028.1386415415122</v>
          </cell>
          <cell r="CI114">
            <v>2</v>
          </cell>
          <cell r="CJ114">
            <v>1</v>
          </cell>
          <cell r="CK114">
            <v>1.5</v>
          </cell>
          <cell r="CL114">
            <v>2345</v>
          </cell>
          <cell r="CM114">
            <v>1.9369756768922253</v>
          </cell>
          <cell r="CN114">
            <v>2.2000000000000002</v>
          </cell>
          <cell r="CO114" t="str">
            <v/>
          </cell>
          <cell r="CP114">
            <v>3</v>
          </cell>
          <cell r="CQ114">
            <v>3</v>
          </cell>
          <cell r="DV114" t="str">
            <v>250 mm</v>
          </cell>
          <cell r="DW114">
            <v>43.68</v>
          </cell>
          <cell r="DX114" t="str">
            <v>1</v>
          </cell>
          <cell r="DY114" t="str">
            <v>CS</v>
          </cell>
          <cell r="DZ114">
            <v>694.55</v>
          </cell>
          <cell r="EA114">
            <v>691.3</v>
          </cell>
        </row>
        <row r="116">
          <cell r="A116">
            <v>56</v>
          </cell>
          <cell r="B116" t="str">
            <v>C101A'</v>
          </cell>
          <cell r="C116" t="str">
            <v>C101'</v>
          </cell>
          <cell r="D116">
            <v>4.1779999999999998E-2</v>
          </cell>
          <cell r="F116">
            <v>4.1779999999999998E-2</v>
          </cell>
          <cell r="G116">
            <v>2.33</v>
          </cell>
          <cell r="H116">
            <v>2</v>
          </cell>
          <cell r="I116">
            <v>0.5</v>
          </cell>
          <cell r="J116">
            <v>25</v>
          </cell>
          <cell r="K116" t="str">
            <v/>
          </cell>
          <cell r="L116">
            <v>5</v>
          </cell>
          <cell r="M116">
            <v>10</v>
          </cell>
          <cell r="N116">
            <v>190.32831544687943</v>
          </cell>
          <cell r="O116">
            <v>0.62663254684247061</v>
          </cell>
          <cell r="P116">
            <v>4.9829300141282005</v>
          </cell>
          <cell r="Q116">
            <v>4.1779999999999998E-2</v>
          </cell>
          <cell r="R116">
            <v>0</v>
          </cell>
          <cell r="S116">
            <v>4.1779999999999998E-2</v>
          </cell>
          <cell r="U116">
            <v>33</v>
          </cell>
          <cell r="V116">
            <v>158.4</v>
          </cell>
          <cell r="Y116">
            <v>0</v>
          </cell>
          <cell r="AB116" t="str">
            <v/>
          </cell>
          <cell r="AC116">
            <v>126.72000000000001</v>
          </cell>
          <cell r="AD116">
            <v>4.8400000000000006E-2</v>
          </cell>
          <cell r="AE116">
            <v>0.19360000000000002</v>
          </cell>
          <cell r="AF116">
            <v>0.19360000000000002</v>
          </cell>
          <cell r="AG116">
            <v>0.20613400000000001</v>
          </cell>
          <cell r="AH116">
            <v>6.4829300141282005</v>
          </cell>
          <cell r="AI116">
            <v>14.41</v>
          </cell>
          <cell r="AJ116">
            <v>1.39</v>
          </cell>
          <cell r="AK116">
            <v>10</v>
          </cell>
          <cell r="AL116">
            <v>0.25</v>
          </cell>
          <cell r="AM116">
            <v>1.4E-2</v>
          </cell>
          <cell r="AN116">
            <v>6.0083389282226563E-2</v>
          </cell>
          <cell r="AO116">
            <v>6.25E-2</v>
          </cell>
          <cell r="AP116">
            <v>0.24033355712890625</v>
          </cell>
          <cell r="AQ116">
            <v>0.71421879153608425</v>
          </cell>
          <cell r="AR116">
            <v>1.1053467828880286</v>
          </cell>
          <cell r="AS116">
            <v>0.30440800548920161</v>
          </cell>
          <cell r="AT116">
            <v>2.5999412955314195E-2</v>
          </cell>
          <cell r="AU116">
            <v>8.6082802237540751E-2</v>
          </cell>
          <cell r="AV116">
            <v>1.3285308333454842</v>
          </cell>
          <cell r="AW116">
            <v>65.214104782901543</v>
          </cell>
          <cell r="AX116">
            <v>9.940993648091842E-2</v>
          </cell>
          <cell r="AY116">
            <v>119.34165659391866</v>
          </cell>
          <cell r="AZ116" t="e">
            <v>#REF!</v>
          </cell>
          <cell r="BA116" t="e">
            <v>#REF!</v>
          </cell>
          <cell r="BB116" t="e">
            <v>#REF!</v>
          </cell>
          <cell r="BC116" t="e">
            <v>#REF!</v>
          </cell>
          <cell r="BD116" t="e">
            <v>#REF!</v>
          </cell>
          <cell r="BE116" t="e">
            <v>#REF!</v>
          </cell>
          <cell r="BF116" t="e">
            <v>#REF!</v>
          </cell>
          <cell r="BG116" t="e">
            <v>#REF!</v>
          </cell>
          <cell r="BH116" t="e">
            <v>#REF!</v>
          </cell>
          <cell r="BI116" t="e">
            <v>#REF!</v>
          </cell>
          <cell r="BJ116" t="e">
            <v>#REF!</v>
          </cell>
          <cell r="BK116" t="e">
            <v>#REF!</v>
          </cell>
          <cell r="BL116" t="e">
            <v>#REF!</v>
          </cell>
          <cell r="BM116" t="e">
            <v>#REF!</v>
          </cell>
          <cell r="BO116">
            <v>691.05</v>
          </cell>
          <cell r="BP116">
            <v>690.85</v>
          </cell>
          <cell r="BQ116">
            <v>691.3</v>
          </cell>
          <cell r="BR116">
            <v>691.1</v>
          </cell>
          <cell r="BS116">
            <v>692.5</v>
          </cell>
          <cell r="BT116">
            <v>692.75</v>
          </cell>
          <cell r="BV116">
            <v>1.2000000000000455</v>
          </cell>
          <cell r="BW116">
            <v>1.6499999999999773</v>
          </cell>
          <cell r="BX116">
            <v>1.4500000000000455</v>
          </cell>
          <cell r="BY116">
            <v>250</v>
          </cell>
          <cell r="BZ116">
            <v>0.71250000000000002</v>
          </cell>
          <cell r="CA116">
            <v>0.3125</v>
          </cell>
          <cell r="CB116">
            <v>1.4250000000000114</v>
          </cell>
          <cell r="CC116">
            <v>3</v>
          </cell>
          <cell r="CD116">
            <v>1.5039612130199207</v>
          </cell>
          <cell r="CE116">
            <v>1374.2915571848596</v>
          </cell>
          <cell r="CF116">
            <v>4.3184464183658289E-2</v>
          </cell>
          <cell r="CG116">
            <v>1337.2399287781611</v>
          </cell>
          <cell r="CH116">
            <v>2711.5314859630207</v>
          </cell>
          <cell r="CI116">
            <v>2</v>
          </cell>
          <cell r="CJ116">
            <v>1</v>
          </cell>
          <cell r="CK116">
            <v>1.5</v>
          </cell>
          <cell r="CL116">
            <v>2345</v>
          </cell>
          <cell r="CM116">
            <v>1.7344551082919109</v>
          </cell>
          <cell r="CN116">
            <v>1.9</v>
          </cell>
          <cell r="CO116" t="str">
            <v/>
          </cell>
          <cell r="CP116">
            <v>3</v>
          </cell>
          <cell r="CQ116">
            <v>3</v>
          </cell>
          <cell r="DV116" t="str">
            <v>250 mm</v>
          </cell>
          <cell r="DW116">
            <v>14.41</v>
          </cell>
          <cell r="DX116" t="str">
            <v>1</v>
          </cell>
          <cell r="DY116" t="str">
            <v>CS</v>
          </cell>
          <cell r="DZ116">
            <v>691.05</v>
          </cell>
          <cell r="EA116">
            <v>690.84999999999991</v>
          </cell>
        </row>
        <row r="117">
          <cell r="A117">
            <v>57</v>
          </cell>
          <cell r="B117" t="str">
            <v>C101'</v>
          </cell>
          <cell r="C117" t="str">
            <v>C103`</v>
          </cell>
          <cell r="D117">
            <v>0.36316999999999999</v>
          </cell>
          <cell r="E117">
            <v>0.11780999999999998</v>
          </cell>
          <cell r="F117">
            <v>0.52276</v>
          </cell>
          <cell r="G117">
            <v>2.33</v>
          </cell>
          <cell r="K117">
            <v>0.73137777990034236</v>
          </cell>
          <cell r="L117">
            <v>10.731377779900342</v>
          </cell>
          <cell r="M117">
            <v>10.731377779900342</v>
          </cell>
          <cell r="N117">
            <v>182.93295415195226</v>
          </cell>
          <cell r="O117">
            <v>0.63136143187066984</v>
          </cell>
          <cell r="P117">
            <v>60.534586587220439</v>
          </cell>
          <cell r="Q117">
            <v>0.36316999999999999</v>
          </cell>
          <cell r="R117">
            <v>0.11780999999999998</v>
          </cell>
          <cell r="S117">
            <v>0.52276</v>
          </cell>
          <cell r="U117">
            <v>149</v>
          </cell>
          <cell r="V117">
            <v>158.4</v>
          </cell>
          <cell r="Y117">
            <v>0</v>
          </cell>
          <cell r="AB117" t="str">
            <v/>
          </cell>
          <cell r="AC117">
            <v>126.72000000000001</v>
          </cell>
          <cell r="AD117">
            <v>0.21853333333333336</v>
          </cell>
          <cell r="AE117">
            <v>0.87413333333333343</v>
          </cell>
          <cell r="AF117">
            <v>0.87413333333333343</v>
          </cell>
          <cell r="AG117">
            <v>1.0309613333333334</v>
          </cell>
          <cell r="AH117">
            <v>62.034586587220439</v>
          </cell>
          <cell r="AI117">
            <v>108.25</v>
          </cell>
          <cell r="AJ117">
            <v>7.25</v>
          </cell>
          <cell r="AK117">
            <v>10</v>
          </cell>
          <cell r="AL117">
            <v>0.25</v>
          </cell>
          <cell r="AM117">
            <v>1.4E-2</v>
          </cell>
          <cell r="AN117">
            <v>0.12715291976928711</v>
          </cell>
          <cell r="AO117">
            <v>0.2021484375</v>
          </cell>
          <cell r="AP117">
            <v>0.50861167907714844</v>
          </cell>
          <cell r="AQ117">
            <v>2.4732799894863216</v>
          </cell>
          <cell r="AR117">
            <v>2.4907009008774184</v>
          </cell>
          <cell r="AS117">
            <v>3.0103331382136256</v>
          </cell>
          <cell r="AT117">
            <v>0.31177950593238829</v>
          </cell>
          <cell r="AU117">
            <v>0.4389324257016754</v>
          </cell>
          <cell r="AV117">
            <v>3.0341234105396651</v>
          </cell>
          <cell r="AW117">
            <v>148.93718463494093</v>
          </cell>
          <cell r="AX117">
            <v>0.41651510157972338</v>
          </cell>
          <cell r="AY117">
            <v>208.05775574886039</v>
          </cell>
          <cell r="AZ117" t="str">
            <v>88°42'58''</v>
          </cell>
          <cell r="BA117" t="e">
            <v>#VALUE!</v>
          </cell>
          <cell r="BB117">
            <v>0.35299999999999998</v>
          </cell>
          <cell r="BC117" t="e">
            <v>#VALUE!</v>
          </cell>
          <cell r="BD117" t="e">
            <v>#VALUE!</v>
          </cell>
          <cell r="BE117" t="e">
            <v>#VALUE!</v>
          </cell>
          <cell r="BF117" t="e">
            <v>#VALUE!</v>
          </cell>
          <cell r="BG117" t="e">
            <v>#VALUE!</v>
          </cell>
          <cell r="BH117" t="e">
            <v>#VALUE!</v>
          </cell>
          <cell r="BI117" t="e">
            <v>#VALUE!</v>
          </cell>
          <cell r="BJ117" t="e">
            <v>#VALUE!</v>
          </cell>
          <cell r="BK117" t="e">
            <v>#VALUE!</v>
          </cell>
          <cell r="BL117" t="e">
            <v>#VALUE!</v>
          </cell>
          <cell r="BM117" t="e">
            <v>#VALUE!</v>
          </cell>
          <cell r="BN117">
            <v>6.0000000000059117E-2</v>
          </cell>
          <cell r="BO117">
            <v>690.79</v>
          </cell>
          <cell r="BP117">
            <v>682.94</v>
          </cell>
          <cell r="BQ117">
            <v>691.04</v>
          </cell>
          <cell r="BR117">
            <v>683.19</v>
          </cell>
          <cell r="BS117">
            <v>692.75</v>
          </cell>
          <cell r="BT117">
            <v>684.39</v>
          </cell>
          <cell r="BU117" t="str">
            <v/>
          </cell>
          <cell r="BV117">
            <v>1.7100000000000364</v>
          </cell>
          <cell r="BW117">
            <v>1.1999999999999318</v>
          </cell>
          <cell r="BX117">
            <v>1.9600000000000364</v>
          </cell>
          <cell r="BY117">
            <v>250</v>
          </cell>
          <cell r="BZ117">
            <v>0.71250000000000002</v>
          </cell>
          <cell r="CA117">
            <v>0.3125</v>
          </cell>
          <cell r="CB117">
            <v>1.4549999999999841</v>
          </cell>
          <cell r="CC117">
            <v>3</v>
          </cell>
          <cell r="CD117">
            <v>1.5269237395801147</v>
          </cell>
          <cell r="CE117">
            <v>1395.2742834081919</v>
          </cell>
          <cell r="CF117">
            <v>4.1622056466250501E-2</v>
          </cell>
          <cell r="CG117">
            <v>1288.5971997263439</v>
          </cell>
          <cell r="CH117">
            <v>2683.871483134536</v>
          </cell>
          <cell r="CI117">
            <v>2</v>
          </cell>
          <cell r="CJ117">
            <v>1</v>
          </cell>
          <cell r="CK117">
            <v>1.5</v>
          </cell>
          <cell r="CL117">
            <v>2345</v>
          </cell>
          <cell r="CM117">
            <v>1.7167621427299804</v>
          </cell>
          <cell r="CN117">
            <v>1.9</v>
          </cell>
          <cell r="CO117" t="str">
            <v/>
          </cell>
          <cell r="CP117">
            <v>3</v>
          </cell>
          <cell r="CQ117">
            <v>3</v>
          </cell>
          <cell r="DV117" t="str">
            <v>250 mm</v>
          </cell>
          <cell r="DW117">
            <v>108.25</v>
          </cell>
          <cell r="DX117" t="str">
            <v>1</v>
          </cell>
          <cell r="DY117" t="str">
            <v>CS</v>
          </cell>
          <cell r="DZ117">
            <v>690.79</v>
          </cell>
          <cell r="EA117">
            <v>682.93999999999994</v>
          </cell>
        </row>
        <row r="119">
          <cell r="A119">
            <v>58</v>
          </cell>
          <cell r="B119" t="str">
            <v>103B</v>
          </cell>
          <cell r="C119" t="str">
            <v>103A</v>
          </cell>
          <cell r="D119">
            <v>7.4483709999999995E-2</v>
          </cell>
          <cell r="F119">
            <v>7.4483709999999995E-2</v>
          </cell>
          <cell r="G119">
            <v>2.33</v>
          </cell>
          <cell r="H119">
            <v>2</v>
          </cell>
          <cell r="I119">
            <v>0.5</v>
          </cell>
          <cell r="J119">
            <v>25</v>
          </cell>
          <cell r="K119" t="str">
            <v/>
          </cell>
          <cell r="L119">
            <v>5</v>
          </cell>
          <cell r="M119">
            <v>10</v>
          </cell>
          <cell r="N119">
            <v>190.32831544687943</v>
          </cell>
          <cell r="O119">
            <v>0.62904322766570619</v>
          </cell>
          <cell r="P119">
            <v>8.9175426549538681</v>
          </cell>
          <cell r="Q119">
            <v>7.4483709999999995E-2</v>
          </cell>
          <cell r="R119">
            <v>0</v>
          </cell>
          <cell r="S119">
            <v>7.4483709999999995E-2</v>
          </cell>
          <cell r="V119">
            <v>158.4</v>
          </cell>
          <cell r="Y119">
            <v>0</v>
          </cell>
          <cell r="AB119" t="str">
            <v/>
          </cell>
          <cell r="AC119">
            <v>126.72000000000001</v>
          </cell>
          <cell r="AD119">
            <v>0</v>
          </cell>
          <cell r="AE119">
            <v>0</v>
          </cell>
          <cell r="AF119">
            <v>0</v>
          </cell>
          <cell r="AG119">
            <v>2.2345112999999996E-2</v>
          </cell>
          <cell r="AH119">
            <v>10.417542654953868</v>
          </cell>
          <cell r="AI119">
            <v>34.699999999999996</v>
          </cell>
          <cell r="AJ119">
            <v>3.08</v>
          </cell>
          <cell r="AK119">
            <v>10</v>
          </cell>
          <cell r="AL119">
            <v>0.25</v>
          </cell>
          <cell r="AM119">
            <v>1.4E-2</v>
          </cell>
          <cell r="AN119">
            <v>6.2436580657958984E-2</v>
          </cell>
          <cell r="AO119">
            <v>8.203125E-2</v>
          </cell>
          <cell r="AP119">
            <v>0.24974632263183594</v>
          </cell>
          <cell r="AQ119">
            <v>1.0870906132792044</v>
          </cell>
          <cell r="AR119">
            <v>1.6480467882958512</v>
          </cell>
          <cell r="AS119">
            <v>0.69747762488897558</v>
          </cell>
          <cell r="AT119">
            <v>6.0232721787959062E-2</v>
          </cell>
          <cell r="AU119">
            <v>0.12266930244591805</v>
          </cell>
          <cell r="AV119">
            <v>1.9776052045178045</v>
          </cell>
          <cell r="AW119">
            <v>97.075468472094911</v>
          </cell>
          <cell r="AX119">
            <v>0.10731385404489159</v>
          </cell>
          <cell r="AY119">
            <v>189.60107150675572</v>
          </cell>
          <cell r="AZ119" t="e">
            <v>#REF!</v>
          </cell>
          <cell r="BA119" t="e">
            <v>#REF!</v>
          </cell>
          <cell r="BB119" t="e">
            <v>#REF!</v>
          </cell>
          <cell r="BC119" t="e">
            <v>#REF!</v>
          </cell>
          <cell r="BD119" t="e">
            <v>#REF!</v>
          </cell>
          <cell r="BE119" t="e">
            <v>#REF!</v>
          </cell>
          <cell r="BF119" t="e">
            <v>#REF!</v>
          </cell>
          <cell r="BG119" t="e">
            <v>#REF!</v>
          </cell>
          <cell r="BH119" t="e">
            <v>#REF!</v>
          </cell>
          <cell r="BI119" t="e">
            <v>#REF!</v>
          </cell>
          <cell r="BJ119" t="e">
            <v>#REF!</v>
          </cell>
          <cell r="BK119" t="e">
            <v>#REF!</v>
          </cell>
          <cell r="BL119" t="e">
            <v>#REF!</v>
          </cell>
          <cell r="BM119" t="e">
            <v>#REF!</v>
          </cell>
          <cell r="BO119">
            <v>677.22</v>
          </cell>
          <cell r="BP119">
            <v>676.15</v>
          </cell>
          <cell r="BQ119">
            <v>677.47</v>
          </cell>
          <cell r="BR119">
            <v>676.4</v>
          </cell>
          <cell r="BS119">
            <v>678.67100000000005</v>
          </cell>
          <cell r="BT119">
            <v>677.6</v>
          </cell>
          <cell r="BU119" t="b">
            <v>0</v>
          </cell>
          <cell r="BV119">
            <v>1.2010000000000218</v>
          </cell>
          <cell r="BW119">
            <v>1.2000000000000455</v>
          </cell>
          <cell r="BX119">
            <v>1.4510000000000218</v>
          </cell>
          <cell r="BY119">
            <v>250</v>
          </cell>
          <cell r="BZ119">
            <v>0.71250000000000002</v>
          </cell>
          <cell r="CA119">
            <v>0.3125</v>
          </cell>
          <cell r="CB119">
            <v>1.2005000000000337</v>
          </cell>
          <cell r="CC119">
            <v>3</v>
          </cell>
          <cell r="CD119">
            <v>1.3226007597979914</v>
          </cell>
          <cell r="CE119">
            <v>1208.5677755391584</v>
          </cell>
          <cell r="CF119">
            <v>5.805729897320322E-2</v>
          </cell>
          <cell r="CG119">
            <v>1818.5942418874986</v>
          </cell>
          <cell r="CH119">
            <v>3027.1620174266573</v>
          </cell>
          <cell r="CI119">
            <v>2</v>
          </cell>
          <cell r="CJ119">
            <v>1</v>
          </cell>
          <cell r="CK119">
            <v>1.5</v>
          </cell>
          <cell r="CL119">
            <v>2345</v>
          </cell>
          <cell r="CM119">
            <v>1.9363509706353885</v>
          </cell>
          <cell r="CN119">
            <v>2.2000000000000002</v>
          </cell>
          <cell r="CO119" t="str">
            <v/>
          </cell>
          <cell r="CP119">
            <v>3</v>
          </cell>
          <cell r="CQ119">
            <v>3</v>
          </cell>
          <cell r="DV119" t="str">
            <v>250 mm</v>
          </cell>
          <cell r="DW119">
            <v>34.699999999999996</v>
          </cell>
          <cell r="DX119" t="str">
            <v>1</v>
          </cell>
          <cell r="DY119" t="str">
            <v>CS</v>
          </cell>
          <cell r="DZ119">
            <v>677.22</v>
          </cell>
          <cell r="EA119">
            <v>676.15</v>
          </cell>
        </row>
        <row r="120">
          <cell r="AD120" t="str">
            <v/>
          </cell>
          <cell r="BU120" t="str">
            <v/>
          </cell>
        </row>
        <row r="121">
          <cell r="A121">
            <v>59</v>
          </cell>
          <cell r="B121" t="str">
            <v>C105</v>
          </cell>
          <cell r="C121" t="str">
            <v>C106</v>
          </cell>
          <cell r="D121">
            <v>2.7E-2</v>
          </cell>
          <cell r="F121">
            <v>2.7E-2</v>
          </cell>
          <cell r="G121">
            <v>2.33</v>
          </cell>
          <cell r="H121">
            <v>2</v>
          </cell>
          <cell r="I121">
            <v>0.5</v>
          </cell>
          <cell r="J121">
            <v>25</v>
          </cell>
          <cell r="K121" t="str">
            <v/>
          </cell>
          <cell r="L121">
            <v>5</v>
          </cell>
          <cell r="M121">
            <v>10</v>
          </cell>
          <cell r="N121">
            <v>190.32831544687943</v>
          </cell>
          <cell r="O121">
            <v>0.63317741935483884</v>
          </cell>
          <cell r="P121">
            <v>3.2538129733298384</v>
          </cell>
          <cell r="Q121">
            <v>2.7E-2</v>
          </cell>
          <cell r="R121">
            <v>0</v>
          </cell>
          <cell r="S121">
            <v>2.7E-2</v>
          </cell>
          <cell r="U121">
            <v>41</v>
          </cell>
          <cell r="V121">
            <v>158.4</v>
          </cell>
          <cell r="Y121">
            <v>0</v>
          </cell>
          <cell r="AB121" t="str">
            <v/>
          </cell>
          <cell r="AC121">
            <v>126.72000000000001</v>
          </cell>
          <cell r="AD121">
            <v>6.0133333333333337E-2</v>
          </cell>
          <cell r="AE121">
            <v>0.24053333333333335</v>
          </cell>
          <cell r="AF121">
            <v>0.24053333333333335</v>
          </cell>
          <cell r="AG121">
            <v>0.24863333333333335</v>
          </cell>
          <cell r="AH121">
            <v>4.753812973329838</v>
          </cell>
          <cell r="AI121">
            <v>12.4</v>
          </cell>
          <cell r="AJ121">
            <v>11.37</v>
          </cell>
          <cell r="AK121">
            <v>10</v>
          </cell>
          <cell r="AL121">
            <v>0.25</v>
          </cell>
          <cell r="AM121">
            <v>1.4E-2</v>
          </cell>
          <cell r="AN121">
            <v>3.0608177185058594E-2</v>
          </cell>
          <cell r="AO121">
            <v>5.46875E-2</v>
          </cell>
          <cell r="AP121">
            <v>0.12243270874023438</v>
          </cell>
          <cell r="AQ121">
            <v>1.3836204495781508</v>
          </cell>
          <cell r="AR121">
            <v>3.0483926542171087</v>
          </cell>
          <cell r="AS121">
            <v>1.4007107104256746</v>
          </cell>
          <cell r="AT121">
            <v>9.7574186977107236E-2</v>
          </cell>
          <cell r="AU121">
            <v>0.12818236416216583</v>
          </cell>
          <cell r="AV121">
            <v>3.7996576683600969</v>
          </cell>
          <cell r="AW121">
            <v>186.51525964181567</v>
          </cell>
          <cell r="AX121">
            <v>2.5487528379495979E-2</v>
          </cell>
          <cell r="AY121">
            <v>16.435291342784744</v>
          </cell>
          <cell r="AZ121" t="e">
            <v>#REF!</v>
          </cell>
          <cell r="BA121" t="e">
            <v>#REF!</v>
          </cell>
          <cell r="BB121" t="e">
            <v>#REF!</v>
          </cell>
          <cell r="BC121" t="e">
            <v>#REF!</v>
          </cell>
          <cell r="BD121" t="e">
            <v>#REF!</v>
          </cell>
          <cell r="BE121" t="e">
            <v>#REF!</v>
          </cell>
          <cell r="BF121" t="e">
            <v>#REF!</v>
          </cell>
          <cell r="BG121" t="e">
            <v>#REF!</v>
          </cell>
          <cell r="BH121" t="e">
            <v>#REF!</v>
          </cell>
          <cell r="BI121" t="e">
            <v>#REF!</v>
          </cell>
          <cell r="BJ121" t="e">
            <v>#REF!</v>
          </cell>
          <cell r="BK121" t="e">
            <v>#REF!</v>
          </cell>
          <cell r="BL121" t="e">
            <v>#REF!</v>
          </cell>
          <cell r="BM121" t="e">
            <v>#REF!</v>
          </cell>
          <cell r="BO121">
            <v>677.58</v>
          </cell>
          <cell r="BP121">
            <v>676.17</v>
          </cell>
          <cell r="BQ121">
            <v>677.83</v>
          </cell>
          <cell r="BR121">
            <v>676.42</v>
          </cell>
          <cell r="BS121">
            <v>678.43100000000004</v>
          </cell>
          <cell r="BT121">
            <v>677.02300000000002</v>
          </cell>
          <cell r="BU121" t="str">
            <v/>
          </cell>
          <cell r="BV121">
            <v>0.60099999999999909</v>
          </cell>
          <cell r="BW121">
            <v>0.60300000000006548</v>
          </cell>
          <cell r="BX121">
            <v>0.85099999999999909</v>
          </cell>
          <cell r="BY121">
            <v>250</v>
          </cell>
          <cell r="BZ121">
            <v>0.71250000000000002</v>
          </cell>
          <cell r="CA121">
            <v>0.3125</v>
          </cell>
          <cell r="CB121">
            <v>0.60200000000003229</v>
          </cell>
          <cell r="CC121">
            <v>3</v>
          </cell>
          <cell r="CD121">
            <v>0.74633277218321181</v>
          </cell>
          <cell r="CE121">
            <v>681.98489348154055</v>
          </cell>
          <cell r="CF121">
            <v>0.15826183924906378</v>
          </cell>
          <cell r="CG121">
            <v>5693.8887761590477</v>
          </cell>
          <cell r="CH121">
            <v>6375.8736696405886</v>
          </cell>
          <cell r="CI121">
            <v>2</v>
          </cell>
          <cell r="CJ121">
            <v>1</v>
          </cell>
          <cell r="CK121">
            <v>1.5</v>
          </cell>
          <cell r="CL121">
            <v>2345</v>
          </cell>
          <cell r="CM121">
            <v>4.0783840104310798</v>
          </cell>
          <cell r="CN121" t="str">
            <v/>
          </cell>
          <cell r="CO121" t="str">
            <v/>
          </cell>
          <cell r="CP121">
            <v>3</v>
          </cell>
          <cell r="CQ121">
            <v>3</v>
          </cell>
          <cell r="DV121" t="str">
            <v>250 mm</v>
          </cell>
          <cell r="DW121">
            <v>12.4</v>
          </cell>
          <cell r="DX121" t="str">
            <v>1</v>
          </cell>
          <cell r="DY121" t="str">
            <v>CS</v>
          </cell>
          <cell r="DZ121">
            <v>677.58</v>
          </cell>
          <cell r="EA121">
            <v>676.17000000000007</v>
          </cell>
        </row>
        <row r="122">
          <cell r="A122">
            <v>60</v>
          </cell>
          <cell r="B122" t="str">
            <v>C106</v>
          </cell>
          <cell r="C122" t="str">
            <v>103E</v>
          </cell>
          <cell r="D122">
            <v>6.2E-2</v>
          </cell>
          <cell r="E122">
            <v>2.7E-2</v>
          </cell>
          <cell r="F122">
            <v>0.11599999999999999</v>
          </cell>
          <cell r="G122">
            <v>2.33</v>
          </cell>
          <cell r="K122">
            <v>0.44753149257202229</v>
          </cell>
          <cell r="L122">
            <v>10.447531492572022</v>
          </cell>
          <cell r="M122">
            <v>10.447531492572022</v>
          </cell>
          <cell r="N122">
            <v>185.70840993297202</v>
          </cell>
          <cell r="O122">
            <v>0.62635060240963869</v>
          </cell>
          <cell r="P122">
            <v>13.606166097960569</v>
          </cell>
          <cell r="Q122">
            <v>6.2E-2</v>
          </cell>
          <cell r="R122">
            <v>2.7E-2</v>
          </cell>
          <cell r="S122">
            <v>0.11599999999999999</v>
          </cell>
          <cell r="U122">
            <v>41</v>
          </cell>
          <cell r="V122">
            <v>158.4</v>
          </cell>
          <cell r="Y122">
            <v>0</v>
          </cell>
          <cell r="AB122" t="str">
            <v/>
          </cell>
          <cell r="AC122">
            <v>126.72000000000001</v>
          </cell>
          <cell r="AD122">
            <v>6.0133333333333337E-2</v>
          </cell>
          <cell r="AE122">
            <v>0.24053333333333335</v>
          </cell>
          <cell r="AF122">
            <v>0.24053333333333335</v>
          </cell>
          <cell r="AG122">
            <v>0.27533333333333332</v>
          </cell>
          <cell r="AH122">
            <v>15.106166097960569</v>
          </cell>
          <cell r="AI122">
            <v>20.75</v>
          </cell>
          <cell r="AJ122">
            <v>0.87</v>
          </cell>
          <cell r="AK122">
            <v>10</v>
          </cell>
          <cell r="AL122">
            <v>0.25</v>
          </cell>
          <cell r="AM122">
            <v>1.4E-2</v>
          </cell>
          <cell r="AN122">
            <v>0.10492897033691406</v>
          </cell>
          <cell r="AO122">
            <v>9.765625E-2</v>
          </cell>
          <cell r="AP122">
            <v>0.41971588134765625</v>
          </cell>
          <cell r="AQ122">
            <v>0.7727867801225764</v>
          </cell>
          <cell r="AR122">
            <v>0.87586643337509018</v>
          </cell>
          <cell r="AS122">
            <v>0.3069134191267911</v>
          </cell>
          <cell r="AT122">
            <v>3.0438298039358776E-2</v>
          </cell>
          <cell r="AU122">
            <v>0.13536726837627283</v>
          </cell>
          <cell r="AV122">
            <v>1.0510511806977725</v>
          </cell>
          <cell r="AW122">
            <v>51.59335418479688</v>
          </cell>
          <cell r="AX122">
            <v>0.2927928671559783</v>
          </cell>
          <cell r="AY122">
            <v>89.921161149239495</v>
          </cell>
          <cell r="AZ122" t="str">
            <v>73°29'09''</v>
          </cell>
          <cell r="BA122" t="e">
            <v>#VALUE!</v>
          </cell>
          <cell r="BB122">
            <v>7.0000000000000001E-3</v>
          </cell>
          <cell r="BC122" t="e">
            <v>#VALUE!</v>
          </cell>
          <cell r="BD122" t="e">
            <v>#VALUE!</v>
          </cell>
          <cell r="BE122" t="e">
            <v>#VALUE!</v>
          </cell>
          <cell r="BF122" t="e">
            <v>#VALUE!</v>
          </cell>
          <cell r="BG122" t="e">
            <v>#VALUE!</v>
          </cell>
          <cell r="BH122" t="e">
            <v>#VALUE!</v>
          </cell>
          <cell r="BI122" t="e">
            <v>#VALUE!</v>
          </cell>
          <cell r="BJ122" t="e">
            <v>#VALUE!</v>
          </cell>
          <cell r="BK122" t="e">
            <v>#VALUE!</v>
          </cell>
          <cell r="BL122" t="e">
            <v>#VALUE!</v>
          </cell>
          <cell r="BM122" t="e">
            <v>#VALUE!</v>
          </cell>
          <cell r="BN122">
            <v>2.9999999999972715E-2</v>
          </cell>
          <cell r="BO122">
            <v>676.14</v>
          </cell>
          <cell r="BP122">
            <v>675.96</v>
          </cell>
          <cell r="BQ122">
            <v>676.3900000000001</v>
          </cell>
          <cell r="BR122">
            <v>676.21</v>
          </cell>
          <cell r="BS122">
            <v>677.02300000000002</v>
          </cell>
          <cell r="BT122">
            <v>677.5</v>
          </cell>
          <cell r="BU122" t="str">
            <v/>
          </cell>
          <cell r="BV122">
            <v>0.63299999999992451</v>
          </cell>
          <cell r="BW122">
            <v>1.2899999999999636</v>
          </cell>
          <cell r="BX122">
            <v>0.88299999999992451</v>
          </cell>
          <cell r="BY122">
            <v>250</v>
          </cell>
          <cell r="BZ122">
            <v>0.71250000000000002</v>
          </cell>
          <cell r="CA122">
            <v>0.3125</v>
          </cell>
          <cell r="CB122">
            <v>0.96149999999994407</v>
          </cell>
          <cell r="CC122">
            <v>3</v>
          </cell>
          <cell r="CD122">
            <v>1.109726228996422</v>
          </cell>
          <cell r="CE122">
            <v>1014.0470206901368</v>
          </cell>
          <cell r="CF122">
            <v>8.3212935244212582E-2</v>
          </cell>
          <cell r="CG122">
            <v>2701.8550931106615</v>
          </cell>
          <cell r="CH122">
            <v>3715.9021138007984</v>
          </cell>
          <cell r="CI122">
            <v>2</v>
          </cell>
          <cell r="CJ122">
            <v>1</v>
          </cell>
          <cell r="CK122">
            <v>1.5</v>
          </cell>
          <cell r="CL122">
            <v>2345</v>
          </cell>
          <cell r="CM122">
            <v>2.3769096676764168</v>
          </cell>
          <cell r="CN122">
            <v>3</v>
          </cell>
          <cell r="CO122" t="str">
            <v/>
          </cell>
          <cell r="CP122">
            <v>3</v>
          </cell>
          <cell r="CQ122">
            <v>3</v>
          </cell>
          <cell r="DV122" t="str">
            <v>250 mm</v>
          </cell>
          <cell r="DW122">
            <v>20.75</v>
          </cell>
          <cell r="DX122" t="str">
            <v>1</v>
          </cell>
          <cell r="DY122" t="str">
            <v>CS</v>
          </cell>
          <cell r="DZ122">
            <v>676.1400000000001</v>
          </cell>
          <cell r="EA122">
            <v>675.96000000000015</v>
          </cell>
        </row>
        <row r="123">
          <cell r="A123">
            <v>61</v>
          </cell>
          <cell r="B123" t="str">
            <v>103E</v>
          </cell>
          <cell r="C123" t="str">
            <v>103F</v>
          </cell>
          <cell r="E123">
            <v>2.7E-2</v>
          </cell>
          <cell r="F123">
            <v>0.14299999999999999</v>
          </cell>
          <cell r="G123">
            <v>2.33</v>
          </cell>
          <cell r="K123">
            <v>7.4290751626823429E-2</v>
          </cell>
          <cell r="L123">
            <v>10.521822244198846</v>
          </cell>
          <cell r="M123">
            <v>10.521822244198846</v>
          </cell>
          <cell r="N123">
            <v>184.97087414086334</v>
          </cell>
          <cell r="O123">
            <v>0.63208598726114673</v>
          </cell>
          <cell r="P123">
            <v>16.762938533049464</v>
          </cell>
          <cell r="Q123">
            <v>0</v>
          </cell>
          <cell r="R123">
            <v>2.7E-2</v>
          </cell>
          <cell r="S123">
            <v>0.14299999999999999</v>
          </cell>
          <cell r="U123">
            <v>41</v>
          </cell>
          <cell r="V123">
            <v>158.4</v>
          </cell>
          <cell r="Y123">
            <v>0</v>
          </cell>
          <cell r="AB123" t="str">
            <v/>
          </cell>
          <cell r="AC123">
            <v>126.72000000000001</v>
          </cell>
          <cell r="AD123">
            <v>6.0133333333333337E-2</v>
          </cell>
          <cell r="AE123">
            <v>0.24053333333333335</v>
          </cell>
          <cell r="AF123">
            <v>0.24053333333333335</v>
          </cell>
          <cell r="AG123">
            <v>0.28343333333333331</v>
          </cell>
          <cell r="AH123">
            <v>18.262938533049464</v>
          </cell>
          <cell r="AI123">
            <v>7.8500000000000005</v>
          </cell>
          <cell r="AJ123">
            <v>7.64</v>
          </cell>
          <cell r="AK123">
            <v>10</v>
          </cell>
          <cell r="AL123">
            <v>0.25</v>
          </cell>
          <cell r="AM123">
            <v>1.4E-2</v>
          </cell>
          <cell r="AN123">
            <v>6.5903663635253906E-2</v>
          </cell>
          <cell r="AO123">
            <v>0.107421875</v>
          </cell>
          <cell r="AP123">
            <v>0.26361465454101563</v>
          </cell>
          <cell r="AQ123">
            <v>1.7662307805313782</v>
          </cell>
          <cell r="AR123">
            <v>2.6006374788822058</v>
          </cell>
          <cell r="AS123">
            <v>1.8130568778114449</v>
          </cell>
          <cell r="AT123">
            <v>0.1589995499539491</v>
          </cell>
          <cell r="AU123">
            <v>0.22490321358920301</v>
          </cell>
          <cell r="AV123">
            <v>3.1146619501018797</v>
          </cell>
          <cell r="AW123">
            <v>152.89061095087069</v>
          </cell>
          <cell r="AX123">
            <v>0.1194510141562454</v>
          </cell>
          <cell r="AY123">
            <v>137.78015695285583</v>
          </cell>
          <cell r="AZ123" t="str">
            <v>47°51'32''</v>
          </cell>
          <cell r="BA123" t="e">
            <v>#VALUE!</v>
          </cell>
          <cell r="BB123">
            <v>0.09</v>
          </cell>
          <cell r="BC123" t="e">
            <v>#VALUE!</v>
          </cell>
          <cell r="BD123" t="e">
            <v>#VALUE!</v>
          </cell>
          <cell r="BE123" t="e">
            <v>#VALUE!</v>
          </cell>
          <cell r="BF123" t="e">
            <v>#VALUE!</v>
          </cell>
          <cell r="BG123" t="e">
            <v>#VALUE!</v>
          </cell>
          <cell r="BH123" t="e">
            <v>#VALUE!</v>
          </cell>
          <cell r="BI123" t="e">
            <v>#VALUE!</v>
          </cell>
          <cell r="BJ123" t="e">
            <v>#VALUE!</v>
          </cell>
          <cell r="BK123" t="e">
            <v>#VALUE!</v>
          </cell>
          <cell r="BL123" t="e">
            <v>#VALUE!</v>
          </cell>
          <cell r="BM123" t="e">
            <v>#VALUE!</v>
          </cell>
          <cell r="BN123">
            <v>3.0000000000086402E-2</v>
          </cell>
          <cell r="BO123">
            <v>675.93</v>
          </cell>
          <cell r="BP123">
            <v>675.33</v>
          </cell>
          <cell r="BQ123">
            <v>676.18000000000018</v>
          </cell>
          <cell r="BR123">
            <v>675.58</v>
          </cell>
          <cell r="BS123">
            <v>677.5</v>
          </cell>
          <cell r="BT123">
            <v>676.78</v>
          </cell>
          <cell r="BU123" t="str">
            <v/>
          </cell>
          <cell r="BV123">
            <v>1.3199999999998226</v>
          </cell>
          <cell r="BW123">
            <v>1.1999999999999318</v>
          </cell>
          <cell r="BX123">
            <v>1.5699999999998226</v>
          </cell>
          <cell r="BY123">
            <v>250</v>
          </cell>
          <cell r="BZ123">
            <v>0.71250000000000002</v>
          </cell>
          <cell r="CA123">
            <v>0.3125</v>
          </cell>
          <cell r="CB123">
            <v>1.2599999999998772</v>
          </cell>
          <cell r="CC123">
            <v>3</v>
          </cell>
          <cell r="CD123">
            <v>1.372349136336618</v>
          </cell>
          <cell r="CE123">
            <v>1254.0269092380954</v>
          </cell>
          <cell r="CF123">
            <v>5.348104953773325E-2</v>
          </cell>
          <cell r="CG123">
            <v>1667.0262411633778</v>
          </cell>
          <cell r="CH123">
            <v>2921.0531504014734</v>
          </cell>
          <cell r="CI123">
            <v>2</v>
          </cell>
          <cell r="CJ123">
            <v>1</v>
          </cell>
          <cell r="CK123">
            <v>1.5</v>
          </cell>
          <cell r="CL123">
            <v>2345</v>
          </cell>
          <cell r="CM123">
            <v>1.8684774949263159</v>
          </cell>
          <cell r="CN123">
            <v>1.9</v>
          </cell>
          <cell r="CO123" t="str">
            <v/>
          </cell>
          <cell r="CP123">
            <v>3</v>
          </cell>
          <cell r="CQ123">
            <v>3</v>
          </cell>
          <cell r="DV123" t="str">
            <v>250 mm</v>
          </cell>
          <cell r="DW123">
            <v>7.8500000000000005</v>
          </cell>
          <cell r="DX123" t="str">
            <v>1</v>
          </cell>
          <cell r="DY123" t="str">
            <v>CS</v>
          </cell>
          <cell r="DZ123">
            <v>675.93000000000018</v>
          </cell>
          <cell r="EA123">
            <v>675.33000000000015</v>
          </cell>
        </row>
        <row r="124">
          <cell r="A124">
            <v>62</v>
          </cell>
          <cell r="B124" t="str">
            <v>103F</v>
          </cell>
          <cell r="C124" t="str">
            <v>103G</v>
          </cell>
          <cell r="E124">
            <v>2.7E-2</v>
          </cell>
          <cell r="F124">
            <v>0.16999999999999998</v>
          </cell>
          <cell r="G124">
            <v>2.33</v>
          </cell>
          <cell r="K124">
            <v>7.9863849437926973E-2</v>
          </cell>
          <cell r="L124">
            <v>10.601686093636774</v>
          </cell>
          <cell r="M124">
            <v>10.601686093636774</v>
          </cell>
          <cell r="N124">
            <v>184.18689364361038</v>
          </cell>
          <cell r="O124">
            <v>0.63081069609507634</v>
          </cell>
          <cell r="P124">
            <v>19.899989223004187</v>
          </cell>
          <cell r="Q124">
            <v>0</v>
          </cell>
          <cell r="R124">
            <v>2.7E-2</v>
          </cell>
          <cell r="S124">
            <v>0.16999999999999998</v>
          </cell>
          <cell r="U124">
            <v>41</v>
          </cell>
          <cell r="V124">
            <v>158.4</v>
          </cell>
          <cell r="Y124">
            <v>0</v>
          </cell>
          <cell r="AB124" t="str">
            <v/>
          </cell>
          <cell r="AC124">
            <v>126.72000000000001</v>
          </cell>
          <cell r="AD124">
            <v>6.0133333333333337E-2</v>
          </cell>
          <cell r="AE124">
            <v>0.24053333333333335</v>
          </cell>
          <cell r="AF124">
            <v>0.24053333333333335</v>
          </cell>
          <cell r="AG124">
            <v>0.29153333333333337</v>
          </cell>
          <cell r="AH124">
            <v>21.399989223004187</v>
          </cell>
          <cell r="AI124">
            <v>11.780000000000001</v>
          </cell>
          <cell r="AJ124">
            <v>17.829999999999998</v>
          </cell>
          <cell r="AK124">
            <v>10</v>
          </cell>
          <cell r="AL124">
            <v>0.25</v>
          </cell>
          <cell r="AM124">
            <v>1.4E-2</v>
          </cell>
          <cell r="AN124">
            <v>5.7681083679199219E-2</v>
          </cell>
          <cell r="AO124">
            <v>0.1171875</v>
          </cell>
          <cell r="AP124">
            <v>0.23072433471679688</v>
          </cell>
          <cell r="AQ124">
            <v>2.4978937319048096</v>
          </cell>
          <cell r="AR124">
            <v>3.9511574845882702</v>
          </cell>
          <cell r="AS124">
            <v>3.7676620689946079</v>
          </cell>
          <cell r="AT124">
            <v>0.31801595799639837</v>
          </cell>
          <cell r="AU124">
            <v>0.37569704167559759</v>
          </cell>
          <cell r="AV124">
            <v>4.7581695095105756</v>
          </cell>
          <cell r="AW124">
            <v>233.56609961895896</v>
          </cell>
          <cell r="AX124">
            <v>9.1622839350043728E-2</v>
          </cell>
          <cell r="AY124">
            <v>198.13895746836079</v>
          </cell>
          <cell r="AZ124" t="str">
            <v>60°21'32''</v>
          </cell>
          <cell r="BA124" t="e">
            <v>#VALUE!</v>
          </cell>
          <cell r="BB124">
            <v>0.151</v>
          </cell>
          <cell r="BC124" t="e">
            <v>#VALUE!</v>
          </cell>
          <cell r="BD124" t="e">
            <v>#VALUE!</v>
          </cell>
          <cell r="BE124" t="e">
            <v>#VALUE!</v>
          </cell>
          <cell r="BF124" t="e">
            <v>#VALUE!</v>
          </cell>
          <cell r="BG124" t="e">
            <v>#VALUE!</v>
          </cell>
          <cell r="BH124" t="e">
            <v>#VALUE!</v>
          </cell>
          <cell r="BI124" t="e">
            <v>#VALUE!</v>
          </cell>
          <cell r="BJ124" t="e">
            <v>#VALUE!</v>
          </cell>
          <cell r="BK124" t="e">
            <v>#VALUE!</v>
          </cell>
          <cell r="BL124" t="e">
            <v>#VALUE!</v>
          </cell>
          <cell r="BM124" t="e">
            <v>#VALUE!</v>
          </cell>
          <cell r="BN124">
            <v>3.0000000000086402E-2</v>
          </cell>
          <cell r="BO124">
            <v>675.3</v>
          </cell>
          <cell r="BP124">
            <v>673.2</v>
          </cell>
          <cell r="BQ124">
            <v>675.55000000000018</v>
          </cell>
          <cell r="BR124">
            <v>673.45</v>
          </cell>
          <cell r="BS124">
            <v>676.78</v>
          </cell>
          <cell r="BT124">
            <v>676</v>
          </cell>
          <cell r="BU124" t="str">
            <v/>
          </cell>
          <cell r="BV124">
            <v>1.2299999999997908</v>
          </cell>
          <cell r="BW124">
            <v>2.5499999999999545</v>
          </cell>
          <cell r="BX124">
            <v>1.4799999999997908</v>
          </cell>
          <cell r="BY124">
            <v>250</v>
          </cell>
          <cell r="BZ124">
            <v>0.71250000000000002</v>
          </cell>
          <cell r="CA124">
            <v>0.3125</v>
          </cell>
          <cell r="CB124">
            <v>1.8899999999998727</v>
          </cell>
          <cell r="CC124">
            <v>3</v>
          </cell>
          <cell r="CD124">
            <v>1.829250452958135</v>
          </cell>
          <cell r="CE124">
            <v>1671.5347654671509</v>
          </cell>
          <cell r="CF124">
            <v>2.5866476002841643E-2</v>
          </cell>
          <cell r="CG124">
            <v>818.51463652921291</v>
          </cell>
          <cell r="CH124">
            <v>2490.0494019963639</v>
          </cell>
          <cell r="CI124">
            <v>2</v>
          </cell>
          <cell r="CJ124">
            <v>1</v>
          </cell>
          <cell r="CK124">
            <v>1.5</v>
          </cell>
          <cell r="CL124">
            <v>2345</v>
          </cell>
          <cell r="CM124">
            <v>1.5927821334731538</v>
          </cell>
          <cell r="CN124">
            <v>1.9</v>
          </cell>
          <cell r="CO124" t="str">
            <v/>
          </cell>
          <cell r="CP124">
            <v>3</v>
          </cell>
          <cell r="CQ124">
            <v>3</v>
          </cell>
          <cell r="DV124" t="str">
            <v>250 mm</v>
          </cell>
          <cell r="DW124">
            <v>11.780000000000001</v>
          </cell>
          <cell r="DX124" t="str">
            <v>1</v>
          </cell>
          <cell r="DY124" t="str">
            <v>CS</v>
          </cell>
          <cell r="DZ124">
            <v>675.30000000000018</v>
          </cell>
          <cell r="EA124">
            <v>673.20000000000016</v>
          </cell>
        </row>
        <row r="126">
          <cell r="A126">
            <v>63</v>
          </cell>
          <cell r="B126" t="str">
            <v>C99A</v>
          </cell>
          <cell r="C126" t="str">
            <v>C103`</v>
          </cell>
          <cell r="D126">
            <v>0.05</v>
          </cell>
          <cell r="E126">
            <v>4.1964095399999994</v>
          </cell>
          <cell r="F126">
            <v>4.2464095399999993</v>
          </cell>
          <cell r="G126">
            <v>2.33</v>
          </cell>
          <cell r="H126">
            <v>100.61</v>
          </cell>
          <cell r="I126">
            <v>7.71</v>
          </cell>
          <cell r="J126">
            <v>7.6632541496869102</v>
          </cell>
          <cell r="K126" t="str">
            <v/>
          </cell>
          <cell r="L126">
            <v>5.8021371178145902</v>
          </cell>
          <cell r="M126">
            <v>10</v>
          </cell>
          <cell r="N126">
            <v>190.32831544687943</v>
          </cell>
          <cell r="O126">
            <v>0.63295843045843059</v>
          </cell>
          <cell r="P126">
            <v>511.56458282289623</v>
          </cell>
          <cell r="Q126">
            <v>0.05</v>
          </cell>
          <cell r="R126">
            <v>4.1964095399999994</v>
          </cell>
          <cell r="S126">
            <v>4.2464095399999993</v>
          </cell>
          <cell r="U126">
            <v>13</v>
          </cell>
          <cell r="V126">
            <v>158.4</v>
          </cell>
          <cell r="W126">
            <v>0.05</v>
          </cell>
          <cell r="X126">
            <v>0.05</v>
          </cell>
          <cell r="Y126">
            <v>2.5000000000000001E-2</v>
          </cell>
          <cell r="AB126" t="str">
            <v/>
          </cell>
          <cell r="AC126">
            <v>126.72000000000001</v>
          </cell>
          <cell r="AD126">
            <v>1.9066666666666669E-2</v>
          </cell>
          <cell r="AE126">
            <v>7.6266666666666677E-2</v>
          </cell>
          <cell r="AF126">
            <v>0.10126666666666667</v>
          </cell>
          <cell r="AG126">
            <v>1.3751895286666664</v>
          </cell>
          <cell r="AH126">
            <v>513.06458282289623</v>
          </cell>
          <cell r="AI126">
            <v>25.740000000000002</v>
          </cell>
          <cell r="AJ126">
            <v>10.49</v>
          </cell>
          <cell r="AK126">
            <v>16</v>
          </cell>
          <cell r="AL126">
            <v>0.4</v>
          </cell>
          <cell r="AM126">
            <v>1.4E-2</v>
          </cell>
          <cell r="AN126">
            <v>0.30705003738403325</v>
          </cell>
          <cell r="AO126">
            <v>0.39658203125000002</v>
          </cell>
          <cell r="AP126">
            <v>0.76762509346008312</v>
          </cell>
          <cell r="AQ126">
            <v>4.9567186780523675</v>
          </cell>
          <cell r="AR126">
            <v>2.8567727066164581</v>
          </cell>
          <cell r="AS126">
            <v>9.7314754626274773</v>
          </cell>
          <cell r="AT126">
            <v>1.2522456704053622</v>
          </cell>
          <cell r="AU126">
            <v>1.5592957077893954</v>
          </cell>
          <cell r="AV126">
            <v>4.9926597587923061</v>
          </cell>
          <cell r="AW126">
            <v>627.39612880381196</v>
          </cell>
          <cell r="AX126">
            <v>0.8177681679373775</v>
          </cell>
          <cell r="AY126">
            <v>264.1641716804898</v>
          </cell>
          <cell r="AZ126" t="e">
            <v>#REF!</v>
          </cell>
          <cell r="BA126" t="e">
            <v>#REF!</v>
          </cell>
          <cell r="BB126" t="e">
            <v>#REF!</v>
          </cell>
          <cell r="BC126" t="e">
            <v>#REF!</v>
          </cell>
          <cell r="BD126" t="e">
            <v>#REF!</v>
          </cell>
          <cell r="BE126" t="e">
            <v>#REF!</v>
          </cell>
          <cell r="BF126" t="e">
            <v>#REF!</v>
          </cell>
          <cell r="BG126" t="e">
            <v>#REF!</v>
          </cell>
          <cell r="BH126" t="e">
            <v>#REF!</v>
          </cell>
          <cell r="BI126" t="e">
            <v>#REF!</v>
          </cell>
          <cell r="BJ126" t="e">
            <v>#REF!</v>
          </cell>
          <cell r="BK126" t="e">
            <v>#REF!</v>
          </cell>
          <cell r="BL126" t="e">
            <v>#REF!</v>
          </cell>
          <cell r="BM126" t="e">
            <v>#REF!</v>
          </cell>
          <cell r="BO126">
            <v>685.41</v>
          </cell>
          <cell r="BP126">
            <v>682.71</v>
          </cell>
          <cell r="BQ126">
            <v>685.81</v>
          </cell>
          <cell r="BR126">
            <v>683.11</v>
          </cell>
          <cell r="BS126">
            <v>687.2</v>
          </cell>
          <cell r="BT126">
            <v>684.39</v>
          </cell>
          <cell r="BU126" t="str">
            <v/>
          </cell>
          <cell r="BV126">
            <v>1.3900000000001</v>
          </cell>
          <cell r="BW126">
            <v>1.2799999999999727</v>
          </cell>
          <cell r="BX126">
            <v>1.7900000000001</v>
          </cell>
          <cell r="BY126">
            <v>400</v>
          </cell>
          <cell r="BZ126">
            <v>0.9</v>
          </cell>
          <cell r="CA126">
            <v>0.5</v>
          </cell>
          <cell r="CB126">
            <v>1.3350000000000364</v>
          </cell>
          <cell r="CC126">
            <v>3</v>
          </cell>
          <cell r="CD126">
            <v>1.1972524132256299</v>
          </cell>
          <cell r="CE126">
            <v>1745.5940184829687</v>
          </cell>
          <cell r="CF126">
            <v>7.5909244784739704E-2</v>
          </cell>
          <cell r="CG126">
            <v>2572.4599183872729</v>
          </cell>
          <cell r="CH126">
            <v>4318.0539368702412</v>
          </cell>
          <cell r="CI126">
            <v>2</v>
          </cell>
          <cell r="CJ126">
            <v>1</v>
          </cell>
          <cell r="CK126">
            <v>1.5</v>
          </cell>
          <cell r="CL126">
            <v>3059</v>
          </cell>
          <cell r="CM126">
            <v>2.1173850622116253</v>
          </cell>
          <cell r="CN126">
            <v>2.2000000000000002</v>
          </cell>
          <cell r="CO126" t="str">
            <v/>
          </cell>
          <cell r="CP126">
            <v>3</v>
          </cell>
          <cell r="CQ126">
            <v>3</v>
          </cell>
          <cell r="DV126" t="str">
            <v>400 mm</v>
          </cell>
          <cell r="DW126">
            <v>25.740000000000002</v>
          </cell>
          <cell r="DX126" t="str">
            <v>1</v>
          </cell>
          <cell r="DY126" t="str">
            <v>CS</v>
          </cell>
          <cell r="DZ126">
            <v>685.41</v>
          </cell>
          <cell r="EA126">
            <v>682.70999999999992</v>
          </cell>
        </row>
        <row r="127">
          <cell r="A127">
            <v>64</v>
          </cell>
          <cell r="B127" t="str">
            <v>C103`</v>
          </cell>
          <cell r="C127" t="str">
            <v>ALIV103</v>
          </cell>
          <cell r="E127">
            <v>0.52276</v>
          </cell>
          <cell r="F127">
            <v>4.7691695399999992</v>
          </cell>
          <cell r="G127">
            <v>2.33</v>
          </cell>
          <cell r="K127">
            <v>6.9715743482608741E-2</v>
          </cell>
          <cell r="L127">
            <v>10.069715743482609</v>
          </cell>
          <cell r="M127">
            <v>10.069715743482609</v>
          </cell>
          <cell r="N127">
            <v>189.58792741042305</v>
          </cell>
          <cell r="O127">
            <v>0.63212376237623757</v>
          </cell>
          <cell r="P127">
            <v>574.21372726408003</v>
          </cell>
          <cell r="Q127">
            <v>0</v>
          </cell>
          <cell r="R127">
            <v>0.52276</v>
          </cell>
          <cell r="S127">
            <v>4.7691695399999992</v>
          </cell>
          <cell r="U127">
            <v>186</v>
          </cell>
          <cell r="V127">
            <v>158.4</v>
          </cell>
          <cell r="X127">
            <v>0.05</v>
          </cell>
          <cell r="Y127">
            <v>2.5000000000000001E-2</v>
          </cell>
          <cell r="AB127" t="str">
            <v/>
          </cell>
          <cell r="AC127">
            <v>126.72000000000001</v>
          </cell>
          <cell r="AD127">
            <v>0.27280000000000004</v>
          </cell>
          <cell r="AE127">
            <v>1.0912000000000002</v>
          </cell>
          <cell r="AF127">
            <v>1.1162000000000001</v>
          </cell>
          <cell r="AG127">
            <v>2.5469508620000001</v>
          </cell>
          <cell r="AH127">
            <v>576.76067812608005</v>
          </cell>
          <cell r="AI127">
            <v>20.2</v>
          </cell>
          <cell r="AJ127">
            <v>9.01</v>
          </cell>
          <cell r="AK127">
            <v>16</v>
          </cell>
          <cell r="AL127">
            <v>0.4</v>
          </cell>
          <cell r="AM127">
            <v>1.4E-2</v>
          </cell>
          <cell r="AN127">
            <v>0.35928640365600595</v>
          </cell>
          <cell r="AO127">
            <v>0.397857666015625</v>
          </cell>
          <cell r="AP127">
            <v>0.89821600914001487</v>
          </cell>
          <cell r="AQ127">
            <v>4.8486958509626295</v>
          </cell>
          <cell r="AR127">
            <v>2.2056688919609453</v>
          </cell>
          <cell r="AS127">
            <v>9.359690662478739</v>
          </cell>
          <cell r="AT127">
            <v>1.1982595033201946</v>
          </cell>
          <cell r="AU127">
            <v>1.5575459069762005</v>
          </cell>
          <cell r="AV127">
            <v>4.6270758845101048</v>
          </cell>
          <cell r="AW127">
            <v>581.45550425517763</v>
          </cell>
          <cell r="AX127">
            <v>0.99192573448055754</v>
          </cell>
          <cell r="AY127">
            <v>263.75812724284418</v>
          </cell>
          <cell r="AZ127" t="str">
            <v>00°00'00''</v>
          </cell>
          <cell r="BA127" t="e">
            <v>#VALUE!</v>
          </cell>
          <cell r="BB127">
            <v>1E-3</v>
          </cell>
          <cell r="BC127" t="e">
            <v>#VALUE!</v>
          </cell>
          <cell r="BD127" t="e">
            <v>#VALUE!</v>
          </cell>
          <cell r="BE127" t="e">
            <v>#VALUE!</v>
          </cell>
          <cell r="BF127" t="e">
            <v>#VALUE!</v>
          </cell>
          <cell r="BG127" t="e">
            <v>#VALUE!</v>
          </cell>
          <cell r="BH127" t="e">
            <v>#VALUE!</v>
          </cell>
          <cell r="BI127" t="e">
            <v>#VALUE!</v>
          </cell>
          <cell r="BJ127" t="e">
            <v>#VALUE!</v>
          </cell>
          <cell r="BK127" t="e">
            <v>#VALUE!</v>
          </cell>
          <cell r="BL127" t="e">
            <v>#VALUE!</v>
          </cell>
          <cell r="BM127" t="e">
            <v>#VALUE!</v>
          </cell>
          <cell r="BN127">
            <v>6.0000000000059117E-2</v>
          </cell>
          <cell r="BO127">
            <v>682.65</v>
          </cell>
          <cell r="BP127">
            <v>680.83</v>
          </cell>
          <cell r="BQ127">
            <v>683.05</v>
          </cell>
          <cell r="BR127">
            <v>681.23</v>
          </cell>
          <cell r="BS127">
            <v>684.39</v>
          </cell>
          <cell r="BT127">
            <v>682.52200000000005</v>
          </cell>
          <cell r="BU127" t="str">
            <v/>
          </cell>
          <cell r="BV127">
            <v>1.3400000000000318</v>
          </cell>
          <cell r="BW127">
            <v>1.29200000000003</v>
          </cell>
          <cell r="BX127">
            <v>1.7400000000000317</v>
          </cell>
          <cell r="BY127">
            <v>400</v>
          </cell>
          <cell r="BZ127">
            <v>0.9</v>
          </cell>
          <cell r="CA127">
            <v>0.5</v>
          </cell>
          <cell r="CB127">
            <v>1.3160000000000309</v>
          </cell>
          <cell r="CC127">
            <v>14</v>
          </cell>
          <cell r="CD127">
            <v>1.130821130323443</v>
          </cell>
          <cell r="CE127">
            <v>1923.5267426801765</v>
          </cell>
          <cell r="CF127">
            <v>7.7775609571342996E-2</v>
          </cell>
          <cell r="CG127">
            <v>2643.4722382764166</v>
          </cell>
          <cell r="CH127">
            <v>4566.9989809565932</v>
          </cell>
          <cell r="CI127">
            <v>2</v>
          </cell>
          <cell r="CJ127">
            <v>1</v>
          </cell>
          <cell r="CK127">
            <v>1.5</v>
          </cell>
          <cell r="CL127">
            <v>3059</v>
          </cell>
          <cell r="CM127">
            <v>2.2394568393052925</v>
          </cell>
          <cell r="CN127">
            <v>3</v>
          </cell>
          <cell r="CO127" t="str">
            <v/>
          </cell>
          <cell r="CP127">
            <v>3</v>
          </cell>
          <cell r="CQ127">
            <v>3</v>
          </cell>
          <cell r="DV127" t="str">
            <v>400 mm</v>
          </cell>
          <cell r="DW127">
            <v>20.2</v>
          </cell>
          <cell r="DX127" t="str">
            <v>1</v>
          </cell>
          <cell r="DY127" t="str">
            <v>CS</v>
          </cell>
          <cell r="DZ127">
            <v>682.65</v>
          </cell>
          <cell r="EA127">
            <v>680.82999999999993</v>
          </cell>
        </row>
        <row r="128">
          <cell r="A128">
            <v>65</v>
          </cell>
          <cell r="B128" t="str">
            <v>ALIV103</v>
          </cell>
          <cell r="C128" t="str">
            <v>BOT4</v>
          </cell>
          <cell r="E128">
            <v>0</v>
          </cell>
          <cell r="F128">
            <v>4.7691695399999992</v>
          </cell>
          <cell r="G128">
            <v>2.33</v>
          </cell>
          <cell r="K128">
            <v>0.11292552585698236</v>
          </cell>
          <cell r="L128">
            <v>10.182641269339591</v>
          </cell>
          <cell r="M128">
            <v>10.182641269339591</v>
          </cell>
          <cell r="N128">
            <v>188.40521453194631</v>
          </cell>
          <cell r="O128">
            <v>0.63578027795519854</v>
          </cell>
          <cell r="P128">
            <v>574.21372726408003</v>
          </cell>
          <cell r="Q128">
            <v>0</v>
          </cell>
          <cell r="R128">
            <v>0</v>
          </cell>
          <cell r="V128">
            <v>158.4</v>
          </cell>
          <cell r="X128">
            <v>0.05</v>
          </cell>
          <cell r="Y128">
            <v>2.5000000000000001E-2</v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F128" t="str">
            <v/>
          </cell>
          <cell r="AG128" t="str">
            <v/>
          </cell>
          <cell r="AH128">
            <v>574.21372726408003</v>
          </cell>
          <cell r="AI128">
            <v>48.629999999999995</v>
          </cell>
          <cell r="AJ128">
            <v>13.8</v>
          </cell>
          <cell r="AK128">
            <v>16</v>
          </cell>
          <cell r="AL128">
            <v>0.36199999999999999</v>
          </cell>
          <cell r="AM128">
            <v>0.01</v>
          </cell>
          <cell r="AN128">
            <v>0.26039973020553581</v>
          </cell>
          <cell r="AO128">
            <v>0.36127363586425781</v>
          </cell>
          <cell r="AP128">
            <v>0.71933627128601052</v>
          </cell>
          <cell r="AQ128">
            <v>7.245316567258218</v>
          </cell>
          <cell r="AR128">
            <v>4.6826187646130277</v>
          </cell>
          <cell r="AS128">
            <v>11.019146470220427</v>
          </cell>
          <cell r="AT128">
            <v>2.6755663690003262</v>
          </cell>
          <cell r="AU128">
            <v>2.9359660992058618</v>
          </cell>
          <cell r="AV128">
            <v>7.5008565213216194</v>
          </cell>
          <cell r="AW128">
            <v>772.0010315769174</v>
          </cell>
          <cell r="AX128">
            <v>0.7437991709559898</v>
          </cell>
          <cell r="AY128">
            <v>238.87354238296777</v>
          </cell>
          <cell r="AZ128" t="str">
            <v>24°53'05''</v>
          </cell>
          <cell r="BA128" t="e">
            <v>#VALUE!</v>
          </cell>
          <cell r="BB128">
            <v>1.3779999999999999</v>
          </cell>
          <cell r="BC128" t="e">
            <v>#VALUE!</v>
          </cell>
          <cell r="BD128" t="e">
            <v>#VALUE!</v>
          </cell>
          <cell r="BE128" t="e">
            <v>#VALUE!</v>
          </cell>
          <cell r="BF128" t="e">
            <v>#VALUE!</v>
          </cell>
          <cell r="BG128" t="e">
            <v>#VALUE!</v>
          </cell>
          <cell r="BH128" t="e">
            <v>#VALUE!</v>
          </cell>
          <cell r="BI128" t="e">
            <v>#VALUE!</v>
          </cell>
          <cell r="BJ128" t="e">
            <v>#VALUE!</v>
          </cell>
          <cell r="BK128" t="e">
            <v>#VALUE!</v>
          </cell>
          <cell r="BL128" t="e">
            <v>#VALUE!</v>
          </cell>
          <cell r="BM128" t="e">
            <v>#VALUE!</v>
          </cell>
          <cell r="BN128">
            <v>0.43000000000006366</v>
          </cell>
          <cell r="BO128">
            <v>680.4</v>
          </cell>
          <cell r="BP128">
            <v>673.69</v>
          </cell>
          <cell r="BQ128">
            <v>680.76199999999994</v>
          </cell>
          <cell r="BR128">
            <v>674.05200000000002</v>
          </cell>
          <cell r="BS128">
            <v>682.52200000000005</v>
          </cell>
          <cell r="BT128">
            <v>674.46860166077397</v>
          </cell>
          <cell r="BU128" t="str">
            <v/>
          </cell>
          <cell r="BV128">
            <v>1.7600000000001046</v>
          </cell>
          <cell r="BW128">
            <v>0.41660166077394933</v>
          </cell>
          <cell r="BX128">
            <v>2.1220000000001047</v>
          </cell>
          <cell r="BY128">
            <v>400</v>
          </cell>
          <cell r="BZ128">
            <v>0.8</v>
          </cell>
          <cell r="CA128">
            <v>0.4</v>
          </cell>
          <cell r="CB128">
            <v>1.088300830387027</v>
          </cell>
          <cell r="CC128">
            <v>14</v>
          </cell>
          <cell r="CD128">
            <v>1.0702290542739843</v>
          </cell>
          <cell r="CE128">
            <v>2285.4317438127564</v>
          </cell>
          <cell r="CF128">
            <v>8.8792010119428499E-2</v>
          </cell>
          <cell r="CG128">
            <v>2913.114311108066</v>
          </cell>
          <cell r="CH128">
            <v>5198.5460549208219</v>
          </cell>
          <cell r="CI128">
            <v>4</v>
          </cell>
          <cell r="CJ128">
            <v>1</v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>
            <v>0.69141501027970698</v>
          </cell>
          <cell r="CP128">
            <v>3</v>
          </cell>
          <cell r="CQ128">
            <v>3</v>
          </cell>
          <cell r="DV128" t="str">
            <v>400 mm</v>
          </cell>
          <cell r="DW128">
            <v>48.629999999999995</v>
          </cell>
          <cell r="DX128" t="str">
            <v>-</v>
          </cell>
          <cell r="DY128" t="str">
            <v>PVC</v>
          </cell>
          <cell r="DZ128">
            <v>680.4</v>
          </cell>
          <cell r="EA128">
            <v>673.68999999999994</v>
          </cell>
        </row>
        <row r="129">
          <cell r="A129">
            <v>66</v>
          </cell>
          <cell r="B129" t="str">
            <v>ALIV103</v>
          </cell>
          <cell r="C129" t="str">
            <v>103A</v>
          </cell>
          <cell r="D129">
            <v>0.32064000000000004</v>
          </cell>
          <cell r="F129">
            <v>0.32064000000000004</v>
          </cell>
          <cell r="G129">
            <v>2.33</v>
          </cell>
          <cell r="K129">
            <v>0.32279632033254568</v>
          </cell>
          <cell r="L129">
            <v>10.392512063815154</v>
          </cell>
          <cell r="M129">
            <v>10.392512063815154</v>
          </cell>
          <cell r="N129">
            <v>186.25984596784554</v>
          </cell>
          <cell r="O129">
            <v>0.63267016806722698</v>
          </cell>
          <cell r="P129">
            <v>37.78455364760255</v>
          </cell>
          <cell r="Q129">
            <v>0.32064000000000004</v>
          </cell>
          <cell r="R129">
            <v>0</v>
          </cell>
          <cell r="S129">
            <v>5.0898095399999992</v>
          </cell>
          <cell r="U129">
            <v>186</v>
          </cell>
          <cell r="V129">
            <v>158.4</v>
          </cell>
          <cell r="W129">
            <v>0.32064000000000004</v>
          </cell>
          <cell r="X129">
            <v>0.37064000000000002</v>
          </cell>
          <cell r="Y129">
            <v>0.18532000000000001</v>
          </cell>
          <cell r="AB129" t="str">
            <v/>
          </cell>
          <cell r="AC129">
            <v>126.72000000000001</v>
          </cell>
          <cell r="AD129">
            <v>0.27280000000000004</v>
          </cell>
          <cell r="AE129">
            <v>1.0912000000000002</v>
          </cell>
          <cell r="AF129">
            <v>1.2765200000000001</v>
          </cell>
          <cell r="AG129">
            <v>2.8034628619999999</v>
          </cell>
          <cell r="AH129">
            <v>40.588016509602554</v>
          </cell>
          <cell r="AI129">
            <v>47.599999999999994</v>
          </cell>
          <cell r="AJ129">
            <v>10.25</v>
          </cell>
          <cell r="AK129">
            <v>10</v>
          </cell>
          <cell r="AL129">
            <v>0.25</v>
          </cell>
          <cell r="AM129">
            <v>1.4E-2</v>
          </cell>
          <cell r="AN129">
            <v>9.2164754867553711E-2</v>
          </cell>
          <cell r="AO129">
            <v>0.1640625</v>
          </cell>
          <cell r="AP129">
            <v>0.36865901947021484</v>
          </cell>
          <cell r="AQ129">
            <v>2.4703128393215192</v>
          </cell>
          <cell r="AR129">
            <v>3.0194460547507243</v>
          </cell>
          <cell r="AS129">
            <v>3.2388782004122443</v>
          </cell>
          <cell r="AT129">
            <v>0.31103188196313686</v>
          </cell>
          <cell r="AU129">
            <v>0.40319663683069057</v>
          </cell>
          <cell r="AV129">
            <v>3.6076647317552935</v>
          </cell>
          <cell r="AW129">
            <v>177.0908284046472</v>
          </cell>
          <cell r="AX129">
            <v>0.22919321613234628</v>
          </cell>
          <cell r="AY129">
            <v>263.34417544333701</v>
          </cell>
          <cell r="AZ129" t="str">
            <v>00°00'00''</v>
          </cell>
          <cell r="BA129" t="e">
            <v>#VALUE!</v>
          </cell>
          <cell r="BB129">
            <v>1E-3</v>
          </cell>
          <cell r="BC129" t="e">
            <v>#VALUE!</v>
          </cell>
          <cell r="BD129" t="e">
            <v>#VALUE!</v>
          </cell>
          <cell r="BE129" t="e">
            <v>#VALUE!</v>
          </cell>
          <cell r="BF129" t="e">
            <v>#VALUE!</v>
          </cell>
          <cell r="BG129" t="e">
            <v>#VALUE!</v>
          </cell>
          <cell r="BH129" t="e">
            <v>#VALUE!</v>
          </cell>
          <cell r="BI129" t="e">
            <v>#VALUE!</v>
          </cell>
          <cell r="BJ129" t="e">
            <v>#VALUE!</v>
          </cell>
          <cell r="BK129" t="e">
            <v>#VALUE!</v>
          </cell>
          <cell r="BL129" t="e">
            <v>#VALUE!</v>
          </cell>
          <cell r="BM129" t="e">
            <v>#VALUE!</v>
          </cell>
          <cell r="BN129">
            <v>3.0000000000086402E-2</v>
          </cell>
          <cell r="BO129">
            <v>680.8</v>
          </cell>
          <cell r="BP129">
            <v>675.92</v>
          </cell>
          <cell r="BQ129">
            <v>681.05</v>
          </cell>
          <cell r="BR129">
            <v>676.17</v>
          </cell>
          <cell r="BS129">
            <v>682.52200000000005</v>
          </cell>
          <cell r="BT129">
            <v>677.6</v>
          </cell>
          <cell r="BU129" t="str">
            <v/>
          </cell>
          <cell r="BV129">
            <v>1.4720000000000937</v>
          </cell>
          <cell r="BW129">
            <v>1.4300000000000637</v>
          </cell>
          <cell r="BX129">
            <v>1.7220000000000937</v>
          </cell>
          <cell r="BY129">
            <v>250</v>
          </cell>
          <cell r="BZ129">
            <v>0.71250000000000002</v>
          </cell>
          <cell r="CA129">
            <v>0.3125</v>
          </cell>
          <cell r="CB129">
            <v>1.4510000000000787</v>
          </cell>
          <cell r="CC129">
            <v>3</v>
          </cell>
          <cell r="CD129">
            <v>1.5238788020894261</v>
          </cell>
          <cell r="CE129">
            <v>1392.4918766217784</v>
          </cell>
          <cell r="CF129">
            <v>4.1825638625983763E-2</v>
          </cell>
          <cell r="CG129">
            <v>1294.9141845560709</v>
          </cell>
          <cell r="CH129">
            <v>2687.4060611778496</v>
          </cell>
          <cell r="CI129">
            <v>2</v>
          </cell>
          <cell r="CJ129">
            <v>1</v>
          </cell>
          <cell r="CK129">
            <v>1.5</v>
          </cell>
          <cell r="CL129">
            <v>2345</v>
          </cell>
          <cell r="CM129">
            <v>1.719023066851503</v>
          </cell>
          <cell r="CN129">
            <v>1.9</v>
          </cell>
          <cell r="CO129" t="str">
            <v/>
          </cell>
          <cell r="CP129">
            <v>3</v>
          </cell>
          <cell r="CQ129">
            <v>3</v>
          </cell>
          <cell r="DV129" t="str">
            <v>250 mm</v>
          </cell>
          <cell r="DW129">
            <v>47.599999999999994</v>
          </cell>
          <cell r="DX129" t="str">
            <v>1</v>
          </cell>
          <cell r="DY129" t="str">
            <v>CS</v>
          </cell>
          <cell r="DZ129">
            <v>680.8</v>
          </cell>
          <cell r="EA129">
            <v>675.92</v>
          </cell>
        </row>
        <row r="130">
          <cell r="A130">
            <v>67</v>
          </cell>
          <cell r="B130" t="str">
            <v>103A</v>
          </cell>
          <cell r="C130" t="str">
            <v>103C</v>
          </cell>
          <cell r="E130">
            <v>7.4483709999999995E-2</v>
          </cell>
          <cell r="F130">
            <v>0.39512371000000002</v>
          </cell>
          <cell r="G130">
            <v>2.33</v>
          </cell>
          <cell r="K130">
            <v>0.1118083254696887</v>
          </cell>
          <cell r="L130">
            <v>10.504320389284842</v>
          </cell>
          <cell r="M130">
            <v>10.504320389284842</v>
          </cell>
          <cell r="N130">
            <v>185.14390445696844</v>
          </cell>
          <cell r="O130">
            <v>0.63295702592087322</v>
          </cell>
          <cell r="P130">
            <v>46.513160720249587</v>
          </cell>
          <cell r="Q130">
            <v>0</v>
          </cell>
          <cell r="R130">
            <v>7.4483709999999995E-2</v>
          </cell>
          <cell r="S130">
            <v>5.1642932499999992</v>
          </cell>
          <cell r="U130">
            <v>186</v>
          </cell>
          <cell r="V130">
            <v>158.4</v>
          </cell>
          <cell r="X130">
            <v>0.37064000000000002</v>
          </cell>
          <cell r="Y130">
            <v>0.18532000000000001</v>
          </cell>
          <cell r="AB130" t="str">
            <v/>
          </cell>
          <cell r="AC130">
            <v>126.72000000000001</v>
          </cell>
          <cell r="AD130">
            <v>0.27280000000000004</v>
          </cell>
          <cell r="AE130">
            <v>1.0912000000000002</v>
          </cell>
          <cell r="AF130">
            <v>1.2765200000000001</v>
          </cell>
          <cell r="AG130">
            <v>2.825807975</v>
          </cell>
          <cell r="AH130">
            <v>49.338968695249591</v>
          </cell>
          <cell r="AI130">
            <v>14.66</v>
          </cell>
          <cell r="AJ130">
            <v>6.21</v>
          </cell>
          <cell r="AK130">
            <v>10</v>
          </cell>
          <cell r="AL130">
            <v>0.25</v>
          </cell>
          <cell r="AM130">
            <v>1.4E-2</v>
          </cell>
          <cell r="AN130">
            <v>0.11695766448974609</v>
          </cell>
          <cell r="AO130">
            <v>0.181640625</v>
          </cell>
          <cell r="AP130">
            <v>0.46783065795898438</v>
          </cell>
          <cell r="AQ130">
            <v>2.1894827382547661</v>
          </cell>
          <cell r="AR130">
            <v>2.3239560570435818</v>
          </cell>
          <cell r="AS130">
            <v>2.4022481775177238</v>
          </cell>
          <cell r="AT130">
            <v>0.2443340805869311</v>
          </cell>
          <cell r="AU130">
            <v>0.36129174507667716</v>
          </cell>
          <cell r="AV130">
            <v>2.8080836328318139</v>
          </cell>
          <cell r="AW130">
            <v>137.84148299328382</v>
          </cell>
          <cell r="AX130">
            <v>0.35793991492135629</v>
          </cell>
          <cell r="AY130">
            <v>260.46570395169329</v>
          </cell>
          <cell r="AZ130" t="str">
            <v>02°52'42''</v>
          </cell>
          <cell r="BA130" t="e">
            <v>#VALUE!</v>
          </cell>
          <cell r="BB130">
            <v>1E-3</v>
          </cell>
          <cell r="BC130" t="e">
            <v>#VALUE!</v>
          </cell>
          <cell r="BD130" t="e">
            <v>#VALUE!</v>
          </cell>
          <cell r="BE130" t="e">
            <v>#VALUE!</v>
          </cell>
          <cell r="BF130" t="e">
            <v>#VALUE!</v>
          </cell>
          <cell r="BG130" t="e">
            <v>#VALUE!</v>
          </cell>
          <cell r="BH130" t="e">
            <v>#VALUE!</v>
          </cell>
          <cell r="BI130" t="e">
            <v>#VALUE!</v>
          </cell>
          <cell r="BJ130" t="e">
            <v>#VALUE!</v>
          </cell>
          <cell r="BK130" t="e">
            <v>#VALUE!</v>
          </cell>
          <cell r="BL130" t="e">
            <v>#VALUE!</v>
          </cell>
          <cell r="BM130" t="e">
            <v>#VALUE!</v>
          </cell>
          <cell r="BN130">
            <v>5.999999999994543E-2</v>
          </cell>
          <cell r="BO130">
            <v>675.86</v>
          </cell>
          <cell r="BP130">
            <v>674.95</v>
          </cell>
          <cell r="BQ130">
            <v>676.11</v>
          </cell>
          <cell r="BR130">
            <v>675.2</v>
          </cell>
          <cell r="BS130">
            <v>677.6</v>
          </cell>
          <cell r="BT130">
            <v>676</v>
          </cell>
          <cell r="BU130" t="str">
            <v/>
          </cell>
          <cell r="BV130">
            <v>1.4900000000000091</v>
          </cell>
          <cell r="BW130">
            <v>0.79999999999995453</v>
          </cell>
          <cell r="BX130">
            <v>1.7400000000000091</v>
          </cell>
          <cell r="BY130">
            <v>250</v>
          </cell>
          <cell r="BZ130">
            <v>0.71250000000000002</v>
          </cell>
          <cell r="CA130">
            <v>0.3125</v>
          </cell>
          <cell r="CB130">
            <v>1.1449999999999818</v>
          </cell>
          <cell r="CC130">
            <v>4</v>
          </cell>
          <cell r="CD130">
            <v>1.1854640490605632</v>
          </cell>
          <cell r="CE130">
            <v>1173.5260556290079</v>
          </cell>
          <cell r="CF130">
            <v>6.2839840406346048E-2</v>
          </cell>
          <cell r="CG130">
            <v>1980.1448266973368</v>
          </cell>
          <cell r="CH130">
            <v>3153.6708823263448</v>
          </cell>
          <cell r="CI130">
            <v>2</v>
          </cell>
          <cell r="CJ130">
            <v>1</v>
          </cell>
          <cell r="CK130">
            <v>1.5</v>
          </cell>
          <cell r="CL130">
            <v>2345</v>
          </cell>
          <cell r="CM130">
            <v>2.0172734854965957</v>
          </cell>
          <cell r="CN130">
            <v>2.2000000000000002</v>
          </cell>
          <cell r="CO130" t="str">
            <v/>
          </cell>
          <cell r="CP130">
            <v>3</v>
          </cell>
          <cell r="CQ130">
            <v>3</v>
          </cell>
          <cell r="DV130" t="str">
            <v>250 mm</v>
          </cell>
          <cell r="DW130">
            <v>14.66</v>
          </cell>
          <cell r="DX130" t="str">
            <v>1</v>
          </cell>
          <cell r="DY130" t="str">
            <v>CS</v>
          </cell>
          <cell r="DZ130">
            <v>675.86</v>
          </cell>
          <cell r="EA130">
            <v>674.95</v>
          </cell>
        </row>
        <row r="131">
          <cell r="A131">
            <v>68</v>
          </cell>
          <cell r="B131" t="str">
            <v>103C</v>
          </cell>
          <cell r="C131" t="str">
            <v>103D</v>
          </cell>
          <cell r="F131">
            <v>0.39512371000000002</v>
          </cell>
          <cell r="G131">
            <v>2.33</v>
          </cell>
          <cell r="K131">
            <v>0.36908254921374323</v>
          </cell>
          <cell r="L131">
            <v>10.873402938498586</v>
          </cell>
          <cell r="M131">
            <v>10.873402938498586</v>
          </cell>
          <cell r="N131">
            <v>181.58625268390875</v>
          </cell>
          <cell r="O131">
            <v>0.62750000000000006</v>
          </cell>
          <cell r="P131">
            <v>46.513160720249587</v>
          </cell>
          <cell r="Q131">
            <v>0</v>
          </cell>
          <cell r="R131">
            <v>0</v>
          </cell>
          <cell r="S131">
            <v>5.1642932499999992</v>
          </cell>
          <cell r="U131">
            <v>186</v>
          </cell>
          <cell r="V131">
            <v>158.4</v>
          </cell>
          <cell r="X131">
            <v>0.37064000000000002</v>
          </cell>
          <cell r="Y131">
            <v>0.18532000000000001</v>
          </cell>
          <cell r="AB131" t="str">
            <v/>
          </cell>
          <cell r="AC131">
            <v>126.72000000000001</v>
          </cell>
          <cell r="AD131">
            <v>0.27280000000000004</v>
          </cell>
          <cell r="AE131">
            <v>1.0912000000000002</v>
          </cell>
          <cell r="AF131">
            <v>1.2765200000000001</v>
          </cell>
          <cell r="AG131">
            <v>2.825807975</v>
          </cell>
          <cell r="AH131">
            <v>49.338968695249591</v>
          </cell>
          <cell r="AI131">
            <v>19.62</v>
          </cell>
          <cell r="AJ131">
            <v>0.51</v>
          </cell>
          <cell r="AK131">
            <v>12</v>
          </cell>
          <cell r="AL131">
            <v>0.30000000000000004</v>
          </cell>
          <cell r="AM131">
            <v>1.4E-2</v>
          </cell>
          <cell r="AN131">
            <v>0.2205059051513672</v>
          </cell>
          <cell r="AO131">
            <v>0.17226562500000003</v>
          </cell>
          <cell r="AP131">
            <v>0.73501968383789051</v>
          </cell>
          <cell r="AQ131">
            <v>0.88599218062182816</v>
          </cell>
          <cell r="AR131">
            <v>0.61630348175327199</v>
          </cell>
          <cell r="AS131">
            <v>0.34319012406031169</v>
          </cell>
          <cell r="AT131">
            <v>4.0009283594445569E-2</v>
          </cell>
          <cell r="AU131">
            <v>0.26051518874581275</v>
          </cell>
          <cell r="AV131">
            <v>0.90873409660629823</v>
          </cell>
          <cell r="AW131">
            <v>64.234628144210348</v>
          </cell>
          <cell r="AX131">
            <v>0.7681054615040479</v>
          </cell>
          <cell r="AY131">
            <v>260.2608596735065</v>
          </cell>
          <cell r="AZ131" t="str">
            <v>00°00'00''</v>
          </cell>
          <cell r="BA131" t="e">
            <v>#VALUE!</v>
          </cell>
          <cell r="BB131">
            <v>1E-3</v>
          </cell>
          <cell r="BC131" t="e">
            <v>#VALUE!</v>
          </cell>
          <cell r="BD131" t="e">
            <v>#VALUE!</v>
          </cell>
          <cell r="BE131" t="e">
            <v>#VALUE!</v>
          </cell>
          <cell r="BF131" t="e">
            <v>#VALUE!</v>
          </cell>
          <cell r="BG131" t="e">
            <v>#VALUE!</v>
          </cell>
          <cell r="BH131" t="e">
            <v>#VALUE!</v>
          </cell>
          <cell r="BI131" t="e">
            <v>#VALUE!</v>
          </cell>
          <cell r="BJ131" t="e">
            <v>#VALUE!</v>
          </cell>
          <cell r="BK131" t="e">
            <v>#VALUE!</v>
          </cell>
          <cell r="BL131" t="e">
            <v>#VALUE!</v>
          </cell>
          <cell r="BM131" t="e">
            <v>#VALUE!</v>
          </cell>
          <cell r="BN131">
            <v>3.0000000000086402E-2</v>
          </cell>
          <cell r="BO131">
            <v>674.92</v>
          </cell>
          <cell r="BP131">
            <v>674.82</v>
          </cell>
          <cell r="BQ131">
            <v>675.22</v>
          </cell>
          <cell r="BR131">
            <v>675.12</v>
          </cell>
          <cell r="BS131">
            <v>676</v>
          </cell>
          <cell r="BT131">
            <v>676</v>
          </cell>
          <cell r="BU131" t="str">
            <v/>
          </cell>
          <cell r="BV131">
            <v>0.77999999999997272</v>
          </cell>
          <cell r="BW131">
            <v>0.87999999999999545</v>
          </cell>
          <cell r="BX131">
            <v>1.0799999999999728</v>
          </cell>
          <cell r="BY131">
            <v>300</v>
          </cell>
          <cell r="BZ131">
            <v>0.77500000000000002</v>
          </cell>
          <cell r="CA131">
            <v>0.375</v>
          </cell>
          <cell r="CB131">
            <v>0.82999999999998408</v>
          </cell>
          <cell r="CC131">
            <v>5</v>
          </cell>
          <cell r="CD131">
            <v>0.87110212617157035</v>
          </cell>
          <cell r="CE131">
            <v>889.44971470405915</v>
          </cell>
          <cell r="CF131">
            <v>0.12277972350625954</v>
          </cell>
          <cell r="CG131">
            <v>4417.6398103291212</v>
          </cell>
          <cell r="CH131">
            <v>5307.0895250331805</v>
          </cell>
          <cell r="CI131">
            <v>2</v>
          </cell>
          <cell r="CJ131">
            <v>1</v>
          </cell>
          <cell r="CK131">
            <v>1.5</v>
          </cell>
          <cell r="CL131">
            <v>2650</v>
          </cell>
          <cell r="CM131">
            <v>3.0040129386980263</v>
          </cell>
          <cell r="CN131">
            <v>4</v>
          </cell>
          <cell r="CO131" t="str">
            <v/>
          </cell>
          <cell r="CP131">
            <v>3</v>
          </cell>
          <cell r="CQ131">
            <v>3</v>
          </cell>
          <cell r="DV131" t="str">
            <v>300 mm</v>
          </cell>
          <cell r="DW131">
            <v>19.62</v>
          </cell>
          <cell r="DX131" t="str">
            <v>1</v>
          </cell>
          <cell r="DY131" t="str">
            <v>CS</v>
          </cell>
          <cell r="DZ131">
            <v>674.92000000000007</v>
          </cell>
          <cell r="EA131">
            <v>674.82</v>
          </cell>
        </row>
        <row r="132">
          <cell r="A132">
            <v>69</v>
          </cell>
          <cell r="B132" t="str">
            <v>103D</v>
          </cell>
          <cell r="C132" t="str">
            <v>103G</v>
          </cell>
          <cell r="F132">
            <v>0.39512371000000002</v>
          </cell>
          <cell r="G132">
            <v>2.33</v>
          </cell>
          <cell r="K132">
            <v>0.17455119484422654</v>
          </cell>
          <cell r="L132">
            <v>11.047954133342813</v>
          </cell>
          <cell r="M132">
            <v>11.047954133342813</v>
          </cell>
          <cell r="N132">
            <v>179.96777078176709</v>
          </cell>
          <cell r="O132">
            <v>0.62750000000000006</v>
          </cell>
          <cell r="P132">
            <v>46.513160720249587</v>
          </cell>
          <cell r="Q132">
            <v>0</v>
          </cell>
          <cell r="R132">
            <v>0</v>
          </cell>
          <cell r="S132">
            <v>5.1642932499999992</v>
          </cell>
          <cell r="U132">
            <v>186</v>
          </cell>
          <cell r="V132">
            <v>158.4</v>
          </cell>
          <cell r="W132">
            <v>0</v>
          </cell>
          <cell r="X132">
            <v>0.37064000000000002</v>
          </cell>
          <cell r="Y132">
            <v>0.18532000000000001</v>
          </cell>
          <cell r="AB132" t="str">
            <v/>
          </cell>
          <cell r="AC132">
            <v>126.72000000000001</v>
          </cell>
          <cell r="AD132">
            <v>0.27280000000000004</v>
          </cell>
          <cell r="AE132">
            <v>1.0912000000000002</v>
          </cell>
          <cell r="AF132">
            <v>1.2765200000000001</v>
          </cell>
          <cell r="AG132">
            <v>2.825807975</v>
          </cell>
          <cell r="AH132">
            <v>49.338968695249591</v>
          </cell>
          <cell r="AI132">
            <v>10.98</v>
          </cell>
          <cell r="AJ132">
            <v>0.82</v>
          </cell>
          <cell r="AK132">
            <v>12</v>
          </cell>
          <cell r="AL132">
            <v>0.30000000000000004</v>
          </cell>
          <cell r="AM132">
            <v>1.4E-2</v>
          </cell>
          <cell r="AN132">
            <v>0.18951730728149419</v>
          </cell>
          <cell r="AO132">
            <v>0.17226562500000003</v>
          </cell>
          <cell r="AP132">
            <v>0.63172435760498047</v>
          </cell>
          <cell r="AQ132">
            <v>1.0484382677523318</v>
          </cell>
          <cell r="AR132">
            <v>0.82939349978945309</v>
          </cell>
          <cell r="AS132">
            <v>0.48929075466286859</v>
          </cell>
          <cell r="AT132">
            <v>5.6025626976937318E-2</v>
          </cell>
          <cell r="AU132">
            <v>0.24554293425843149</v>
          </cell>
          <cell r="AV132">
            <v>1.1522816919984802</v>
          </cell>
          <cell r="AW132">
            <v>81.449993215089975</v>
          </cell>
          <cell r="AX132">
            <v>0.60575779994182644</v>
          </cell>
          <cell r="AY132">
            <v>242.44767819168163</v>
          </cell>
          <cell r="AZ132" t="str">
            <v>17°48'47''</v>
          </cell>
          <cell r="BA132" t="e">
            <v>#VALUE!</v>
          </cell>
          <cell r="BB132">
            <v>1E-3</v>
          </cell>
          <cell r="BC132" t="e">
            <v>#VALUE!</v>
          </cell>
          <cell r="BD132" t="e">
            <v>#VALUE!</v>
          </cell>
          <cell r="BE132" t="e">
            <v>#VALUE!</v>
          </cell>
          <cell r="BF132" t="e">
            <v>#VALUE!</v>
          </cell>
          <cell r="BG132" t="e">
            <v>#VALUE!</v>
          </cell>
          <cell r="BH132" t="e">
            <v>#VALUE!</v>
          </cell>
          <cell r="BI132" t="e">
            <v>#VALUE!</v>
          </cell>
          <cell r="BJ132" t="e">
            <v>#VALUE!</v>
          </cell>
          <cell r="BK132" t="e">
            <v>#VALUE!</v>
          </cell>
          <cell r="BL132" t="e">
            <v>#VALUE!</v>
          </cell>
          <cell r="BM132" t="e">
            <v>#VALUE!</v>
          </cell>
          <cell r="BN132">
            <v>3.0000000000086402E-2</v>
          </cell>
          <cell r="BO132">
            <v>674.79</v>
          </cell>
          <cell r="BP132">
            <v>674.7</v>
          </cell>
          <cell r="BQ132">
            <v>675.09</v>
          </cell>
          <cell r="BR132">
            <v>675</v>
          </cell>
          <cell r="BS132">
            <v>676</v>
          </cell>
          <cell r="BT132">
            <v>676</v>
          </cell>
          <cell r="BU132" t="str">
            <v/>
          </cell>
          <cell r="BV132">
            <v>0.90999999999996817</v>
          </cell>
          <cell r="BW132">
            <v>1</v>
          </cell>
          <cell r="BX132">
            <v>1.2099999999999682</v>
          </cell>
          <cell r="BY132">
            <v>300</v>
          </cell>
          <cell r="BZ132">
            <v>0.77500000000000002</v>
          </cell>
          <cell r="CA132">
            <v>0.375</v>
          </cell>
          <cell r="CB132">
            <v>0.95499999999998408</v>
          </cell>
          <cell r="CC132">
            <v>6</v>
          </cell>
          <cell r="CD132">
            <v>1.0397346179742086</v>
          </cell>
          <cell r="CE132">
            <v>1061.6340283652905</v>
          </cell>
          <cell r="CF132">
            <v>9.9826375570998938E-2</v>
          </cell>
          <cell r="CG132">
            <v>3429.2317107721688</v>
          </cell>
          <cell r="CH132">
            <v>4490.8657391374591</v>
          </cell>
          <cell r="CI132">
            <v>2</v>
          </cell>
          <cell r="CJ132">
            <v>1</v>
          </cell>
          <cell r="CK132">
            <v>1.5</v>
          </cell>
          <cell r="CL132">
            <v>2650</v>
          </cell>
          <cell r="CM132">
            <v>2.5419994749834673</v>
          </cell>
          <cell r="CN132">
            <v>3</v>
          </cell>
          <cell r="CO132" t="str">
            <v/>
          </cell>
          <cell r="CP132">
            <v>3</v>
          </cell>
          <cell r="CQ132">
            <v>3</v>
          </cell>
          <cell r="DV132" t="str">
            <v>300 mm</v>
          </cell>
          <cell r="DW132">
            <v>10.98</v>
          </cell>
          <cell r="DX132" t="str">
            <v>1</v>
          </cell>
          <cell r="DY132" t="str">
            <v>CS</v>
          </cell>
          <cell r="DZ132">
            <v>674.79000000000008</v>
          </cell>
          <cell r="EA132">
            <v>674.7</v>
          </cell>
        </row>
        <row r="133">
          <cell r="O133" t="str">
            <v/>
          </cell>
          <cell r="AC133" t="str">
            <v/>
          </cell>
          <cell r="AD133" t="str">
            <v/>
          </cell>
          <cell r="AL133" t="str">
            <v/>
          </cell>
        </row>
        <row r="134">
          <cell r="A134" t="str">
            <v>ALC.Simp. A.R. Oriental</v>
          </cell>
          <cell r="O134" t="str">
            <v/>
          </cell>
          <cell r="AC134" t="str">
            <v/>
          </cell>
          <cell r="AL134" t="str">
            <v/>
          </cell>
        </row>
        <row r="135">
          <cell r="O135" t="str">
            <v/>
          </cell>
          <cell r="AC135" t="str">
            <v/>
          </cell>
          <cell r="AD135" t="str">
            <v/>
          </cell>
          <cell r="AL135" t="str">
            <v/>
          </cell>
        </row>
        <row r="136">
          <cell r="A136">
            <v>69</v>
          </cell>
          <cell r="B136" t="str">
            <v>CO1</v>
          </cell>
          <cell r="C136" t="str">
            <v>CO2</v>
          </cell>
          <cell r="K136" t="str">
            <v/>
          </cell>
          <cell r="L136" t="str">
            <v/>
          </cell>
          <cell r="M136" t="str">
            <v/>
          </cell>
          <cell r="N136">
            <v>0</v>
          </cell>
          <cell r="O136" t="str">
            <v/>
          </cell>
          <cell r="P136" t="str">
            <v/>
          </cell>
          <cell r="Q136">
            <v>1.8149999999999999E-2</v>
          </cell>
          <cell r="R136">
            <v>0</v>
          </cell>
          <cell r="S136">
            <v>1.8149999999999999E-2</v>
          </cell>
          <cell r="U136">
            <v>25</v>
          </cell>
          <cell r="V136">
            <v>158.4</v>
          </cell>
          <cell r="Y136">
            <v>0</v>
          </cell>
          <cell r="AB136" t="str">
            <v/>
          </cell>
          <cell r="AC136">
            <v>126.72000000000001</v>
          </cell>
          <cell r="AD136">
            <v>3.6666666666666674E-2</v>
          </cell>
          <cell r="AE136">
            <v>0.1466666666666667</v>
          </cell>
          <cell r="AF136">
            <v>0.1466666666666667</v>
          </cell>
          <cell r="AG136">
            <v>0.1466666666666667</v>
          </cell>
          <cell r="AH136">
            <v>1.5</v>
          </cell>
          <cell r="AI136">
            <v>14.95</v>
          </cell>
          <cell r="AJ136">
            <v>17.39</v>
          </cell>
          <cell r="AK136">
            <v>6</v>
          </cell>
          <cell r="AL136">
            <v>0.14499999999999999</v>
          </cell>
          <cell r="AM136">
            <v>0.01</v>
          </cell>
          <cell r="AN136">
            <v>1.570892333984375E-2</v>
          </cell>
          <cell r="AO136">
            <v>3.6249999999999998E-2</v>
          </cell>
          <cell r="AP136">
            <v>0.10833740234375001</v>
          </cell>
          <cell r="AQ136">
            <v>1.5520635212880818</v>
          </cell>
          <cell r="AR136">
            <v>4.7812889258226798</v>
          </cell>
          <cell r="AS136">
            <v>1.120486219230731</v>
          </cell>
          <cell r="AT136">
            <v>0.12277783762044649</v>
          </cell>
          <cell r="AU136">
            <v>0.13848676096029022</v>
          </cell>
          <cell r="AV136">
            <v>4.5753823638329099</v>
          </cell>
          <cell r="AW136">
            <v>75.553272435939192</v>
          </cell>
          <cell r="AX136">
            <v>1.98535411060035E-2</v>
          </cell>
          <cell r="AY136">
            <v>273.57713124355445</v>
          </cell>
          <cell r="AZ136" t="e">
            <v>#REF!</v>
          </cell>
          <cell r="BA136" t="e">
            <v>#REF!</v>
          </cell>
          <cell r="BB136" t="e">
            <v>#REF!</v>
          </cell>
          <cell r="BC136" t="e">
            <v>#REF!</v>
          </cell>
          <cell r="BD136" t="e">
            <v>#REF!</v>
          </cell>
          <cell r="BE136" t="e">
            <v>#REF!</v>
          </cell>
          <cell r="BF136" t="e">
            <v>#REF!</v>
          </cell>
          <cell r="BG136" t="e">
            <v>#REF!</v>
          </cell>
          <cell r="BH136" t="e">
            <v>#REF!</v>
          </cell>
          <cell r="BI136" t="e">
            <v>#REF!</v>
          </cell>
          <cell r="BJ136" t="e">
            <v>#REF!</v>
          </cell>
          <cell r="BK136" t="e">
            <v>#REF!</v>
          </cell>
          <cell r="BL136" t="e">
            <v>#REF!</v>
          </cell>
          <cell r="BM136" t="e">
            <v>#REF!</v>
          </cell>
          <cell r="BO136">
            <v>755.25</v>
          </cell>
          <cell r="BP136">
            <v>752.65</v>
          </cell>
          <cell r="BQ136">
            <v>755.39499999999998</v>
          </cell>
          <cell r="BR136">
            <v>752.79499999999996</v>
          </cell>
          <cell r="BS136">
            <v>756</v>
          </cell>
          <cell r="BT136">
            <v>753.4</v>
          </cell>
          <cell r="BU136" t="str">
            <v/>
          </cell>
          <cell r="BV136">
            <v>0.60500000000001819</v>
          </cell>
          <cell r="BW136">
            <v>0.60500000000001819</v>
          </cell>
          <cell r="BX136">
            <v>0.75000000000001821</v>
          </cell>
          <cell r="BY136">
            <v>150</v>
          </cell>
          <cell r="BZ136">
            <v>0.4</v>
          </cell>
          <cell r="CA136">
            <v>0</v>
          </cell>
          <cell r="CB136">
            <v>0.60500000000001819</v>
          </cell>
          <cell r="CC136">
            <v>3</v>
          </cell>
          <cell r="CD136" t="e">
            <v>#VALUE!</v>
          </cell>
          <cell r="CE136" t="e">
            <v>#VALUE!</v>
          </cell>
          <cell r="CF136">
            <v>0</v>
          </cell>
          <cell r="CG136">
            <v>0</v>
          </cell>
          <cell r="CH136" t="e">
            <v>#VALUE!</v>
          </cell>
          <cell r="CI136">
            <v>4</v>
          </cell>
          <cell r="CJ136">
            <v>1</v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e">
            <v>#VALUE!</v>
          </cell>
          <cell r="CP136">
            <v>3</v>
          </cell>
          <cell r="CQ136">
            <v>3</v>
          </cell>
          <cell r="DV136" t="str">
            <v>150 mm</v>
          </cell>
          <cell r="DW136">
            <v>14.95</v>
          </cell>
          <cell r="DX136" t="str">
            <v>-</v>
          </cell>
          <cell r="DY136" t="str">
            <v>PVC</v>
          </cell>
          <cell r="DZ136">
            <v>755.25</v>
          </cell>
          <cell r="EA136">
            <v>752.65</v>
          </cell>
        </row>
        <row r="137">
          <cell r="A137">
            <v>70</v>
          </cell>
          <cell r="B137" t="str">
            <v>CO2</v>
          </cell>
          <cell r="C137" t="str">
            <v>CO3</v>
          </cell>
          <cell r="K137" t="str">
            <v/>
          </cell>
          <cell r="L137" t="str">
            <v/>
          </cell>
          <cell r="M137" t="str">
            <v/>
          </cell>
          <cell r="N137">
            <v>0</v>
          </cell>
          <cell r="O137" t="str">
            <v/>
          </cell>
          <cell r="P137">
            <v>0</v>
          </cell>
          <cell r="Q137">
            <v>9.4503499999999997E-3</v>
          </cell>
          <cell r="R137">
            <v>1.8149999999999999E-2</v>
          </cell>
          <cell r="S137">
            <v>2.7600349999999999E-2</v>
          </cell>
          <cell r="U137">
            <v>47</v>
          </cell>
          <cell r="V137">
            <v>158.4</v>
          </cell>
          <cell r="Y137">
            <v>0</v>
          </cell>
          <cell r="AB137" t="str">
            <v/>
          </cell>
          <cell r="AC137">
            <v>126.72000000000001</v>
          </cell>
          <cell r="AD137">
            <v>6.8933333333333346E-2</v>
          </cell>
          <cell r="AE137">
            <v>0.27573333333333339</v>
          </cell>
          <cell r="AF137">
            <v>0.27573333333333339</v>
          </cell>
          <cell r="AG137">
            <v>0.27573333333333339</v>
          </cell>
          <cell r="AH137">
            <v>1.5</v>
          </cell>
          <cell r="AI137">
            <v>13.290000000000001</v>
          </cell>
          <cell r="AJ137">
            <v>14.82</v>
          </cell>
          <cell r="AK137">
            <v>6</v>
          </cell>
          <cell r="AL137">
            <v>0.14499999999999999</v>
          </cell>
          <cell r="AM137">
            <v>0.01</v>
          </cell>
          <cell r="AN137">
            <v>1.633617401123047E-2</v>
          </cell>
          <cell r="AO137">
            <v>3.6249999999999998E-2</v>
          </cell>
          <cell r="AP137">
            <v>0.11266326904296876</v>
          </cell>
          <cell r="AQ137">
            <v>1.4655367026600843</v>
          </cell>
          <cell r="AR137">
            <v>4.4249278663703349</v>
          </cell>
          <cell r="AS137">
            <v>0.98680036546603334</v>
          </cell>
          <cell r="AT137">
            <v>0.1094698178819466</v>
          </cell>
          <cell r="AU137">
            <v>0.12580599189317707</v>
          </cell>
          <cell r="AV137">
            <v>4.2237840382137426</v>
          </cell>
          <cell r="AW137">
            <v>69.747330555866156</v>
          </cell>
          <cell r="AX137">
            <v>2.150619942075821E-2</v>
          </cell>
          <cell r="AY137">
            <v>268.33180834414378</v>
          </cell>
          <cell r="AZ137" t="str">
            <v>05°14'43''</v>
          </cell>
          <cell r="BA137" t="e">
            <v>#VALUE!</v>
          </cell>
          <cell r="BB137">
            <v>1E-3</v>
          </cell>
          <cell r="BC137" t="e">
            <v>#VALUE!</v>
          </cell>
          <cell r="BD137" t="e">
            <v>#VALUE!</v>
          </cell>
          <cell r="BE137" t="e">
            <v>#VALUE!</v>
          </cell>
          <cell r="BF137" t="e">
            <v>#VALUE!</v>
          </cell>
          <cell r="BG137" t="e">
            <v>#VALUE!</v>
          </cell>
          <cell r="BH137" t="e">
            <v>#VALUE!</v>
          </cell>
          <cell r="BI137" t="e">
            <v>#VALUE!</v>
          </cell>
          <cell r="BJ137" t="e">
            <v>#VALUE!</v>
          </cell>
          <cell r="BK137" t="e">
            <v>#VALUE!</v>
          </cell>
          <cell r="BL137" t="e">
            <v>#VALUE!</v>
          </cell>
          <cell r="BM137" t="e">
            <v>#VALUE!</v>
          </cell>
          <cell r="BN137">
            <v>2.9999999999972715E-2</v>
          </cell>
          <cell r="BO137">
            <v>752.62</v>
          </cell>
          <cell r="BP137">
            <v>750.65</v>
          </cell>
          <cell r="BQ137">
            <v>752.76499999999999</v>
          </cell>
          <cell r="BR137">
            <v>750.79499999999996</v>
          </cell>
          <cell r="BS137">
            <v>753.4</v>
          </cell>
          <cell r="BT137">
            <v>751.4</v>
          </cell>
          <cell r="BU137" t="str">
            <v/>
          </cell>
          <cell r="BV137">
            <v>0.63499999999999091</v>
          </cell>
          <cell r="BW137">
            <v>0.60500000000001819</v>
          </cell>
          <cell r="BX137">
            <v>0.77999999999999092</v>
          </cell>
          <cell r="BY137">
            <v>150</v>
          </cell>
          <cell r="BZ137">
            <v>0.4</v>
          </cell>
          <cell r="CA137">
            <v>0</v>
          </cell>
          <cell r="CB137">
            <v>0.62000000000000455</v>
          </cell>
          <cell r="CC137">
            <v>3</v>
          </cell>
          <cell r="CD137" t="e">
            <v>#VALUE!</v>
          </cell>
          <cell r="CE137" t="e">
            <v>#VALUE!</v>
          </cell>
          <cell r="CF137">
            <v>0</v>
          </cell>
          <cell r="CG137">
            <v>0</v>
          </cell>
          <cell r="CH137" t="e">
            <v>#VALUE!</v>
          </cell>
          <cell r="CI137">
            <v>4</v>
          </cell>
          <cell r="CJ137">
            <v>1</v>
          </cell>
          <cell r="CK137" t="str">
            <v/>
          </cell>
          <cell r="CL137" t="str">
            <v/>
          </cell>
          <cell r="CM137" t="str">
            <v/>
          </cell>
          <cell r="CN137" t="str">
            <v/>
          </cell>
          <cell r="CO137" t="e">
            <v>#VALUE!</v>
          </cell>
          <cell r="CP137">
            <v>3</v>
          </cell>
          <cell r="CQ137">
            <v>3</v>
          </cell>
          <cell r="DV137" t="str">
            <v>150 mm</v>
          </cell>
          <cell r="DW137">
            <v>13.290000000000001</v>
          </cell>
          <cell r="DX137" t="str">
            <v>-</v>
          </cell>
          <cell r="DY137" t="str">
            <v>PVC</v>
          </cell>
          <cell r="DZ137">
            <v>752.62</v>
          </cell>
          <cell r="EA137">
            <v>750.65</v>
          </cell>
        </row>
        <row r="138">
          <cell r="A138">
            <v>71</v>
          </cell>
          <cell r="B138" t="str">
            <v>CO3</v>
          </cell>
          <cell r="C138" t="str">
            <v>CO4</v>
          </cell>
          <cell r="K138" t="str">
            <v/>
          </cell>
          <cell r="L138" t="str">
            <v/>
          </cell>
          <cell r="M138" t="str">
            <v/>
          </cell>
          <cell r="N138">
            <v>0</v>
          </cell>
          <cell r="O138" t="str">
            <v/>
          </cell>
          <cell r="P138">
            <v>0</v>
          </cell>
          <cell r="Q138">
            <v>1.3765969999999999E-2</v>
          </cell>
          <cell r="R138">
            <v>2.7600349999999999E-2</v>
          </cell>
          <cell r="S138">
            <v>4.1366319999999998E-2</v>
          </cell>
          <cell r="U138">
            <v>54</v>
          </cell>
          <cell r="V138">
            <v>158.4</v>
          </cell>
          <cell r="Y138">
            <v>0</v>
          </cell>
          <cell r="AB138" t="str">
            <v/>
          </cell>
          <cell r="AC138">
            <v>126.72000000000001</v>
          </cell>
          <cell r="AD138">
            <v>7.9200000000000007E-2</v>
          </cell>
          <cell r="AE138">
            <v>0.31680000000000003</v>
          </cell>
          <cell r="AF138">
            <v>0.31680000000000003</v>
          </cell>
          <cell r="AG138">
            <v>0.31680000000000003</v>
          </cell>
          <cell r="AH138">
            <v>1.5</v>
          </cell>
          <cell r="AI138">
            <v>15.64</v>
          </cell>
          <cell r="AJ138">
            <v>24.74</v>
          </cell>
          <cell r="AK138">
            <v>6</v>
          </cell>
          <cell r="AL138">
            <v>0.14499999999999999</v>
          </cell>
          <cell r="AM138">
            <v>0.01</v>
          </cell>
          <cell r="AN138">
            <v>1.4407958984375E-2</v>
          </cell>
          <cell r="AO138">
            <v>3.6249999999999998E-2</v>
          </cell>
          <cell r="AP138">
            <v>9.9365234375000014E-2</v>
          </cell>
          <cell r="AQ138">
            <v>1.7617765852042262</v>
          </cell>
          <cell r="AR138">
            <v>5.6730660597125642</v>
          </cell>
          <cell r="AS138">
            <v>1.4837167431650002</v>
          </cell>
          <cell r="AT138">
            <v>0.15819861040641509</v>
          </cell>
          <cell r="AU138">
            <v>0.17260656939079008</v>
          </cell>
          <cell r="AV138">
            <v>5.4572952487356146</v>
          </cell>
          <cell r="AW138">
            <v>90.116296716602875</v>
          </cell>
          <cell r="AX138">
            <v>1.6645158030818664E-2</v>
          </cell>
          <cell r="AY138">
            <v>282.96569890231308</v>
          </cell>
          <cell r="AZ138" t="str">
            <v>14°38'02''</v>
          </cell>
          <cell r="BA138" t="e">
            <v>#VALUE!</v>
          </cell>
          <cell r="BB138">
            <v>4.7E-2</v>
          </cell>
          <cell r="BC138" t="e">
            <v>#VALUE!</v>
          </cell>
          <cell r="BD138" t="e">
            <v>#VALUE!</v>
          </cell>
          <cell r="BE138" t="e">
            <v>#VALUE!</v>
          </cell>
          <cell r="BF138" t="e">
            <v>#VALUE!</v>
          </cell>
          <cell r="BG138" t="e">
            <v>#VALUE!</v>
          </cell>
          <cell r="BH138" t="e">
            <v>#VALUE!</v>
          </cell>
          <cell r="BI138" t="e">
            <v>#VALUE!</v>
          </cell>
          <cell r="BJ138" t="e">
            <v>#VALUE!</v>
          </cell>
          <cell r="BK138" t="e">
            <v>#VALUE!</v>
          </cell>
          <cell r="BL138" t="e">
            <v>#VALUE!</v>
          </cell>
          <cell r="BM138" t="e">
            <v>#VALUE!</v>
          </cell>
          <cell r="BN138">
            <v>2.9999999999972715E-2</v>
          </cell>
          <cell r="BO138">
            <v>750.62</v>
          </cell>
          <cell r="BP138">
            <v>746.75</v>
          </cell>
          <cell r="BQ138">
            <v>750.76499999999999</v>
          </cell>
          <cell r="BR138">
            <v>746.89499999999998</v>
          </cell>
          <cell r="BS138">
            <v>751.4</v>
          </cell>
          <cell r="BT138">
            <v>747.5</v>
          </cell>
          <cell r="BU138" t="str">
            <v/>
          </cell>
          <cell r="BV138">
            <v>0.63499999999999091</v>
          </cell>
          <cell r="BW138">
            <v>0.60500000000001819</v>
          </cell>
          <cell r="BX138">
            <v>0.77999999999999092</v>
          </cell>
          <cell r="BY138">
            <v>150</v>
          </cell>
          <cell r="BZ138">
            <v>0.4</v>
          </cell>
          <cell r="CA138">
            <v>0</v>
          </cell>
          <cell r="CB138">
            <v>0.62000000000000455</v>
          </cell>
          <cell r="CC138">
            <v>4</v>
          </cell>
          <cell r="CD138" t="e">
            <v>#VALUE!</v>
          </cell>
          <cell r="CE138" t="e">
            <v>#VALUE!</v>
          </cell>
          <cell r="CF138">
            <v>0</v>
          </cell>
          <cell r="CG138">
            <v>0</v>
          </cell>
          <cell r="CH138" t="e">
            <v>#VALUE!</v>
          </cell>
          <cell r="CI138">
            <v>4</v>
          </cell>
          <cell r="CJ138">
            <v>1</v>
          </cell>
          <cell r="CK138" t="str">
            <v/>
          </cell>
          <cell r="CL138" t="str">
            <v/>
          </cell>
          <cell r="CM138" t="str">
            <v/>
          </cell>
          <cell r="CN138" t="str">
            <v/>
          </cell>
          <cell r="CO138" t="e">
            <v>#VALUE!</v>
          </cell>
          <cell r="CP138">
            <v>3</v>
          </cell>
          <cell r="CQ138">
            <v>3</v>
          </cell>
          <cell r="DV138" t="str">
            <v>150 mm</v>
          </cell>
          <cell r="DW138">
            <v>15.64</v>
          </cell>
          <cell r="DX138" t="str">
            <v>-</v>
          </cell>
          <cell r="DY138" t="str">
            <v>PVC</v>
          </cell>
          <cell r="DZ138">
            <v>750.62</v>
          </cell>
          <cell r="EA138">
            <v>746.75</v>
          </cell>
        </row>
        <row r="139">
          <cell r="A139">
            <v>72</v>
          </cell>
          <cell r="B139" t="str">
            <v>CO4</v>
          </cell>
          <cell r="C139" t="str">
            <v>CO5</v>
          </cell>
          <cell r="K139" t="str">
            <v/>
          </cell>
          <cell r="L139" t="str">
            <v/>
          </cell>
          <cell r="M139" t="str">
            <v/>
          </cell>
          <cell r="N139">
            <v>0</v>
          </cell>
          <cell r="O139" t="str">
            <v/>
          </cell>
          <cell r="P139">
            <v>0</v>
          </cell>
          <cell r="Q139">
            <v>1.0321240000000001E-2</v>
          </cell>
          <cell r="R139">
            <v>4.1366319999999998E-2</v>
          </cell>
          <cell r="S139">
            <v>5.168756E-2</v>
          </cell>
          <cell r="U139">
            <v>58</v>
          </cell>
          <cell r="V139">
            <v>158.4</v>
          </cell>
          <cell r="Y139">
            <v>0</v>
          </cell>
          <cell r="AB139" t="str">
            <v/>
          </cell>
          <cell r="AC139">
            <v>126.72000000000001</v>
          </cell>
          <cell r="AD139">
            <v>8.5066666666666679E-2</v>
          </cell>
          <cell r="AE139">
            <v>0.34026666666666672</v>
          </cell>
          <cell r="AF139">
            <v>0.34026666666666672</v>
          </cell>
          <cell r="AG139">
            <v>0.34026666666666672</v>
          </cell>
          <cell r="AH139">
            <v>1.5</v>
          </cell>
          <cell r="AI139">
            <v>18.850000000000001</v>
          </cell>
          <cell r="AJ139">
            <v>17.88</v>
          </cell>
          <cell r="AK139">
            <v>8</v>
          </cell>
          <cell r="AL139">
            <v>0.18099999999999999</v>
          </cell>
          <cell r="AM139">
            <v>0.01</v>
          </cell>
          <cell r="AN139">
            <v>1.4568710327148435E-2</v>
          </cell>
          <cell r="AO139">
            <v>3.3937499999999995E-2</v>
          </cell>
          <cell r="AP139">
            <v>8.0490112304687486E-2</v>
          </cell>
          <cell r="AQ139">
            <v>1.5415639023991257</v>
          </cell>
          <cell r="AR139">
            <v>4.9472512319110651</v>
          </cell>
          <cell r="AS139">
            <v>1.1282539259947202</v>
          </cell>
          <cell r="AT139">
            <v>0.12112228670642308</v>
          </cell>
          <cell r="AU139">
            <v>0.13569099703357151</v>
          </cell>
          <cell r="AV139">
            <v>5.378589608666891</v>
          </cell>
          <cell r="AW139">
            <v>138.39341928873858</v>
          </cell>
          <cell r="AX139">
            <v>1.0838665651221891E-2</v>
          </cell>
          <cell r="AY139">
            <v>326.58020217951162</v>
          </cell>
          <cell r="AZ139" t="str">
            <v>43°36'52''</v>
          </cell>
          <cell r="BA139" t="e">
            <v>#VALUE!</v>
          </cell>
          <cell r="BB139">
            <v>1E-3</v>
          </cell>
          <cell r="BC139" t="e">
            <v>#VALUE!</v>
          </cell>
          <cell r="BD139" t="e">
            <v>#VALUE!</v>
          </cell>
          <cell r="BE139" t="e">
            <v>#VALUE!</v>
          </cell>
          <cell r="BF139" t="e">
            <v>#VALUE!</v>
          </cell>
          <cell r="BG139" t="e">
            <v>#VALUE!</v>
          </cell>
          <cell r="BH139" t="e">
            <v>#VALUE!</v>
          </cell>
          <cell r="BI139" t="e">
            <v>#VALUE!</v>
          </cell>
          <cell r="BJ139" t="e">
            <v>#VALUE!</v>
          </cell>
          <cell r="BK139" t="e">
            <v>#VALUE!</v>
          </cell>
          <cell r="BL139" t="e">
            <v>#VALUE!</v>
          </cell>
          <cell r="BM139" t="e">
            <v>#VALUE!</v>
          </cell>
          <cell r="BN139">
            <v>2.9999999999972715E-2</v>
          </cell>
          <cell r="BO139">
            <v>746.72</v>
          </cell>
          <cell r="BP139">
            <v>743.35</v>
          </cell>
          <cell r="BQ139">
            <v>746.90100000000007</v>
          </cell>
          <cell r="BR139">
            <v>743.53100000000006</v>
          </cell>
          <cell r="BS139">
            <v>747.5</v>
          </cell>
          <cell r="BT139">
            <v>744.1</v>
          </cell>
          <cell r="BU139" t="str">
            <v/>
          </cell>
          <cell r="BV139">
            <v>0.5989999999999327</v>
          </cell>
          <cell r="BW139">
            <v>0.56899999999995998</v>
          </cell>
          <cell r="BX139">
            <v>0.77999999999993275</v>
          </cell>
          <cell r="BY139">
            <v>200</v>
          </cell>
          <cell r="BZ139">
            <v>0.4</v>
          </cell>
          <cell r="CA139">
            <v>0</v>
          </cell>
          <cell r="CB139">
            <v>0.58399999999994634</v>
          </cell>
          <cell r="CC139">
            <v>5</v>
          </cell>
          <cell r="CD139" t="e">
            <v>#VALUE!</v>
          </cell>
          <cell r="CE139" t="e">
            <v>#VALUE!</v>
          </cell>
          <cell r="CF139">
            <v>0</v>
          </cell>
          <cell r="CG139">
            <v>0</v>
          </cell>
          <cell r="CH139" t="e">
            <v>#VALUE!</v>
          </cell>
          <cell r="CI139">
            <v>4</v>
          </cell>
          <cell r="CJ139">
            <v>1</v>
          </cell>
          <cell r="CK139" t="str">
            <v/>
          </cell>
          <cell r="CL139" t="str">
            <v/>
          </cell>
          <cell r="CM139" t="str">
            <v/>
          </cell>
          <cell r="CN139" t="str">
            <v/>
          </cell>
          <cell r="CO139" t="e">
            <v>#VALUE!</v>
          </cell>
          <cell r="CP139">
            <v>3</v>
          </cell>
          <cell r="CQ139">
            <v>3</v>
          </cell>
          <cell r="DV139" t="str">
            <v>200 mm</v>
          </cell>
          <cell r="DW139">
            <v>18.850000000000001</v>
          </cell>
          <cell r="DX139" t="str">
            <v>-</v>
          </cell>
          <cell r="DY139" t="str">
            <v>PVC</v>
          </cell>
          <cell r="DZ139">
            <v>746.72</v>
          </cell>
          <cell r="EA139">
            <v>743.35</v>
          </cell>
        </row>
        <row r="140">
          <cell r="A140">
            <v>73</v>
          </cell>
          <cell r="B140" t="str">
            <v>CO5</v>
          </cell>
          <cell r="C140" t="str">
            <v>CO6</v>
          </cell>
          <cell r="K140" t="str">
            <v/>
          </cell>
          <cell r="L140" t="str">
            <v/>
          </cell>
          <cell r="M140" t="str">
            <v/>
          </cell>
          <cell r="N140">
            <v>0</v>
          </cell>
          <cell r="O140" t="str">
            <v/>
          </cell>
          <cell r="P140">
            <v>0</v>
          </cell>
          <cell r="Q140">
            <v>7.4929300000000001E-3</v>
          </cell>
          <cell r="R140">
            <v>5.168756E-2</v>
          </cell>
          <cell r="S140">
            <v>5.9180490000000002E-2</v>
          </cell>
          <cell r="U140">
            <v>65</v>
          </cell>
          <cell r="V140">
            <v>158.4</v>
          </cell>
          <cell r="Y140">
            <v>0</v>
          </cell>
          <cell r="AB140" t="str">
            <v/>
          </cell>
          <cell r="AC140">
            <v>126.72000000000001</v>
          </cell>
          <cell r="AD140">
            <v>9.5333333333333339E-2</v>
          </cell>
          <cell r="AE140">
            <v>0.38133333333333336</v>
          </cell>
          <cell r="AF140">
            <v>0.38133333333333336</v>
          </cell>
          <cell r="AG140">
            <v>0.38133333333333336</v>
          </cell>
          <cell r="AH140">
            <v>1.5</v>
          </cell>
          <cell r="AI140">
            <v>11.58</v>
          </cell>
          <cell r="AJ140">
            <v>21.33</v>
          </cell>
          <cell r="AK140">
            <v>8</v>
          </cell>
          <cell r="AL140">
            <v>0.18099999999999999</v>
          </cell>
          <cell r="AM140">
            <v>0.01</v>
          </cell>
          <cell r="AN140">
            <v>1.3950748443603516E-2</v>
          </cell>
          <cell r="AO140">
            <v>3.3937499999999995E-2</v>
          </cell>
          <cell r="AP140">
            <v>7.7075958251953125E-2</v>
          </cell>
          <cell r="AQ140">
            <v>1.643314937413479</v>
          </cell>
          <cell r="AR140">
            <v>5.3914157822922544</v>
          </cell>
          <cell r="AS140">
            <v>1.3000380439117059</v>
          </cell>
          <cell r="AT140">
            <v>0.13763934676484538</v>
          </cell>
          <cell r="AU140">
            <v>0.15159009520844891</v>
          </cell>
          <cell r="AV140">
            <v>5.8746240509278032</v>
          </cell>
          <cell r="AW140">
            <v>151.1565984015032</v>
          </cell>
          <cell r="AX140">
            <v>9.9234834328283152E-3</v>
          </cell>
          <cell r="AY140">
            <v>307.32353809234098</v>
          </cell>
          <cell r="AZ140" t="str">
            <v>19°15'24''</v>
          </cell>
          <cell r="BA140" t="e">
            <v>#VALUE!</v>
          </cell>
          <cell r="BB140">
            <v>1.6E-2</v>
          </cell>
          <cell r="BC140" t="e">
            <v>#VALUE!</v>
          </cell>
          <cell r="BD140" t="e">
            <v>#VALUE!</v>
          </cell>
          <cell r="BE140" t="e">
            <v>#VALUE!</v>
          </cell>
          <cell r="BF140" t="e">
            <v>#VALUE!</v>
          </cell>
          <cell r="BG140" t="e">
            <v>#VALUE!</v>
          </cell>
          <cell r="BH140" t="e">
            <v>#VALUE!</v>
          </cell>
          <cell r="BI140" t="e">
            <v>#VALUE!</v>
          </cell>
          <cell r="BJ140" t="e">
            <v>#VALUE!</v>
          </cell>
          <cell r="BK140" t="e">
            <v>#VALUE!</v>
          </cell>
          <cell r="BL140" t="e">
            <v>#VALUE!</v>
          </cell>
          <cell r="BM140" t="e">
            <v>#VALUE!</v>
          </cell>
          <cell r="BN140">
            <v>2.9999999999972715E-2</v>
          </cell>
          <cell r="BO140">
            <v>743.32</v>
          </cell>
          <cell r="BP140">
            <v>740.85</v>
          </cell>
          <cell r="BQ140">
            <v>743.50100000000009</v>
          </cell>
          <cell r="BR140">
            <v>741.03100000000006</v>
          </cell>
          <cell r="BS140">
            <v>744.1</v>
          </cell>
          <cell r="BT140">
            <v>741.6</v>
          </cell>
          <cell r="BU140" t="str">
            <v/>
          </cell>
          <cell r="BV140">
            <v>0.5989999999999327</v>
          </cell>
          <cell r="BW140">
            <v>0.56899999999995998</v>
          </cell>
          <cell r="BX140">
            <v>0.77999999999993275</v>
          </cell>
          <cell r="BY140">
            <v>200</v>
          </cell>
          <cell r="BZ140">
            <v>0.4</v>
          </cell>
          <cell r="CA140">
            <v>0</v>
          </cell>
          <cell r="CB140">
            <v>0.58399999999994634</v>
          </cell>
          <cell r="CC140">
            <v>6</v>
          </cell>
          <cell r="CD140" t="e">
            <v>#VALUE!</v>
          </cell>
          <cell r="CE140" t="e">
            <v>#VALUE!</v>
          </cell>
          <cell r="CF140">
            <v>0</v>
          </cell>
          <cell r="CG140">
            <v>0</v>
          </cell>
          <cell r="CH140" t="e">
            <v>#VALUE!</v>
          </cell>
          <cell r="CI140">
            <v>4</v>
          </cell>
          <cell r="CJ140">
            <v>1</v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e">
            <v>#VALUE!</v>
          </cell>
          <cell r="CP140">
            <v>3</v>
          </cell>
          <cell r="CQ140">
            <v>3</v>
          </cell>
          <cell r="DV140" t="str">
            <v>200 mm</v>
          </cell>
          <cell r="DW140">
            <v>11.58</v>
          </cell>
          <cell r="DX140" t="str">
            <v>-</v>
          </cell>
          <cell r="DY140" t="str">
            <v>PVC</v>
          </cell>
          <cell r="DZ140">
            <v>743.32</v>
          </cell>
          <cell r="EA140">
            <v>740.85</v>
          </cell>
        </row>
        <row r="141">
          <cell r="A141">
            <v>74</v>
          </cell>
          <cell r="B141" t="str">
            <v>CO6</v>
          </cell>
          <cell r="C141" t="str">
            <v>CO7</v>
          </cell>
          <cell r="K141" t="str">
            <v/>
          </cell>
          <cell r="L141" t="str">
            <v/>
          </cell>
          <cell r="M141" t="str">
            <v/>
          </cell>
          <cell r="N141">
            <v>0</v>
          </cell>
          <cell r="O141" t="str">
            <v/>
          </cell>
          <cell r="P141">
            <v>0</v>
          </cell>
          <cell r="Q141">
            <v>1.016511E-2</v>
          </cell>
          <cell r="R141">
            <v>5.9180490000000002E-2</v>
          </cell>
          <cell r="S141">
            <v>6.9345600000000007E-2</v>
          </cell>
          <cell r="U141">
            <v>75</v>
          </cell>
          <cell r="V141">
            <v>158.4</v>
          </cell>
          <cell r="Y141">
            <v>0</v>
          </cell>
          <cell r="AB141" t="str">
            <v/>
          </cell>
          <cell r="AC141">
            <v>126.72000000000001</v>
          </cell>
          <cell r="AD141">
            <v>0.11000000000000001</v>
          </cell>
          <cell r="AE141">
            <v>0.44000000000000006</v>
          </cell>
          <cell r="AF141">
            <v>0.44000000000000006</v>
          </cell>
          <cell r="AG141">
            <v>0.44000000000000006</v>
          </cell>
          <cell r="AH141">
            <v>1.5</v>
          </cell>
          <cell r="AI141">
            <v>13.46</v>
          </cell>
          <cell r="AJ141">
            <v>25.78</v>
          </cell>
          <cell r="AK141">
            <v>8</v>
          </cell>
          <cell r="AL141">
            <v>0.18099999999999999</v>
          </cell>
          <cell r="AM141">
            <v>0.01</v>
          </cell>
          <cell r="AN141">
            <v>1.3316215515136717E-2</v>
          </cell>
          <cell r="AO141">
            <v>3.3937499999999995E-2</v>
          </cell>
          <cell r="AP141">
            <v>7.357025146484375E-2</v>
          </cell>
          <cell r="AQ141">
            <v>1.7601399586390116</v>
          </cell>
          <cell r="AR141">
            <v>5.9130138228545368</v>
          </cell>
          <cell r="AS141">
            <v>1.5139027699066341</v>
          </cell>
          <cell r="AT141">
            <v>0.15790482538214787</v>
          </cell>
          <cell r="AU141">
            <v>0.17122104089728457</v>
          </cell>
          <cell r="AV141">
            <v>6.4584173735486887</v>
          </cell>
          <cell r="AW141">
            <v>166.17785117476748</v>
          </cell>
          <cell r="AX141">
            <v>9.0264736810350618E-3</v>
          </cell>
          <cell r="AY141">
            <v>291.01530909304762</v>
          </cell>
          <cell r="AZ141" t="str">
            <v>16°18'30''</v>
          </cell>
          <cell r="BA141" t="e">
            <v>#VALUE!</v>
          </cell>
          <cell r="BB141">
            <v>0.02</v>
          </cell>
          <cell r="BC141" t="e">
            <v>#VALUE!</v>
          </cell>
          <cell r="BD141" t="e">
            <v>#VALUE!</v>
          </cell>
          <cell r="BE141" t="e">
            <v>#VALUE!</v>
          </cell>
          <cell r="BF141" t="e">
            <v>#VALUE!</v>
          </cell>
          <cell r="BG141" t="e">
            <v>#VALUE!</v>
          </cell>
          <cell r="BH141" t="e">
            <v>#VALUE!</v>
          </cell>
          <cell r="BI141" t="e">
            <v>#VALUE!</v>
          </cell>
          <cell r="BJ141" t="e">
            <v>#VALUE!</v>
          </cell>
          <cell r="BK141" t="e">
            <v>#VALUE!</v>
          </cell>
          <cell r="BL141" t="e">
            <v>#VALUE!</v>
          </cell>
          <cell r="BM141" t="e">
            <v>#VALUE!</v>
          </cell>
          <cell r="BN141">
            <v>2.9999999999972715E-2</v>
          </cell>
          <cell r="BO141">
            <v>740.82</v>
          </cell>
          <cell r="BP141">
            <v>737.35</v>
          </cell>
          <cell r="BQ141">
            <v>741.00100000000009</v>
          </cell>
          <cell r="BR141">
            <v>737.53100000000006</v>
          </cell>
          <cell r="BS141">
            <v>741.6</v>
          </cell>
          <cell r="BT141">
            <v>738.1</v>
          </cell>
          <cell r="BU141" t="str">
            <v/>
          </cell>
          <cell r="BV141">
            <v>0.5989999999999327</v>
          </cell>
          <cell r="BW141">
            <v>0.56899999999995998</v>
          </cell>
          <cell r="BX141">
            <v>0.77999999999993275</v>
          </cell>
          <cell r="BY141">
            <v>200</v>
          </cell>
          <cell r="BZ141">
            <v>0.4</v>
          </cell>
          <cell r="CA141">
            <v>0</v>
          </cell>
          <cell r="CB141">
            <v>0.58399999999994634</v>
          </cell>
          <cell r="CC141">
            <v>7</v>
          </cell>
          <cell r="CD141">
            <v>2.380952380952381E-4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4</v>
          </cell>
          <cell r="CJ141">
            <v>1</v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e">
            <v>#VALUE!</v>
          </cell>
          <cell r="CP141">
            <v>3</v>
          </cell>
          <cell r="CQ141">
            <v>3</v>
          </cell>
          <cell r="DV141" t="str">
            <v>200 mm</v>
          </cell>
          <cell r="DW141">
            <v>13.46</v>
          </cell>
          <cell r="DX141" t="str">
            <v>-</v>
          </cell>
          <cell r="DY141" t="str">
            <v>PVC</v>
          </cell>
          <cell r="DZ141">
            <v>740.82</v>
          </cell>
          <cell r="EA141">
            <v>737.35</v>
          </cell>
        </row>
        <row r="142">
          <cell r="A142">
            <v>75</v>
          </cell>
          <cell r="B142" t="str">
            <v>CO7</v>
          </cell>
          <cell r="C142" t="str">
            <v>CO8</v>
          </cell>
          <cell r="K142" t="str">
            <v/>
          </cell>
          <cell r="L142" t="str">
            <v/>
          </cell>
          <cell r="M142" t="str">
            <v/>
          </cell>
          <cell r="N142">
            <v>0</v>
          </cell>
          <cell r="O142" t="str">
            <v/>
          </cell>
          <cell r="P142">
            <v>0</v>
          </cell>
          <cell r="Q142">
            <v>4.4381300000000002E-3</v>
          </cell>
          <cell r="R142">
            <v>6.9345600000000007E-2</v>
          </cell>
          <cell r="S142">
            <v>7.3783730000000006E-2</v>
          </cell>
          <cell r="U142">
            <v>75</v>
          </cell>
          <cell r="V142">
            <v>158.4</v>
          </cell>
          <cell r="Y142">
            <v>0</v>
          </cell>
          <cell r="AB142" t="str">
            <v/>
          </cell>
          <cell r="AC142">
            <v>126.72000000000001</v>
          </cell>
          <cell r="AD142">
            <v>0.11000000000000001</v>
          </cell>
          <cell r="AE142">
            <v>0.44000000000000006</v>
          </cell>
          <cell r="AF142">
            <v>0.44000000000000006</v>
          </cell>
          <cell r="AG142">
            <v>0.44000000000000006</v>
          </cell>
          <cell r="AH142">
            <v>1.5</v>
          </cell>
          <cell r="AI142">
            <v>8.0100000000000016</v>
          </cell>
          <cell r="AJ142">
            <v>28.34</v>
          </cell>
          <cell r="AK142">
            <v>8</v>
          </cell>
          <cell r="AL142">
            <v>0.18099999999999999</v>
          </cell>
          <cell r="AM142">
            <v>0.01</v>
          </cell>
          <cell r="AN142">
            <v>1.301034164428711E-2</v>
          </cell>
          <cell r="AO142">
            <v>3.3937499999999995E-2</v>
          </cell>
          <cell r="AP142">
            <v>7.1880340576171875E-2</v>
          </cell>
          <cell r="AQ142">
            <v>1.8216214633973518</v>
          </cell>
          <cell r="AR142">
            <v>6.1922448740999601</v>
          </cell>
          <cell r="AS142">
            <v>1.6336676582123102</v>
          </cell>
          <cell r="AT142">
            <v>0.16912868276808915</v>
          </cell>
          <cell r="AU142">
            <v>0.18213902441237625</v>
          </cell>
          <cell r="AV142">
            <v>6.7714951883607091</v>
          </cell>
          <cell r="AW142">
            <v>174.23347773260429</v>
          </cell>
          <cell r="AX142">
            <v>8.6091376899567282E-3</v>
          </cell>
          <cell r="AY142">
            <v>249.35892261230669</v>
          </cell>
          <cell r="AZ142" t="str">
            <v>41°39'23''</v>
          </cell>
          <cell r="BA142" t="e">
            <v>#VALUE!</v>
          </cell>
          <cell r="BB142">
            <v>1.0999999999999999E-2</v>
          </cell>
          <cell r="BC142" t="e">
            <v>#VALUE!</v>
          </cell>
          <cell r="BD142" t="e">
            <v>#VALUE!</v>
          </cell>
          <cell r="BE142" t="e">
            <v>#VALUE!</v>
          </cell>
          <cell r="BF142" t="e">
            <v>#VALUE!</v>
          </cell>
          <cell r="BG142" t="e">
            <v>#VALUE!</v>
          </cell>
          <cell r="BH142" t="e">
            <v>#VALUE!</v>
          </cell>
          <cell r="BI142" t="e">
            <v>#VALUE!</v>
          </cell>
          <cell r="BJ142" t="e">
            <v>#VALUE!</v>
          </cell>
          <cell r="BK142" t="e">
            <v>#VALUE!</v>
          </cell>
          <cell r="BL142" t="e">
            <v>#VALUE!</v>
          </cell>
          <cell r="BM142" t="e">
            <v>#VALUE!</v>
          </cell>
          <cell r="BN142">
            <v>2.9999999999972715E-2</v>
          </cell>
          <cell r="BO142">
            <v>737.32</v>
          </cell>
          <cell r="BP142">
            <v>735.05</v>
          </cell>
          <cell r="BQ142">
            <v>737.50100000000009</v>
          </cell>
          <cell r="BR142">
            <v>735.23099999999999</v>
          </cell>
          <cell r="BS142">
            <v>738.1</v>
          </cell>
          <cell r="BT142">
            <v>735.8</v>
          </cell>
          <cell r="BU142" t="str">
            <v/>
          </cell>
          <cell r="BV142">
            <v>0.5989999999999327</v>
          </cell>
          <cell r="BW142">
            <v>0.56899999999995998</v>
          </cell>
          <cell r="BX142">
            <v>0.77999999999993275</v>
          </cell>
          <cell r="BY142">
            <v>200</v>
          </cell>
          <cell r="BZ142">
            <v>0.4</v>
          </cell>
          <cell r="CA142">
            <v>0</v>
          </cell>
          <cell r="CB142">
            <v>0.58399999999994634</v>
          </cell>
          <cell r="CC142">
            <v>8</v>
          </cell>
          <cell r="CD142" t="e">
            <v>#VALUE!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4</v>
          </cell>
          <cell r="CJ142">
            <v>1</v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e">
            <v>#VALUE!</v>
          </cell>
          <cell r="CP142">
            <v>3</v>
          </cell>
          <cell r="CQ142">
            <v>3</v>
          </cell>
          <cell r="DV142" t="str">
            <v>200 mm</v>
          </cell>
          <cell r="DW142">
            <v>8.0100000000000016</v>
          </cell>
          <cell r="DX142" t="str">
            <v>-</v>
          </cell>
          <cell r="DY142" t="str">
            <v>PVC</v>
          </cell>
          <cell r="DZ142">
            <v>737.32</v>
          </cell>
          <cell r="EA142">
            <v>735.05000000000007</v>
          </cell>
        </row>
        <row r="143">
          <cell r="A143">
            <v>76</v>
          </cell>
          <cell r="B143" t="str">
            <v>CO8</v>
          </cell>
          <cell r="C143" t="str">
            <v>CO9</v>
          </cell>
          <cell r="K143" t="str">
            <v/>
          </cell>
          <cell r="L143" t="str">
            <v/>
          </cell>
          <cell r="M143" t="str">
            <v/>
          </cell>
          <cell r="N143">
            <v>0</v>
          </cell>
          <cell r="O143" t="str">
            <v/>
          </cell>
          <cell r="P143">
            <v>0</v>
          </cell>
          <cell r="Q143">
            <v>1.720236E-2</v>
          </cell>
          <cell r="R143">
            <v>7.3783730000000006E-2</v>
          </cell>
          <cell r="S143">
            <v>9.0986090000000006E-2</v>
          </cell>
          <cell r="U143">
            <v>95</v>
          </cell>
          <cell r="V143">
            <v>158.4</v>
          </cell>
          <cell r="AB143" t="str">
            <v/>
          </cell>
          <cell r="AC143">
            <v>126.72000000000001</v>
          </cell>
          <cell r="AD143">
            <v>0.13933333333333334</v>
          </cell>
          <cell r="AE143">
            <v>0.55733333333333335</v>
          </cell>
          <cell r="AF143">
            <v>0.55733333333333335</v>
          </cell>
          <cell r="AG143">
            <v>0.55733333333333335</v>
          </cell>
          <cell r="AH143">
            <v>1.5</v>
          </cell>
          <cell r="AI143">
            <v>21.59</v>
          </cell>
          <cell r="AJ143">
            <v>12.83</v>
          </cell>
          <cell r="AK143">
            <v>8</v>
          </cell>
          <cell r="AL143">
            <v>0.18099999999999999</v>
          </cell>
          <cell r="AM143">
            <v>0.01</v>
          </cell>
          <cell r="AN143">
            <v>1.5806015014648435E-2</v>
          </cell>
          <cell r="AO143">
            <v>3.3937499999999995E-2</v>
          </cell>
          <cell r="AP143">
            <v>8.7326049804687486E-2</v>
          </cell>
          <cell r="AQ143">
            <v>1.3670763352040987</v>
          </cell>
          <cell r="AR143">
            <v>4.2087757003502118</v>
          </cell>
          <cell r="AS143">
            <v>0.86448808041369718</v>
          </cell>
          <cell r="AT143">
            <v>9.5254725090472434E-2</v>
          </cell>
          <cell r="AU143">
            <v>0.11106074010512088</v>
          </cell>
          <cell r="AV143">
            <v>4.5561496403522126</v>
          </cell>
          <cell r="AW143">
            <v>117.2316858872194</v>
          </cell>
          <cell r="AX143">
            <v>1.2795175541901254E-2</v>
          </cell>
          <cell r="AY143">
            <v>306.15321910545396</v>
          </cell>
          <cell r="AZ143" t="str">
            <v>56°47'39''</v>
          </cell>
          <cell r="BA143" t="e">
            <v>#VALUE!</v>
          </cell>
          <cell r="BB143">
            <v>1E-3</v>
          </cell>
          <cell r="BC143" t="e">
            <v>#VALUE!</v>
          </cell>
          <cell r="BD143" t="e">
            <v>#VALUE!</v>
          </cell>
          <cell r="BE143" t="e">
            <v>#VALUE!</v>
          </cell>
          <cell r="BF143" t="e">
            <v>#VALUE!</v>
          </cell>
          <cell r="BG143" t="e">
            <v>#VALUE!</v>
          </cell>
          <cell r="BH143" t="e">
            <v>#VALUE!</v>
          </cell>
          <cell r="BI143" t="e">
            <v>#VALUE!</v>
          </cell>
          <cell r="BJ143" t="e">
            <v>#VALUE!</v>
          </cell>
          <cell r="BK143" t="e">
            <v>#VALUE!</v>
          </cell>
          <cell r="BL143" t="e">
            <v>#VALUE!</v>
          </cell>
          <cell r="BM143" t="e">
            <v>#VALUE!</v>
          </cell>
          <cell r="BN143">
            <v>2.9999999999972715E-2</v>
          </cell>
          <cell r="BO143">
            <v>735.02</v>
          </cell>
          <cell r="BP143">
            <v>732.25</v>
          </cell>
          <cell r="BQ143">
            <v>735.20100000000014</v>
          </cell>
          <cell r="BR143">
            <v>732.43100000000004</v>
          </cell>
          <cell r="BS143">
            <v>735.8</v>
          </cell>
          <cell r="BT143">
            <v>733</v>
          </cell>
          <cell r="BU143" t="str">
            <v/>
          </cell>
          <cell r="BV143">
            <v>0.59899999999981901</v>
          </cell>
          <cell r="BW143">
            <v>0.56899999999995998</v>
          </cell>
          <cell r="BX143">
            <v>0.77999999999981906</v>
          </cell>
          <cell r="BY143">
            <v>200</v>
          </cell>
          <cell r="BZ143">
            <v>0.4</v>
          </cell>
          <cell r="CA143">
            <v>0</v>
          </cell>
          <cell r="CB143">
            <v>0.5839999999998895</v>
          </cell>
          <cell r="CC143">
            <v>9</v>
          </cell>
          <cell r="CD143" t="e">
            <v>#VALUE!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4</v>
          </cell>
          <cell r="CJ143">
            <v>1</v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e">
            <v>#VALUE!</v>
          </cell>
          <cell r="CP143">
            <v>3</v>
          </cell>
          <cell r="CQ143">
            <v>3</v>
          </cell>
          <cell r="DV143" t="str">
            <v>200 mm</v>
          </cell>
          <cell r="DW143">
            <v>21.59</v>
          </cell>
          <cell r="DX143" t="str">
            <v>-</v>
          </cell>
          <cell r="DY143" t="str">
            <v>PVC</v>
          </cell>
          <cell r="DZ143">
            <v>735.0200000000001</v>
          </cell>
          <cell r="EA143">
            <v>732.25000000000011</v>
          </cell>
        </row>
        <row r="144">
          <cell r="A144">
            <v>77</v>
          </cell>
          <cell r="B144" t="str">
            <v>CO9</v>
          </cell>
          <cell r="C144" t="str">
            <v>CO10</v>
          </cell>
          <cell r="K144" t="str">
            <v/>
          </cell>
          <cell r="L144" t="str">
            <v/>
          </cell>
          <cell r="M144" t="str">
            <v/>
          </cell>
          <cell r="N144">
            <v>0</v>
          </cell>
          <cell r="O144" t="str">
            <v/>
          </cell>
          <cell r="P144">
            <v>0</v>
          </cell>
          <cell r="Q144">
            <v>1.4443719999999998E-2</v>
          </cell>
          <cell r="R144">
            <v>9.0986090000000006E-2</v>
          </cell>
          <cell r="S144">
            <v>0.10542981</v>
          </cell>
          <cell r="U144">
            <v>114</v>
          </cell>
          <cell r="V144">
            <v>158.4</v>
          </cell>
          <cell r="AB144" t="str">
            <v/>
          </cell>
          <cell r="AC144">
            <v>126.72000000000001</v>
          </cell>
          <cell r="AD144">
            <v>0.16720000000000002</v>
          </cell>
          <cell r="AE144">
            <v>0.66880000000000006</v>
          </cell>
          <cell r="AF144">
            <v>0.66880000000000006</v>
          </cell>
          <cell r="AG144">
            <v>0.66880000000000006</v>
          </cell>
          <cell r="AH144">
            <v>1.5</v>
          </cell>
          <cell r="AI144">
            <v>18.91</v>
          </cell>
          <cell r="AJ144">
            <v>13.06</v>
          </cell>
          <cell r="AK144">
            <v>8</v>
          </cell>
          <cell r="AL144">
            <v>0.18099999999999999</v>
          </cell>
          <cell r="AM144">
            <v>0.01</v>
          </cell>
          <cell r="AN144">
            <v>1.5736968994140621E-2</v>
          </cell>
          <cell r="AO144">
            <v>3.3937499999999995E-2</v>
          </cell>
          <cell r="AP144">
            <v>8.6944580078124986E-2</v>
          </cell>
          <cell r="AQ144">
            <v>1.3758774353766159</v>
          </cell>
          <cell r="AR144">
            <v>4.2453394316940747</v>
          </cell>
          <cell r="AS144">
            <v>0.87687830806356626</v>
          </cell>
          <cell r="AT144">
            <v>9.6485153780761154E-2</v>
          </cell>
          <cell r="AU144">
            <v>0.11222212277490178</v>
          </cell>
          <cell r="AV144">
            <v>4.5968066795729969</v>
          </cell>
          <cell r="AW144">
            <v>118.27780895763438</v>
          </cell>
          <cell r="AX144">
            <v>1.2682006990316172E-2</v>
          </cell>
          <cell r="AY144">
            <v>339.34644808018299</v>
          </cell>
          <cell r="AZ144" t="str">
            <v>33°11'36''</v>
          </cell>
          <cell r="BA144" t="e">
            <v>#VALUE!</v>
          </cell>
          <cell r="BB144">
            <v>1E-3</v>
          </cell>
          <cell r="BC144" t="e">
            <v>#VALUE!</v>
          </cell>
          <cell r="BD144" t="e">
            <v>#VALUE!</v>
          </cell>
          <cell r="BE144" t="e">
            <v>#VALUE!</v>
          </cell>
          <cell r="BF144" t="e">
            <v>#VALUE!</v>
          </cell>
          <cell r="BG144" t="e">
            <v>#VALUE!</v>
          </cell>
          <cell r="BH144" t="e">
            <v>#VALUE!</v>
          </cell>
          <cell r="BI144" t="e">
            <v>#VALUE!</v>
          </cell>
          <cell r="BJ144" t="e">
            <v>#VALUE!</v>
          </cell>
          <cell r="BK144" t="e">
            <v>#VALUE!</v>
          </cell>
          <cell r="BL144" t="e">
            <v>#VALUE!</v>
          </cell>
          <cell r="BM144" t="e">
            <v>#VALUE!</v>
          </cell>
          <cell r="BN144">
            <v>2.9999999999972715E-2</v>
          </cell>
          <cell r="BO144">
            <v>732.22</v>
          </cell>
          <cell r="BP144">
            <v>729.75</v>
          </cell>
          <cell r="BQ144">
            <v>732.40100000000018</v>
          </cell>
          <cell r="BR144">
            <v>729.93100000000004</v>
          </cell>
          <cell r="BS144">
            <v>733</v>
          </cell>
          <cell r="BT144">
            <v>730.5</v>
          </cell>
          <cell r="BU144" t="str">
            <v/>
          </cell>
          <cell r="BV144">
            <v>0.59899999999981901</v>
          </cell>
          <cell r="BW144">
            <v>0.56899999999995998</v>
          </cell>
          <cell r="BX144">
            <v>0.77999999999981906</v>
          </cell>
          <cell r="BY144">
            <v>200</v>
          </cell>
          <cell r="BZ144">
            <v>0.4</v>
          </cell>
          <cell r="CA144">
            <v>0</v>
          </cell>
          <cell r="CB144">
            <v>0.5839999999998895</v>
          </cell>
          <cell r="CC144">
            <v>10</v>
          </cell>
          <cell r="CD144" t="e">
            <v>#VALUE!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4</v>
          </cell>
          <cell r="CJ144">
            <v>1</v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e">
            <v>#VALUE!</v>
          </cell>
          <cell r="CP144">
            <v>3</v>
          </cell>
          <cell r="CQ144">
            <v>3</v>
          </cell>
          <cell r="DV144" t="str">
            <v>200 mm</v>
          </cell>
          <cell r="DW144">
            <v>18.91</v>
          </cell>
          <cell r="DX144" t="str">
            <v>-</v>
          </cell>
          <cell r="DY144" t="str">
            <v>PVC</v>
          </cell>
          <cell r="DZ144">
            <v>732.22000000000014</v>
          </cell>
          <cell r="EA144">
            <v>729.75000000000011</v>
          </cell>
        </row>
        <row r="145">
          <cell r="A145">
            <v>78</v>
          </cell>
          <cell r="B145" t="str">
            <v>CO10</v>
          </cell>
          <cell r="C145" t="str">
            <v>CO11</v>
          </cell>
          <cell r="K145" t="str">
            <v/>
          </cell>
          <cell r="L145" t="str">
            <v/>
          </cell>
          <cell r="M145" t="str">
            <v/>
          </cell>
          <cell r="N145">
            <v>0</v>
          </cell>
          <cell r="O145" t="str">
            <v/>
          </cell>
          <cell r="P145">
            <v>0</v>
          </cell>
          <cell r="Q145">
            <v>2.0928469999999998E-2</v>
          </cell>
          <cell r="R145">
            <v>0.10542981</v>
          </cell>
          <cell r="S145">
            <v>0.12635827999999999</v>
          </cell>
          <cell r="U145">
            <v>140</v>
          </cell>
          <cell r="V145">
            <v>158.4</v>
          </cell>
          <cell r="AB145" t="str">
            <v/>
          </cell>
          <cell r="AC145">
            <v>126.72000000000001</v>
          </cell>
          <cell r="AD145">
            <v>0.20533333333333337</v>
          </cell>
          <cell r="AE145">
            <v>0.82133333333333347</v>
          </cell>
          <cell r="AF145">
            <v>0.82133333333333347</v>
          </cell>
          <cell r="AG145">
            <v>0.82133333333333347</v>
          </cell>
          <cell r="AH145">
            <v>1.5</v>
          </cell>
          <cell r="AI145">
            <v>20.09</v>
          </cell>
          <cell r="AJ145">
            <v>16.77</v>
          </cell>
          <cell r="AK145">
            <v>8</v>
          </cell>
          <cell r="AL145">
            <v>0.18099999999999999</v>
          </cell>
          <cell r="AM145">
            <v>0.01</v>
          </cell>
          <cell r="AN145">
            <v>1.4799324035644528E-2</v>
          </cell>
          <cell r="AO145">
            <v>3.3937499999999995E-2</v>
          </cell>
          <cell r="AP145">
            <v>8.1764221191406236E-2</v>
          </cell>
          <cell r="AQ145">
            <v>1.5061639869406926</v>
          </cell>
          <cell r="AR145">
            <v>4.7951417608169438</v>
          </cell>
          <cell r="AS145">
            <v>1.0716325106253006</v>
          </cell>
          <cell r="AT145">
            <v>0.11562334126182888</v>
          </cell>
          <cell r="AU145">
            <v>0.1304226652974734</v>
          </cell>
          <cell r="AV145">
            <v>5.2089619200787274</v>
          </cell>
          <cell r="AW145">
            <v>134.02882605189188</v>
          </cell>
          <cell r="AX145">
            <v>1.1191622311302239E-2</v>
          </cell>
          <cell r="AY145">
            <v>308.95479917918499</v>
          </cell>
          <cell r="AZ145" t="str">
            <v>30°23'30''</v>
          </cell>
          <cell r="BA145" t="e">
            <v>#VALUE!</v>
          </cell>
          <cell r="BB145">
            <v>1.7999999999999999E-2</v>
          </cell>
          <cell r="BC145" t="e">
            <v>#VALUE!</v>
          </cell>
          <cell r="BD145" t="e">
            <v>#VALUE!</v>
          </cell>
          <cell r="BE145" t="e">
            <v>#VALUE!</v>
          </cell>
          <cell r="BF145" t="e">
            <v>#VALUE!</v>
          </cell>
          <cell r="BG145" t="e">
            <v>#VALUE!</v>
          </cell>
          <cell r="BH145" t="e">
            <v>#VALUE!</v>
          </cell>
          <cell r="BI145" t="e">
            <v>#VALUE!</v>
          </cell>
          <cell r="BJ145" t="e">
            <v>#VALUE!</v>
          </cell>
          <cell r="BK145" t="e">
            <v>#VALUE!</v>
          </cell>
          <cell r="BL145" t="e">
            <v>#VALUE!</v>
          </cell>
          <cell r="BM145" t="e">
            <v>#VALUE!</v>
          </cell>
          <cell r="BN145">
            <v>2.9999999999972715E-2</v>
          </cell>
          <cell r="BO145">
            <v>729.72</v>
          </cell>
          <cell r="BP145">
            <v>726.35</v>
          </cell>
          <cell r="BQ145">
            <v>729.90100000000018</v>
          </cell>
          <cell r="BR145">
            <v>726.53100000000006</v>
          </cell>
          <cell r="BS145">
            <v>730.5</v>
          </cell>
          <cell r="BT145">
            <v>727.1</v>
          </cell>
          <cell r="BU145" t="str">
            <v/>
          </cell>
          <cell r="BV145">
            <v>0.59899999999981901</v>
          </cell>
          <cell r="BW145">
            <v>0.56899999999995998</v>
          </cell>
          <cell r="BX145">
            <v>0.77999999999981906</v>
          </cell>
          <cell r="BY145">
            <v>200</v>
          </cell>
          <cell r="BZ145">
            <v>0.4</v>
          </cell>
          <cell r="CA145">
            <v>0</v>
          </cell>
          <cell r="CB145">
            <v>0.5839999999998895</v>
          </cell>
          <cell r="CC145">
            <v>10</v>
          </cell>
          <cell r="CD145" t="e">
            <v>#VALUE!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4</v>
          </cell>
          <cell r="CJ145">
            <v>1</v>
          </cell>
          <cell r="CK145" t="str">
            <v/>
          </cell>
          <cell r="CL145" t="str">
            <v/>
          </cell>
          <cell r="CM145" t="str">
            <v/>
          </cell>
          <cell r="CN145" t="str">
            <v/>
          </cell>
          <cell r="CO145" t="e">
            <v>#VALUE!</v>
          </cell>
          <cell r="CP145">
            <v>3</v>
          </cell>
          <cell r="CQ145">
            <v>3</v>
          </cell>
          <cell r="DV145" t="str">
            <v>200 mm</v>
          </cell>
          <cell r="DW145">
            <v>20.09</v>
          </cell>
          <cell r="DX145" t="str">
            <v>-</v>
          </cell>
          <cell r="DY145" t="str">
            <v>PVC</v>
          </cell>
          <cell r="DZ145">
            <v>729.72000000000014</v>
          </cell>
          <cell r="EA145">
            <v>726.35000000000014</v>
          </cell>
        </row>
        <row r="146">
          <cell r="A146">
            <v>79</v>
          </cell>
          <cell r="B146" t="str">
            <v>CO11</v>
          </cell>
          <cell r="C146" t="str">
            <v>CO12</v>
          </cell>
          <cell r="K146" t="str">
            <v/>
          </cell>
          <cell r="L146" t="str">
            <v/>
          </cell>
          <cell r="M146" t="str">
            <v/>
          </cell>
          <cell r="N146">
            <v>0</v>
          </cell>
          <cell r="O146" t="str">
            <v/>
          </cell>
          <cell r="P146">
            <v>0</v>
          </cell>
          <cell r="Q146">
            <v>8.6777199999999999E-3</v>
          </cell>
          <cell r="R146">
            <v>0.12635827999999999</v>
          </cell>
          <cell r="S146">
            <v>0.13503599999999999</v>
          </cell>
          <cell r="U146">
            <v>148</v>
          </cell>
          <cell r="V146">
            <v>158.4</v>
          </cell>
          <cell r="AB146" t="str">
            <v/>
          </cell>
          <cell r="AC146">
            <v>126.72000000000001</v>
          </cell>
          <cell r="AD146">
            <v>0.21706666666666669</v>
          </cell>
          <cell r="AE146">
            <v>0.86826666666666674</v>
          </cell>
          <cell r="AF146">
            <v>0.86826666666666674</v>
          </cell>
          <cell r="AG146">
            <v>0.86826666666666674</v>
          </cell>
          <cell r="AH146">
            <v>1.5</v>
          </cell>
          <cell r="AI146">
            <v>12.31</v>
          </cell>
          <cell r="AJ146">
            <v>12.75</v>
          </cell>
          <cell r="AK146">
            <v>8</v>
          </cell>
          <cell r="AL146">
            <v>0.18099999999999999</v>
          </cell>
          <cell r="AM146">
            <v>0.01</v>
          </cell>
          <cell r="AN146">
            <v>1.5830871582031249E-2</v>
          </cell>
          <cell r="AO146">
            <v>3.3937499999999995E-2</v>
          </cell>
          <cell r="AP146">
            <v>8.746337890625E-2</v>
          </cell>
          <cell r="AQ146">
            <v>1.3640149249377997</v>
          </cell>
          <cell r="AR146">
            <v>4.1959864359936008</v>
          </cell>
          <cell r="AS146">
            <v>0.86018945854643813</v>
          </cell>
          <cell r="AT146">
            <v>9.4828578769269686E-2</v>
          </cell>
          <cell r="AU146">
            <v>0.11065945035130094</v>
          </cell>
          <cell r="AV146">
            <v>4.5419227527212191</v>
          </cell>
          <cell r="AW146">
            <v>116.86562196185183</v>
          </cell>
          <cell r="AX146">
            <v>1.2835254498449866E-2</v>
          </cell>
          <cell r="AY146">
            <v>303.33495457341388</v>
          </cell>
          <cell r="AZ146" t="str">
            <v>05°37'11''</v>
          </cell>
          <cell r="BA146" t="e">
            <v>#VALUE!</v>
          </cell>
          <cell r="BB146">
            <v>1E-3</v>
          </cell>
          <cell r="BC146" t="e">
            <v>#VALUE!</v>
          </cell>
          <cell r="BD146" t="e">
            <v>#VALUE!</v>
          </cell>
          <cell r="BE146" t="e">
            <v>#VALUE!</v>
          </cell>
          <cell r="BF146" t="e">
            <v>#VALUE!</v>
          </cell>
          <cell r="BG146" t="e">
            <v>#VALUE!</v>
          </cell>
          <cell r="BH146" t="e">
            <v>#VALUE!</v>
          </cell>
          <cell r="BI146" t="e">
            <v>#VALUE!</v>
          </cell>
          <cell r="BJ146" t="e">
            <v>#VALUE!</v>
          </cell>
          <cell r="BK146" t="e">
            <v>#VALUE!</v>
          </cell>
          <cell r="BL146" t="e">
            <v>#VALUE!</v>
          </cell>
          <cell r="BM146" t="e">
            <v>#VALUE!</v>
          </cell>
          <cell r="BN146">
            <v>2.9999999999972715E-2</v>
          </cell>
          <cell r="BO146">
            <v>726.32</v>
          </cell>
          <cell r="BP146">
            <v>724.75</v>
          </cell>
          <cell r="BQ146">
            <v>726.5010000000002</v>
          </cell>
          <cell r="BR146">
            <v>724.93100000000004</v>
          </cell>
          <cell r="BS146">
            <v>727.1</v>
          </cell>
          <cell r="BT146">
            <v>725.5</v>
          </cell>
          <cell r="BU146" t="str">
            <v/>
          </cell>
          <cell r="BV146">
            <v>0.59899999999981901</v>
          </cell>
          <cell r="BW146">
            <v>0.56899999999995998</v>
          </cell>
          <cell r="BX146">
            <v>0.77999999999981906</v>
          </cell>
          <cell r="BY146">
            <v>200</v>
          </cell>
          <cell r="BZ146">
            <v>0.4</v>
          </cell>
          <cell r="CA146">
            <v>0</v>
          </cell>
          <cell r="CB146">
            <v>0.5839999999998895</v>
          </cell>
          <cell r="CC146">
            <v>10</v>
          </cell>
          <cell r="CD146" t="e">
            <v>#VALUE!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4</v>
          </cell>
          <cell r="CJ146">
            <v>1</v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e">
            <v>#VALUE!</v>
          </cell>
          <cell r="CP146">
            <v>3</v>
          </cell>
          <cell r="CQ146">
            <v>3</v>
          </cell>
          <cell r="DV146" t="str">
            <v>200 mm</v>
          </cell>
          <cell r="DW146">
            <v>12.31</v>
          </cell>
          <cell r="DX146" t="str">
            <v>-</v>
          </cell>
          <cell r="DY146" t="str">
            <v>PVC</v>
          </cell>
          <cell r="DZ146">
            <v>726.32000000000016</v>
          </cell>
          <cell r="EA146">
            <v>724.75000000000011</v>
          </cell>
        </row>
        <row r="147">
          <cell r="A147">
            <v>80</v>
          </cell>
          <cell r="B147" t="str">
            <v>CO12</v>
          </cell>
          <cell r="C147" t="str">
            <v>CO13</v>
          </cell>
          <cell r="K147" t="str">
            <v/>
          </cell>
          <cell r="L147" t="str">
            <v/>
          </cell>
          <cell r="M147" t="str">
            <v/>
          </cell>
          <cell r="N147">
            <v>0</v>
          </cell>
          <cell r="O147" t="str">
            <v/>
          </cell>
          <cell r="P147">
            <v>0</v>
          </cell>
          <cell r="Q147">
            <v>0</v>
          </cell>
          <cell r="R147">
            <v>0.13503599999999999</v>
          </cell>
          <cell r="S147">
            <v>0.13503599999999999</v>
          </cell>
          <cell r="U147">
            <v>148</v>
          </cell>
          <cell r="V147">
            <v>158.4</v>
          </cell>
          <cell r="AB147" t="str">
            <v/>
          </cell>
          <cell r="AC147">
            <v>126.72000000000001</v>
          </cell>
          <cell r="AD147">
            <v>0.21706666666666669</v>
          </cell>
          <cell r="AE147">
            <v>0.86826666666666674</v>
          </cell>
          <cell r="AF147">
            <v>0.86826666666666674</v>
          </cell>
          <cell r="AG147">
            <v>0.86826666666666674</v>
          </cell>
          <cell r="AH147">
            <v>1.5</v>
          </cell>
          <cell r="AI147">
            <v>5.96</v>
          </cell>
          <cell r="AJ147">
            <v>7.89</v>
          </cell>
          <cell r="AK147">
            <v>8</v>
          </cell>
          <cell r="AL147">
            <v>0.18099999999999999</v>
          </cell>
          <cell r="AM147">
            <v>0.01</v>
          </cell>
          <cell r="AN147">
            <v>1.7809730529785156E-2</v>
          </cell>
          <cell r="AO147">
            <v>3.3937499999999995E-2</v>
          </cell>
          <cell r="AP147">
            <v>9.839630126953125E-2</v>
          </cell>
          <cell r="AQ147">
            <v>1.1470218108931296</v>
          </cell>
          <cell r="AR147">
            <v>3.3224653301491642</v>
          </cell>
          <cell r="AS147">
            <v>0.58591886030545248</v>
          </cell>
          <cell r="AT147">
            <v>6.7057035405940588E-2</v>
          </cell>
          <cell r="AU147">
            <v>8.4866765935725744E-2</v>
          </cell>
          <cell r="AV147">
            <v>3.5729188537940106</v>
          </cell>
          <cell r="AW147">
            <v>91.932735715880384</v>
          </cell>
          <cell r="AX147">
            <v>1.6316277203321506E-2</v>
          </cell>
          <cell r="AY147">
            <v>1.8702083034738555</v>
          </cell>
          <cell r="AZ147" t="str">
            <v>58°32'07''</v>
          </cell>
          <cell r="BA147" t="e">
            <v>#VALUE!</v>
          </cell>
          <cell r="BB147">
            <v>1E-3</v>
          </cell>
          <cell r="BC147" t="e">
            <v>#VALUE!</v>
          </cell>
          <cell r="BD147" t="e">
            <v>#VALUE!</v>
          </cell>
          <cell r="BE147" t="e">
            <v>#VALUE!</v>
          </cell>
          <cell r="BF147" t="e">
            <v>#VALUE!</v>
          </cell>
          <cell r="BG147" t="e">
            <v>#VALUE!</v>
          </cell>
          <cell r="BH147" t="e">
            <v>#VALUE!</v>
          </cell>
          <cell r="BI147" t="e">
            <v>#VALUE!</v>
          </cell>
          <cell r="BJ147" t="e">
            <v>#VALUE!</v>
          </cell>
          <cell r="BK147" t="e">
            <v>#VALUE!</v>
          </cell>
          <cell r="BL147" t="e">
            <v>#VALUE!</v>
          </cell>
          <cell r="BM147" t="e">
            <v>#VALUE!</v>
          </cell>
          <cell r="BN147">
            <v>2.9999999999972715E-2</v>
          </cell>
          <cell r="BO147">
            <v>724.72</v>
          </cell>
          <cell r="BP147">
            <v>724.25</v>
          </cell>
          <cell r="BQ147">
            <v>724.90100000000018</v>
          </cell>
          <cell r="BR147">
            <v>724.43100000000004</v>
          </cell>
          <cell r="BS147">
            <v>725.5</v>
          </cell>
          <cell r="BT147">
            <v>725</v>
          </cell>
          <cell r="BU147" t="str">
            <v/>
          </cell>
          <cell r="BV147">
            <v>0.59899999999981901</v>
          </cell>
          <cell r="BW147">
            <v>0.56899999999995998</v>
          </cell>
          <cell r="BX147">
            <v>0.77999999999981906</v>
          </cell>
          <cell r="BY147">
            <v>200</v>
          </cell>
          <cell r="BZ147">
            <v>0.4</v>
          </cell>
          <cell r="CA147">
            <v>0</v>
          </cell>
          <cell r="CB147">
            <v>0.5839999999998895</v>
          </cell>
          <cell r="CC147">
            <v>10</v>
          </cell>
          <cell r="CD147" t="e">
            <v>#VALUE!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4</v>
          </cell>
          <cell r="CJ147">
            <v>1</v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e">
            <v>#VALUE!</v>
          </cell>
          <cell r="CP147">
            <v>3</v>
          </cell>
          <cell r="CQ147">
            <v>3</v>
          </cell>
          <cell r="DV147" t="str">
            <v>200 mm</v>
          </cell>
          <cell r="DW147">
            <v>5.96</v>
          </cell>
          <cell r="DX147" t="str">
            <v>-</v>
          </cell>
          <cell r="DY147" t="str">
            <v>PVC</v>
          </cell>
          <cell r="DZ147">
            <v>724.72000000000014</v>
          </cell>
          <cell r="EA147">
            <v>724.25000000000011</v>
          </cell>
        </row>
        <row r="148">
          <cell r="A148">
            <v>81</v>
          </cell>
          <cell r="B148" t="str">
            <v>CO13</v>
          </cell>
          <cell r="C148" t="str">
            <v>CO14</v>
          </cell>
          <cell r="K148" t="str">
            <v/>
          </cell>
          <cell r="L148" t="str">
            <v/>
          </cell>
          <cell r="M148" t="str">
            <v/>
          </cell>
          <cell r="N148">
            <v>0</v>
          </cell>
          <cell r="O148" t="str">
            <v/>
          </cell>
          <cell r="P148">
            <v>0</v>
          </cell>
          <cell r="Q148">
            <v>0</v>
          </cell>
          <cell r="R148">
            <v>0.13503599999999999</v>
          </cell>
          <cell r="S148">
            <v>0.13503599999999999</v>
          </cell>
          <cell r="U148">
            <v>148</v>
          </cell>
          <cell r="V148">
            <v>158.4</v>
          </cell>
          <cell r="AB148" t="str">
            <v/>
          </cell>
          <cell r="AC148">
            <v>126.72000000000001</v>
          </cell>
          <cell r="AD148">
            <v>0.21706666666666669</v>
          </cell>
          <cell r="AE148">
            <v>0.86826666666666674</v>
          </cell>
          <cell r="AF148">
            <v>0.86826666666666674</v>
          </cell>
          <cell r="AG148">
            <v>0.86826666666666674</v>
          </cell>
          <cell r="AH148">
            <v>1.5</v>
          </cell>
          <cell r="AI148">
            <v>39.159999999999997</v>
          </cell>
          <cell r="AJ148">
            <v>1.99</v>
          </cell>
          <cell r="AK148">
            <v>8</v>
          </cell>
          <cell r="AL148">
            <v>0.18099999999999999</v>
          </cell>
          <cell r="AM148">
            <v>0.01</v>
          </cell>
          <cell r="AN148">
            <v>2.4957374572753908E-2</v>
          </cell>
          <cell r="AO148">
            <v>3.3937499999999995E-2</v>
          </cell>
          <cell r="AP148">
            <v>0.13788604736328125</v>
          </cell>
          <cell r="AQ148">
            <v>0.70037530884191934</v>
          </cell>
          <cell r="AR148">
            <v>1.7055976042797276</v>
          </cell>
          <cell r="AS148">
            <v>0.19652298773944854</v>
          </cell>
          <cell r="AT148">
            <v>2.5001303426881442E-2</v>
          </cell>
          <cell r="AU148">
            <v>4.9958677999635354E-2</v>
          </cell>
          <cell r="AV148">
            <v>1.7943666523799033</v>
          </cell>
          <cell r="AW148">
            <v>46.169824163641962</v>
          </cell>
          <cell r="AX148">
            <v>3.2488752711803209E-2</v>
          </cell>
          <cell r="AY148">
            <v>291.24835936241817</v>
          </cell>
          <cell r="AZ148" t="str">
            <v>70°37'19''</v>
          </cell>
          <cell r="BA148" t="e">
            <v>#VALUE!</v>
          </cell>
          <cell r="BB148">
            <v>1E-3</v>
          </cell>
          <cell r="BC148" t="e">
            <v>#VALUE!</v>
          </cell>
          <cell r="BD148" t="e">
            <v>#VALUE!</v>
          </cell>
          <cell r="BE148" t="e">
            <v>#VALUE!</v>
          </cell>
          <cell r="BF148" t="e">
            <v>#VALUE!</v>
          </cell>
          <cell r="BG148" t="e">
            <v>#VALUE!</v>
          </cell>
          <cell r="BH148" t="e">
            <v>#VALUE!</v>
          </cell>
          <cell r="BI148" t="e">
            <v>#VALUE!</v>
          </cell>
          <cell r="BJ148" t="e">
            <v>#VALUE!</v>
          </cell>
          <cell r="BK148" t="e">
            <v>#VALUE!</v>
          </cell>
          <cell r="BL148" t="e">
            <v>#VALUE!</v>
          </cell>
          <cell r="BM148" t="e">
            <v>#VALUE!</v>
          </cell>
          <cell r="BN148">
            <v>2.9999999999972715E-2</v>
          </cell>
          <cell r="BO148">
            <v>724.22</v>
          </cell>
          <cell r="BP148">
            <v>723.44</v>
          </cell>
          <cell r="BQ148">
            <v>724.40100000000018</v>
          </cell>
          <cell r="BR148">
            <v>723.62100000000009</v>
          </cell>
          <cell r="BS148">
            <v>725</v>
          </cell>
          <cell r="BT148">
            <v>724.4</v>
          </cell>
          <cell r="BU148" t="str">
            <v/>
          </cell>
          <cell r="BV148">
            <v>0.59899999999981901</v>
          </cell>
          <cell r="BW148">
            <v>0.77899999999988268</v>
          </cell>
          <cell r="BX148">
            <v>0.77999999999981906</v>
          </cell>
          <cell r="BY148">
            <v>200</v>
          </cell>
          <cell r="BZ148">
            <v>0.4</v>
          </cell>
          <cell r="CA148">
            <v>0</v>
          </cell>
          <cell r="CB148">
            <v>0.68899999999985084</v>
          </cell>
          <cell r="CC148">
            <v>10</v>
          </cell>
          <cell r="CD148" t="e">
            <v>#VALUE!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4</v>
          </cell>
          <cell r="CJ148">
            <v>1</v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e">
            <v>#VALUE!</v>
          </cell>
          <cell r="CP148">
            <v>3</v>
          </cell>
          <cell r="CQ148">
            <v>3</v>
          </cell>
          <cell r="DV148" t="str">
            <v>200 mm</v>
          </cell>
          <cell r="DW148">
            <v>39.159999999999997</v>
          </cell>
          <cell r="DX148" t="str">
            <v>-</v>
          </cell>
          <cell r="DY148" t="str">
            <v>PVC</v>
          </cell>
          <cell r="DZ148">
            <v>724.22000000000014</v>
          </cell>
          <cell r="EA148">
            <v>723.44000000000017</v>
          </cell>
        </row>
        <row r="149">
          <cell r="A149">
            <v>82</v>
          </cell>
          <cell r="B149" t="str">
            <v>CO14</v>
          </cell>
          <cell r="C149" t="str">
            <v>CO15</v>
          </cell>
          <cell r="K149" t="str">
            <v/>
          </cell>
          <cell r="L149" t="str">
            <v/>
          </cell>
          <cell r="M149" t="str">
            <v/>
          </cell>
          <cell r="N149">
            <v>0</v>
          </cell>
          <cell r="O149" t="str">
            <v/>
          </cell>
          <cell r="P149">
            <v>0</v>
          </cell>
          <cell r="Q149">
            <v>4.3419159999999998E-2</v>
          </cell>
          <cell r="R149">
            <v>0.13503599999999999</v>
          </cell>
          <cell r="S149">
            <v>0.17845516</v>
          </cell>
          <cell r="U149">
            <v>187</v>
          </cell>
          <cell r="V149">
            <v>158.4</v>
          </cell>
          <cell r="AB149" t="str">
            <v/>
          </cell>
          <cell r="AC149">
            <v>126.72000000000001</v>
          </cell>
          <cell r="AD149">
            <v>0.27426666666666671</v>
          </cell>
          <cell r="AE149">
            <v>1.0970666666666669</v>
          </cell>
          <cell r="AF149">
            <v>1.0970666666666669</v>
          </cell>
          <cell r="AG149">
            <v>1.0970666666666669</v>
          </cell>
          <cell r="AH149">
            <v>1.5</v>
          </cell>
          <cell r="AI149">
            <v>50.23</v>
          </cell>
          <cell r="AJ149">
            <v>1.95</v>
          </cell>
          <cell r="AK149">
            <v>8</v>
          </cell>
          <cell r="AL149">
            <v>0.18099999999999999</v>
          </cell>
          <cell r="AM149">
            <v>0.01</v>
          </cell>
          <cell r="AN149">
            <v>2.5083038330078126E-2</v>
          </cell>
          <cell r="AO149">
            <v>3.3937499999999995E-2</v>
          </cell>
          <cell r="AP149">
            <v>0.138580322265625</v>
          </cell>
          <cell r="AQ149">
            <v>0.69533394939923665</v>
          </cell>
          <cell r="AR149">
            <v>1.6889269618191654</v>
          </cell>
          <cell r="AS149">
            <v>0.19340306223682716</v>
          </cell>
          <cell r="AT149">
            <v>2.4642675901485226E-2</v>
          </cell>
          <cell r="AU149">
            <v>4.9725714231563356E-2</v>
          </cell>
          <cell r="AV149">
            <v>1.7762412720054706</v>
          </cell>
          <cell r="AW149">
            <v>45.703450346631506</v>
          </cell>
          <cell r="AX149">
            <v>3.2820279182938207E-2</v>
          </cell>
          <cell r="AY149">
            <v>334.67410230162369</v>
          </cell>
          <cell r="AZ149" t="str">
            <v>43°25'33''</v>
          </cell>
          <cell r="BA149" t="e">
            <v>#VALUE!</v>
          </cell>
          <cell r="BB149">
            <v>1E-3</v>
          </cell>
          <cell r="BC149" t="e">
            <v>#VALUE!</v>
          </cell>
          <cell r="BD149" t="e">
            <v>#VALUE!</v>
          </cell>
          <cell r="BE149" t="e">
            <v>#VALUE!</v>
          </cell>
          <cell r="BF149" t="e">
            <v>#VALUE!</v>
          </cell>
          <cell r="BG149" t="e">
            <v>#VALUE!</v>
          </cell>
          <cell r="BH149" t="e">
            <v>#VALUE!</v>
          </cell>
          <cell r="BI149" t="e">
            <v>#VALUE!</v>
          </cell>
          <cell r="BJ149" t="e">
            <v>#VALUE!</v>
          </cell>
          <cell r="BK149" t="e">
            <v>#VALUE!</v>
          </cell>
          <cell r="BL149" t="e">
            <v>#VALUE!</v>
          </cell>
          <cell r="BM149" t="e">
            <v>#VALUE!</v>
          </cell>
          <cell r="BN149">
            <v>3.0000000000086402E-2</v>
          </cell>
          <cell r="BO149">
            <v>723.41</v>
          </cell>
          <cell r="BP149">
            <v>722.43</v>
          </cell>
          <cell r="BQ149">
            <v>723.59100000000024</v>
          </cell>
          <cell r="BR149">
            <v>722.61099999999999</v>
          </cell>
          <cell r="BS149">
            <v>724.4</v>
          </cell>
          <cell r="BT149">
            <v>723.2</v>
          </cell>
          <cell r="BU149" t="str">
            <v/>
          </cell>
          <cell r="BV149">
            <v>0.8089999999997417</v>
          </cell>
          <cell r="BW149">
            <v>0.58900000000005548</v>
          </cell>
          <cell r="BX149">
            <v>0.98999999999974175</v>
          </cell>
          <cell r="BY149">
            <v>200</v>
          </cell>
          <cell r="BZ149">
            <v>0.4</v>
          </cell>
          <cell r="CA149">
            <v>0</v>
          </cell>
          <cell r="CB149">
            <v>0.69899999999989859</v>
          </cell>
          <cell r="CC149">
            <v>10</v>
          </cell>
          <cell r="CD149" t="e">
            <v>#VALUE!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4</v>
          </cell>
          <cell r="CJ149">
            <v>1</v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e">
            <v>#VALUE!</v>
          </cell>
          <cell r="CP149">
            <v>3</v>
          </cell>
          <cell r="CQ149">
            <v>3</v>
          </cell>
          <cell r="DV149" t="str">
            <v>200 mm</v>
          </cell>
          <cell r="DW149">
            <v>50.23</v>
          </cell>
          <cell r="DX149" t="str">
            <v>-</v>
          </cell>
          <cell r="DY149" t="str">
            <v>PVC</v>
          </cell>
          <cell r="DZ149">
            <v>723.4100000000002</v>
          </cell>
          <cell r="EA149">
            <v>722.43000000000018</v>
          </cell>
        </row>
        <row r="150">
          <cell r="A150">
            <v>83</v>
          </cell>
          <cell r="B150" t="str">
            <v>CO15</v>
          </cell>
          <cell r="C150" t="str">
            <v>C53</v>
          </cell>
          <cell r="K150" t="str">
            <v/>
          </cell>
          <cell r="L150" t="str">
            <v/>
          </cell>
          <cell r="M150" t="str">
            <v/>
          </cell>
          <cell r="N150">
            <v>0</v>
          </cell>
          <cell r="O150" t="str">
            <v/>
          </cell>
          <cell r="P150">
            <v>0</v>
          </cell>
          <cell r="R150">
            <v>0.17845516</v>
          </cell>
          <cell r="S150">
            <v>0.17845516</v>
          </cell>
          <cell r="U150">
            <v>201</v>
          </cell>
          <cell r="V150">
            <v>158.4</v>
          </cell>
          <cell r="AB150" t="str">
            <v/>
          </cell>
          <cell r="AC150">
            <v>126.72000000000001</v>
          </cell>
          <cell r="AD150">
            <v>0.29480000000000001</v>
          </cell>
          <cell r="AE150">
            <v>1.1792</v>
          </cell>
          <cell r="AF150">
            <v>1.1792</v>
          </cell>
          <cell r="AG150">
            <v>1.1792</v>
          </cell>
          <cell r="AH150">
            <v>1.5</v>
          </cell>
          <cell r="AI150">
            <v>9.7100000000000009</v>
          </cell>
          <cell r="AJ150">
            <v>1.96</v>
          </cell>
          <cell r="AK150">
            <v>8</v>
          </cell>
          <cell r="AL150">
            <v>0.18099999999999999</v>
          </cell>
          <cell r="AM150">
            <v>0.01</v>
          </cell>
          <cell r="AN150">
            <v>2.5051277160644533E-2</v>
          </cell>
          <cell r="AO150">
            <v>3.3937499999999995E-2</v>
          </cell>
          <cell r="AP150">
            <v>0.13840484619140625</v>
          </cell>
          <cell r="AQ150">
            <v>0.69659983392692426</v>
          </cell>
          <cell r="AR150">
            <v>1.6931111404511063</v>
          </cell>
          <cell r="AS150">
            <v>0.19418403690886973</v>
          </cell>
          <cell r="AT150">
            <v>2.4732483620133458E-2</v>
          </cell>
          <cell r="AU150">
            <v>4.9783760780777994E-2</v>
          </cell>
          <cell r="AV150">
            <v>1.7807899126721753</v>
          </cell>
          <cell r="AW150">
            <v>45.8204888234037</v>
          </cell>
          <cell r="AX150">
            <v>3.2736446915290131E-2</v>
          </cell>
          <cell r="AY150">
            <v>304.94302493606335</v>
          </cell>
          <cell r="AZ150" t="str">
            <v>29°43'52''</v>
          </cell>
          <cell r="BA150" t="e">
            <v>#VALUE!</v>
          </cell>
          <cell r="BB150">
            <v>0</v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e">
            <v>#VALUE!</v>
          </cell>
          <cell r="BH150" t="e">
            <v>#VALUE!</v>
          </cell>
          <cell r="BI150" t="e">
            <v>#VALUE!</v>
          </cell>
          <cell r="BJ150" t="e">
            <v>#VALUE!</v>
          </cell>
          <cell r="BK150" t="e">
            <v>#VALUE!</v>
          </cell>
          <cell r="BL150" t="e">
            <v>#VALUE!</v>
          </cell>
          <cell r="BM150" t="e">
            <v>#VALUE!</v>
          </cell>
          <cell r="BN150">
            <v>2.9999999999972715E-2</v>
          </cell>
          <cell r="BO150">
            <v>722.4</v>
          </cell>
          <cell r="BP150">
            <v>722.21</v>
          </cell>
          <cell r="BQ150">
            <v>722.58100000000024</v>
          </cell>
          <cell r="BR150">
            <v>722.39100000000008</v>
          </cell>
          <cell r="BS150">
            <v>723.2</v>
          </cell>
          <cell r="BT150">
            <v>724</v>
          </cell>
          <cell r="BU150" t="str">
            <v/>
          </cell>
          <cell r="BV150">
            <v>0.61899999999980082</v>
          </cell>
          <cell r="BW150">
            <v>1.6089999999999236</v>
          </cell>
          <cell r="BX150">
            <v>0.79999999999980087</v>
          </cell>
          <cell r="BY150">
            <v>200</v>
          </cell>
          <cell r="BZ150">
            <v>0.4</v>
          </cell>
          <cell r="CA150">
            <v>0</v>
          </cell>
          <cell r="CB150">
            <v>1.1139999999998622</v>
          </cell>
          <cell r="CC150">
            <v>10</v>
          </cell>
          <cell r="CD150" t="e">
            <v>#VALUE!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4</v>
          </cell>
          <cell r="CJ150">
            <v>1</v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e">
            <v>#VALUE!</v>
          </cell>
          <cell r="CP150">
            <v>3</v>
          </cell>
          <cell r="CQ150">
            <v>3</v>
          </cell>
          <cell r="DV150" t="str">
            <v>200 mm</v>
          </cell>
          <cell r="DW150">
            <v>9.7100000000000009</v>
          </cell>
          <cell r="DX150" t="str">
            <v>-</v>
          </cell>
          <cell r="DY150" t="str">
            <v>PVC</v>
          </cell>
          <cell r="DZ150">
            <v>722.4000000000002</v>
          </cell>
          <cell r="EA150">
            <v>722.21000000000015</v>
          </cell>
        </row>
        <row r="151">
          <cell r="O151" t="str">
            <v/>
          </cell>
          <cell r="AC151" t="str">
            <v/>
          </cell>
          <cell r="AD151" t="str">
            <v/>
          </cell>
        </row>
        <row r="152">
          <cell r="A152" t="str">
            <v>Alc. Simpl.margen derecha BA</v>
          </cell>
          <cell r="O152" t="str">
            <v/>
          </cell>
          <cell r="AC152" t="str">
            <v/>
          </cell>
        </row>
        <row r="153">
          <cell r="O153" t="str">
            <v/>
          </cell>
          <cell r="AC153" t="str">
            <v/>
          </cell>
          <cell r="AD153" t="str">
            <v/>
          </cell>
        </row>
        <row r="154">
          <cell r="A154">
            <v>84</v>
          </cell>
          <cell r="B154" t="str">
            <v>CBA1</v>
          </cell>
          <cell r="C154" t="str">
            <v>CBA2</v>
          </cell>
          <cell r="D154">
            <v>3.3433499999999998E-2</v>
          </cell>
          <cell r="F154">
            <v>3.3433499999999998E-2</v>
          </cell>
          <cell r="G154">
            <v>2.33</v>
          </cell>
          <cell r="H154">
            <v>2</v>
          </cell>
          <cell r="I154">
            <v>0.5</v>
          </cell>
          <cell r="J154">
            <v>25</v>
          </cell>
          <cell r="K154" t="str">
            <v/>
          </cell>
          <cell r="L154">
            <v>5</v>
          </cell>
          <cell r="M154">
            <v>10</v>
          </cell>
          <cell r="N154">
            <v>190.32831544687943</v>
          </cell>
          <cell r="O154">
            <v>0.63638797023563454</v>
          </cell>
          <cell r="P154">
            <v>4.0495541303298568</v>
          </cell>
          <cell r="Q154">
            <v>3.3433499999999998E-2</v>
          </cell>
          <cell r="R154">
            <v>0</v>
          </cell>
          <cell r="S154">
            <v>3.3433499999999998E-2</v>
          </cell>
          <cell r="U154">
            <v>95</v>
          </cell>
          <cell r="V154">
            <v>158.4</v>
          </cell>
          <cell r="Y154">
            <v>0</v>
          </cell>
          <cell r="AB154" t="str">
            <v/>
          </cell>
          <cell r="AC154">
            <v>126.72000000000001</v>
          </cell>
          <cell r="AD154">
            <v>0.13933333333333334</v>
          </cell>
          <cell r="AE154">
            <v>0.55733333333333335</v>
          </cell>
          <cell r="AF154">
            <v>0.55733333333333335</v>
          </cell>
          <cell r="AG154">
            <v>0.55733333333333335</v>
          </cell>
          <cell r="AH154">
            <v>5.5495541303298568</v>
          </cell>
          <cell r="AI154">
            <v>24.19</v>
          </cell>
          <cell r="AJ154">
            <v>17.78</v>
          </cell>
          <cell r="AK154">
            <v>10</v>
          </cell>
          <cell r="AL154">
            <v>0.25</v>
          </cell>
          <cell r="AM154">
            <v>1.4E-2</v>
          </cell>
          <cell r="AN154">
            <v>2.959442138671875E-2</v>
          </cell>
          <cell r="AO154">
            <v>5.859375E-2</v>
          </cell>
          <cell r="AP154">
            <v>0.118377685546875</v>
          </cell>
          <cell r="AQ154">
            <v>1.6966264320212219</v>
          </cell>
          <cell r="AR154">
            <v>3.8033607035837083</v>
          </cell>
          <cell r="AS154">
            <v>2.1284530194315638</v>
          </cell>
          <cell r="AT154">
            <v>0.14671464066427431</v>
          </cell>
          <cell r="AU154">
            <v>0.17630906205099306</v>
          </cell>
          <cell r="AV154">
            <v>4.7514932476149028</v>
          </cell>
          <cell r="AW154">
            <v>233.23837937950759</v>
          </cell>
          <cell r="AX154">
            <v>2.379348606817426E-2</v>
          </cell>
          <cell r="AY154">
            <v>275.32609482509065</v>
          </cell>
          <cell r="AZ154" t="e">
            <v>#REF!</v>
          </cell>
          <cell r="BA154" t="e">
            <v>#REF!</v>
          </cell>
          <cell r="BB154" t="e">
            <v>#REF!</v>
          </cell>
          <cell r="BC154" t="e">
            <v>#REF!</v>
          </cell>
          <cell r="BD154" t="e">
            <v>#REF!</v>
          </cell>
          <cell r="BE154" t="e">
            <v>#REF!</v>
          </cell>
          <cell r="BF154" t="e">
            <v>#REF!</v>
          </cell>
          <cell r="BG154" t="e">
            <v>#REF!</v>
          </cell>
          <cell r="BH154" t="e">
            <v>#REF!</v>
          </cell>
          <cell r="BI154" t="e">
            <v>#REF!</v>
          </cell>
          <cell r="BJ154" t="e">
            <v>#REF!</v>
          </cell>
          <cell r="BK154" t="e">
            <v>#REF!</v>
          </cell>
          <cell r="BL154" t="e">
            <v>#REF!</v>
          </cell>
          <cell r="BM154" t="e">
            <v>#REF!</v>
          </cell>
          <cell r="BO154">
            <v>749.2</v>
          </cell>
          <cell r="BP154">
            <v>744.9</v>
          </cell>
          <cell r="BQ154">
            <v>749.45</v>
          </cell>
          <cell r="BR154">
            <v>745.15</v>
          </cell>
          <cell r="BS154">
            <v>750</v>
          </cell>
          <cell r="BT154">
            <v>745.7</v>
          </cell>
          <cell r="BU154" t="str">
            <v/>
          </cell>
          <cell r="BV154">
            <v>0.54999999999995453</v>
          </cell>
          <cell r="BW154">
            <v>0.55000000000006821</v>
          </cell>
          <cell r="BX154">
            <v>0.79999999999995453</v>
          </cell>
          <cell r="BY154">
            <v>250</v>
          </cell>
          <cell r="BZ154">
            <v>0.83750000000000002</v>
          </cell>
          <cell r="CA154">
            <v>0.3125</v>
          </cell>
          <cell r="CB154">
            <v>0.55000000000001137</v>
          </cell>
          <cell r="CC154">
            <v>3</v>
          </cell>
          <cell r="CD154" t="e">
            <v>#VALUE!</v>
          </cell>
          <cell r="CE154" t="e">
            <v>#VALUE!</v>
          </cell>
          <cell r="CF154">
            <v>0</v>
          </cell>
          <cell r="CG154">
            <v>0</v>
          </cell>
          <cell r="CH154" t="e">
            <v>#VALUE!</v>
          </cell>
          <cell r="CI154">
            <v>2</v>
          </cell>
          <cell r="CJ154">
            <v>1</v>
          </cell>
          <cell r="CK154">
            <v>1.5</v>
          </cell>
          <cell r="CL154" t="e">
            <v>#VALUE!</v>
          </cell>
          <cell r="CM154" t="e">
            <v>#VALUE!</v>
          </cell>
          <cell r="CN154" t="e">
            <v>#VALUE!</v>
          </cell>
          <cell r="CO154" t="str">
            <v/>
          </cell>
          <cell r="CP154">
            <v>3</v>
          </cell>
          <cell r="CQ154">
            <v>3</v>
          </cell>
          <cell r="DV154" t="str">
            <v>250 mm</v>
          </cell>
          <cell r="DW154">
            <v>24.19</v>
          </cell>
          <cell r="DX154" t="str">
            <v>1</v>
          </cell>
          <cell r="DY154" t="str">
            <v>CS</v>
          </cell>
          <cell r="DZ154">
            <v>749.2</v>
          </cell>
          <cell r="EA154">
            <v>744.90000000000009</v>
          </cell>
        </row>
        <row r="155">
          <cell r="A155">
            <v>85</v>
          </cell>
          <cell r="B155" t="str">
            <v>CBA2</v>
          </cell>
          <cell r="C155" t="str">
            <v>CBA3</v>
          </cell>
          <cell r="D155">
            <v>4.1540000000000001E-2</v>
          </cell>
          <cell r="E155">
            <v>3.3433499999999998E-2</v>
          </cell>
          <cell r="F155">
            <v>7.4973499999999998E-2</v>
          </cell>
          <cell r="G155">
            <v>2.33</v>
          </cell>
          <cell r="K155">
            <v>0.24515138179700377</v>
          </cell>
          <cell r="L155">
            <v>10.245151381797005</v>
          </cell>
          <cell r="M155">
            <v>10.245151381797005</v>
          </cell>
          <cell r="N155">
            <v>187.75915398445784</v>
          </cell>
          <cell r="O155">
            <v>0.63504840827043008</v>
          </cell>
          <cell r="P155">
            <v>12.989105763007583</v>
          </cell>
          <cell r="Q155">
            <v>4.1540000000000001E-2</v>
          </cell>
          <cell r="R155">
            <v>3.3433499999999998E-2</v>
          </cell>
          <cell r="S155">
            <v>0.108407</v>
          </cell>
          <cell r="U155">
            <v>98</v>
          </cell>
          <cell r="V155">
            <v>158.4</v>
          </cell>
          <cell r="Y155">
            <v>0</v>
          </cell>
          <cell r="AB155" t="str">
            <v/>
          </cell>
          <cell r="AC155">
            <v>126.72000000000001</v>
          </cell>
          <cell r="AD155">
            <v>0.14373333333333335</v>
          </cell>
          <cell r="AE155">
            <v>0.57493333333333341</v>
          </cell>
          <cell r="AF155">
            <v>0.57493333333333341</v>
          </cell>
          <cell r="AG155">
            <v>0.57493333333333341</v>
          </cell>
          <cell r="AH155">
            <v>14.489105763007583</v>
          </cell>
          <cell r="AI155">
            <v>30.470000000000002</v>
          </cell>
          <cell r="AJ155">
            <v>15</v>
          </cell>
          <cell r="AK155">
            <v>10</v>
          </cell>
          <cell r="AL155">
            <v>0.25</v>
          </cell>
          <cell r="AM155">
            <v>1.4E-2</v>
          </cell>
          <cell r="AN155">
            <v>4.963994026184082E-2</v>
          </cell>
          <cell r="AO155">
            <v>9.5703125E-2</v>
          </cell>
          <cell r="AP155">
            <v>0.19855976104736328</v>
          </cell>
          <cell r="AQ155">
            <v>2.0946840061411178</v>
          </cell>
          <cell r="AR155">
            <v>3.5881749421264524</v>
          </cell>
          <cell r="AS155">
            <v>2.7691151840807038</v>
          </cell>
          <cell r="AT155">
            <v>0.22363410222137625</v>
          </cell>
          <cell r="AU155">
            <v>0.27327404248321707</v>
          </cell>
          <cell r="AV155">
            <v>4.3642524825943241</v>
          </cell>
          <cell r="AW155">
            <v>214.22974277702102</v>
          </cell>
          <cell r="AX155">
            <v>6.7633492787639818E-2</v>
          </cell>
          <cell r="AY155">
            <v>264.66259627233711</v>
          </cell>
          <cell r="AZ155" t="str">
            <v>10°39'49''</v>
          </cell>
          <cell r="BA155" t="e">
            <v>#VALUE!</v>
          </cell>
          <cell r="BB155">
            <v>9.7000000000000003E-2</v>
          </cell>
          <cell r="BC155" t="e">
            <v>#VALUE!</v>
          </cell>
          <cell r="BD155" t="e">
            <v>#VALUE!</v>
          </cell>
          <cell r="BE155" t="e">
            <v>#VALUE!</v>
          </cell>
          <cell r="BF155" t="e">
            <v>#VALUE!</v>
          </cell>
          <cell r="BG155" t="e">
            <v>#VALUE!</v>
          </cell>
          <cell r="BH155" t="e">
            <v>#VALUE!</v>
          </cell>
          <cell r="BI155" t="e">
            <v>#VALUE!</v>
          </cell>
          <cell r="BJ155" t="e">
            <v>#VALUE!</v>
          </cell>
          <cell r="BK155" t="e">
            <v>#VALUE!</v>
          </cell>
          <cell r="BL155" t="e">
            <v>#VALUE!</v>
          </cell>
          <cell r="BM155" t="e">
            <v>#VALUE!</v>
          </cell>
          <cell r="BN155">
            <v>2.9999999999972715E-2</v>
          </cell>
          <cell r="BO155">
            <v>744.87</v>
          </cell>
          <cell r="BP155">
            <v>740.3</v>
          </cell>
          <cell r="BQ155">
            <v>745.12000000000012</v>
          </cell>
          <cell r="BR155">
            <v>740.55</v>
          </cell>
          <cell r="BS155">
            <v>745.7</v>
          </cell>
          <cell r="BT155">
            <v>741.1</v>
          </cell>
          <cell r="BU155" t="str">
            <v/>
          </cell>
          <cell r="BV155">
            <v>0.57999999999992724</v>
          </cell>
          <cell r="BW155">
            <v>0.55000000000006821</v>
          </cell>
          <cell r="BX155">
            <v>0.82999999999992724</v>
          </cell>
          <cell r="BY155">
            <v>250</v>
          </cell>
          <cell r="BZ155">
            <v>0.83750000000000002</v>
          </cell>
          <cell r="CA155">
            <v>0.3125</v>
          </cell>
          <cell r="CB155">
            <v>0.56499999999999773</v>
          </cell>
          <cell r="CC155">
            <v>3</v>
          </cell>
          <cell r="CD155" t="e">
            <v>#VALUE!</v>
          </cell>
          <cell r="CE155" t="e">
            <v>#VALUE!</v>
          </cell>
          <cell r="CF155">
            <v>0</v>
          </cell>
          <cell r="CG155">
            <v>0</v>
          </cell>
          <cell r="CH155" t="e">
            <v>#VALUE!</v>
          </cell>
          <cell r="CI155">
            <v>2</v>
          </cell>
          <cell r="CJ155">
            <v>1</v>
          </cell>
          <cell r="CK155">
            <v>1.5</v>
          </cell>
          <cell r="CL155" t="e">
            <v>#VALUE!</v>
          </cell>
          <cell r="CM155" t="e">
            <v>#VALUE!</v>
          </cell>
          <cell r="CN155" t="e">
            <v>#VALUE!</v>
          </cell>
          <cell r="CO155" t="str">
            <v/>
          </cell>
          <cell r="CP155">
            <v>3</v>
          </cell>
          <cell r="CQ155">
            <v>3</v>
          </cell>
          <cell r="DV155" t="str">
            <v>250 mm</v>
          </cell>
          <cell r="DW155">
            <v>30.470000000000002</v>
          </cell>
          <cell r="DX155" t="str">
            <v>1</v>
          </cell>
          <cell r="DY155" t="str">
            <v>CS</v>
          </cell>
          <cell r="DZ155">
            <v>744.87000000000012</v>
          </cell>
          <cell r="EA155">
            <v>740.30000000000007</v>
          </cell>
        </row>
        <row r="156">
          <cell r="A156">
            <v>86</v>
          </cell>
          <cell r="B156" t="str">
            <v>CBA3</v>
          </cell>
          <cell r="C156" t="str">
            <v>CBA4</v>
          </cell>
          <cell r="D156">
            <v>1.70125E-2</v>
          </cell>
          <cell r="E156">
            <v>7.4973499999999998E-2</v>
          </cell>
          <cell r="F156">
            <v>9.1985999999999998E-2</v>
          </cell>
          <cell r="G156">
            <v>2.33</v>
          </cell>
          <cell r="K156">
            <v>7.7159092018957251E-2</v>
          </cell>
          <cell r="L156">
            <v>10.322310473815962</v>
          </cell>
          <cell r="M156">
            <v>10.322310473815962</v>
          </cell>
          <cell r="N156">
            <v>186.970000425059</v>
          </cell>
          <cell r="O156">
            <v>0.6318290043290048</v>
          </cell>
          <cell r="P156">
            <v>23.855694267170865</v>
          </cell>
          <cell r="Q156">
            <v>1.70125E-2</v>
          </cell>
          <cell r="R156">
            <v>7.4973499999999998E-2</v>
          </cell>
          <cell r="S156">
            <v>0.20039299999999999</v>
          </cell>
          <cell r="U156">
            <v>98</v>
          </cell>
          <cell r="V156">
            <v>158.4</v>
          </cell>
          <cell r="Y156">
            <v>0</v>
          </cell>
          <cell r="AB156" t="str">
            <v/>
          </cell>
          <cell r="AC156">
            <v>126.72000000000001</v>
          </cell>
          <cell r="AD156">
            <v>0.14373333333333335</v>
          </cell>
          <cell r="AE156">
            <v>0.57493333333333341</v>
          </cell>
          <cell r="AF156">
            <v>0.57493333333333341</v>
          </cell>
          <cell r="AG156">
            <v>0.57493333333333341</v>
          </cell>
          <cell r="AH156">
            <v>25.355694267170865</v>
          </cell>
          <cell r="AI156">
            <v>9.24</v>
          </cell>
          <cell r="AJ156">
            <v>8.33</v>
          </cell>
          <cell r="AK156">
            <v>10</v>
          </cell>
          <cell r="AL156">
            <v>0.25</v>
          </cell>
          <cell r="AM156">
            <v>1.4E-2</v>
          </cell>
          <cell r="AN156">
            <v>7.6196193695068359E-2</v>
          </cell>
          <cell r="AO156">
            <v>0.12890625</v>
          </cell>
          <cell r="AP156">
            <v>0.30478477478027344</v>
          </cell>
          <cell r="AQ156">
            <v>2.0027888721276828</v>
          </cell>
          <cell r="AR156">
            <v>2.7240702835983015</v>
          </cell>
          <cell r="AS156">
            <v>2.2389811896465623</v>
          </cell>
          <cell r="AT156">
            <v>0.20444257218748599</v>
          </cell>
          <cell r="AU156">
            <v>0.28063876588255432</v>
          </cell>
          <cell r="AV156">
            <v>3.252271091264789</v>
          </cell>
          <cell r="AW156">
            <v>159.64548387187378</v>
          </cell>
          <cell r="AX156">
            <v>0.15882500182417006</v>
          </cell>
          <cell r="AY156">
            <v>284.18977618477481</v>
          </cell>
          <cell r="AZ156" t="str">
            <v>19°31'38''</v>
          </cell>
          <cell r="BA156" t="e">
            <v>#VALUE!</v>
          </cell>
          <cell r="BB156">
            <v>7.0000000000000001E-3</v>
          </cell>
          <cell r="BC156" t="e">
            <v>#VALUE!</v>
          </cell>
          <cell r="BD156" t="e">
            <v>#VALUE!</v>
          </cell>
          <cell r="BE156" t="e">
            <v>#VALUE!</v>
          </cell>
          <cell r="BF156" t="e">
            <v>#VALUE!</v>
          </cell>
          <cell r="BG156" t="e">
            <v>#VALUE!</v>
          </cell>
          <cell r="BH156" t="e">
            <v>#VALUE!</v>
          </cell>
          <cell r="BI156" t="e">
            <v>#VALUE!</v>
          </cell>
          <cell r="BJ156" t="e">
            <v>#VALUE!</v>
          </cell>
          <cell r="BK156" t="e">
            <v>#VALUE!</v>
          </cell>
          <cell r="BL156" t="e">
            <v>#VALUE!</v>
          </cell>
          <cell r="BM156" t="e">
            <v>#VALUE!</v>
          </cell>
          <cell r="BN156">
            <v>2.9999999999972715E-2</v>
          </cell>
          <cell r="BO156">
            <v>740.27</v>
          </cell>
          <cell r="BP156">
            <v>739.5</v>
          </cell>
          <cell r="BQ156">
            <v>740.5200000000001</v>
          </cell>
          <cell r="BR156">
            <v>739.75</v>
          </cell>
          <cell r="BS156">
            <v>741.1</v>
          </cell>
          <cell r="BT156">
            <v>740.3</v>
          </cell>
          <cell r="BU156" t="str">
            <v/>
          </cell>
          <cell r="BV156">
            <v>0.57999999999992724</v>
          </cell>
          <cell r="BW156">
            <v>0.54999999999995453</v>
          </cell>
          <cell r="BX156">
            <v>0.82999999999992724</v>
          </cell>
          <cell r="BY156">
            <v>250</v>
          </cell>
          <cell r="BZ156">
            <v>0.83750000000000002</v>
          </cell>
          <cell r="CA156">
            <v>0.3125</v>
          </cell>
          <cell r="CB156">
            <v>0.56499999999994088</v>
          </cell>
          <cell r="CC156">
            <v>4</v>
          </cell>
          <cell r="CD156" t="e">
            <v>#VALUE!</v>
          </cell>
          <cell r="CE156" t="e">
            <v>#VALUE!</v>
          </cell>
          <cell r="CF156">
            <v>0</v>
          </cell>
          <cell r="CG156">
            <v>0</v>
          </cell>
          <cell r="CH156" t="e">
            <v>#VALUE!</v>
          </cell>
          <cell r="CI156">
            <v>2</v>
          </cell>
          <cell r="CJ156">
            <v>1</v>
          </cell>
          <cell r="CK156">
            <v>1.5</v>
          </cell>
          <cell r="CL156" t="e">
            <v>#VALUE!</v>
          </cell>
          <cell r="CM156" t="e">
            <v>#VALUE!</v>
          </cell>
          <cell r="CN156" t="e">
            <v>#VALUE!</v>
          </cell>
          <cell r="CO156" t="str">
            <v/>
          </cell>
          <cell r="CP156">
            <v>3</v>
          </cell>
          <cell r="CQ156">
            <v>3</v>
          </cell>
          <cell r="DV156" t="str">
            <v>250 mm</v>
          </cell>
          <cell r="DW156">
            <v>9.24</v>
          </cell>
          <cell r="DX156" t="str">
            <v>1</v>
          </cell>
          <cell r="DY156" t="str">
            <v>CS</v>
          </cell>
          <cell r="DZ156">
            <v>740.2700000000001</v>
          </cell>
          <cell r="EA156">
            <v>739.50000000000011</v>
          </cell>
        </row>
        <row r="157">
          <cell r="A157">
            <v>87</v>
          </cell>
          <cell r="B157" t="str">
            <v>CBA4</v>
          </cell>
          <cell r="C157" t="str">
            <v>CBA5</v>
          </cell>
          <cell r="D157">
            <v>5.8992999999999997E-2</v>
          </cell>
          <cell r="E157">
            <v>9.1985999999999998E-2</v>
          </cell>
          <cell r="F157">
            <v>0.150979</v>
          </cell>
          <cell r="G157">
            <v>2.33</v>
          </cell>
          <cell r="K157">
            <v>0.25511289054092862</v>
          </cell>
          <cell r="L157">
            <v>10.577423364356891</v>
          </cell>
          <cell r="M157">
            <v>10.577423364356891</v>
          </cell>
          <cell r="N157">
            <v>184.42410444968903</v>
          </cell>
          <cell r="O157">
            <v>0.63318900126422251</v>
          </cell>
          <cell r="P157">
            <v>41.486314475903882</v>
          </cell>
          <cell r="Q157">
            <v>5.8992999999999997E-2</v>
          </cell>
          <cell r="R157">
            <v>9.1985999999999998E-2</v>
          </cell>
          <cell r="S157">
            <v>0.35137200000000002</v>
          </cell>
          <cell r="U157">
            <v>104</v>
          </cell>
          <cell r="V157">
            <v>158.4</v>
          </cell>
          <cell r="Y157">
            <v>0</v>
          </cell>
          <cell r="AB157" t="str">
            <v/>
          </cell>
          <cell r="AC157">
            <v>126.72000000000001</v>
          </cell>
          <cell r="AD157">
            <v>0.15253333333333335</v>
          </cell>
          <cell r="AE157">
            <v>0.61013333333333342</v>
          </cell>
          <cell r="AF157">
            <v>0.61013333333333342</v>
          </cell>
          <cell r="AG157">
            <v>0.61013333333333342</v>
          </cell>
          <cell r="AH157">
            <v>42.986314475903882</v>
          </cell>
          <cell r="AI157">
            <v>39.549999999999997</v>
          </cell>
          <cell r="AJ157">
            <v>11.3</v>
          </cell>
          <cell r="AK157">
            <v>10</v>
          </cell>
          <cell r="AL157">
            <v>0.25</v>
          </cell>
          <cell r="AM157">
            <v>1.4E-2</v>
          </cell>
          <cell r="AN157">
            <v>9.2584133148193359E-2</v>
          </cell>
          <cell r="AO157">
            <v>0.1689453125</v>
          </cell>
          <cell r="AP157">
            <v>0.37033653259277344</v>
          </cell>
          <cell r="AQ157">
            <v>2.6002675345564819</v>
          </cell>
          <cell r="AR157">
            <v>3.1700337357568622</v>
          </cell>
          <cell r="AS157">
            <v>3.5844521514902867</v>
          </cell>
          <cell r="AT157">
            <v>0.34461729109421224</v>
          </cell>
          <cell r="AU157">
            <v>0.4372014242424056</v>
          </cell>
          <cell r="AV157">
            <v>3.7879432147247329</v>
          </cell>
          <cell r="AW157">
            <v>185.94022774366445</v>
          </cell>
          <cell r="AX157">
            <v>0.23118350987051836</v>
          </cell>
          <cell r="AY157">
            <v>285.1953942697661</v>
          </cell>
          <cell r="AZ157" t="str">
            <v>01°00'20''</v>
          </cell>
          <cell r="BA157" t="e">
            <v>#VALUE!</v>
          </cell>
          <cell r="BB157">
            <v>0.157</v>
          </cell>
          <cell r="BC157" t="e">
            <v>#VALUE!</v>
          </cell>
          <cell r="BD157" t="e">
            <v>#VALUE!</v>
          </cell>
          <cell r="BE157" t="e">
            <v>#VALUE!</v>
          </cell>
          <cell r="BF157" t="e">
            <v>#VALUE!</v>
          </cell>
          <cell r="BG157" t="e">
            <v>#VALUE!</v>
          </cell>
          <cell r="BH157" t="e">
            <v>#VALUE!</v>
          </cell>
          <cell r="BI157" t="e">
            <v>#VALUE!</v>
          </cell>
          <cell r="BJ157" t="e">
            <v>#VALUE!</v>
          </cell>
          <cell r="BK157" t="e">
            <v>#VALUE!</v>
          </cell>
          <cell r="BL157" t="e">
            <v>#VALUE!</v>
          </cell>
          <cell r="BM157" t="e">
            <v>#VALUE!</v>
          </cell>
          <cell r="BN157">
            <v>2.9999999999972715E-2</v>
          </cell>
          <cell r="BO157">
            <v>739.47</v>
          </cell>
          <cell r="BP157">
            <v>735</v>
          </cell>
          <cell r="BQ157">
            <v>739.72000000000014</v>
          </cell>
          <cell r="BR157">
            <v>735.25</v>
          </cell>
          <cell r="BS157">
            <v>740.3</v>
          </cell>
          <cell r="BT157">
            <v>735.8</v>
          </cell>
          <cell r="BU157" t="str">
            <v/>
          </cell>
          <cell r="BV157">
            <v>0.57999999999981355</v>
          </cell>
          <cell r="BW157">
            <v>0.54999999999995453</v>
          </cell>
          <cell r="BX157">
            <v>0.82999999999981355</v>
          </cell>
          <cell r="BY157">
            <v>250</v>
          </cell>
          <cell r="BZ157">
            <v>0.83750000000000002</v>
          </cell>
          <cell r="CA157">
            <v>0.3125</v>
          </cell>
          <cell r="CB157">
            <v>0.56499999999988404</v>
          </cell>
          <cell r="CC157">
            <v>5</v>
          </cell>
          <cell r="CD157" t="e">
            <v>#VALUE!</v>
          </cell>
          <cell r="CE157" t="e">
            <v>#VALUE!</v>
          </cell>
          <cell r="CF157">
            <v>0</v>
          </cell>
          <cell r="CG157">
            <v>0</v>
          </cell>
          <cell r="CH157" t="e">
            <v>#VALUE!</v>
          </cell>
          <cell r="CI157">
            <v>2</v>
          </cell>
          <cell r="CJ157">
            <v>1</v>
          </cell>
          <cell r="CK157">
            <v>1.5</v>
          </cell>
          <cell r="CL157" t="e">
            <v>#VALUE!</v>
          </cell>
          <cell r="CM157" t="e">
            <v>#VALUE!</v>
          </cell>
          <cell r="CN157" t="e">
            <v>#VALUE!</v>
          </cell>
          <cell r="CO157" t="str">
            <v/>
          </cell>
          <cell r="CP157">
            <v>3</v>
          </cell>
          <cell r="CQ157">
            <v>3</v>
          </cell>
          <cell r="DV157" t="str">
            <v>250 mm</v>
          </cell>
          <cell r="DW157">
            <v>39.549999999999997</v>
          </cell>
          <cell r="DX157" t="str">
            <v>1</v>
          </cell>
          <cell r="DY157" t="str">
            <v>CS</v>
          </cell>
          <cell r="DZ157">
            <v>739.47000000000014</v>
          </cell>
          <cell r="EA157">
            <v>735.00000000000011</v>
          </cell>
        </row>
        <row r="158">
          <cell r="A158">
            <v>88</v>
          </cell>
          <cell r="B158" t="str">
            <v>CBA5</v>
          </cell>
          <cell r="C158" t="str">
            <v>CBA6</v>
          </cell>
          <cell r="D158">
            <v>2.7105000000000001E-2</v>
          </cell>
          <cell r="E158">
            <v>0.150979</v>
          </cell>
          <cell r="F158">
            <v>0.17808399999999999</v>
          </cell>
          <cell r="G158">
            <v>2.33</v>
          </cell>
          <cell r="K158">
            <v>8.0238581547356205E-2</v>
          </cell>
          <cell r="L158">
            <v>10.657661945904247</v>
          </cell>
          <cell r="M158">
            <v>10.657661945904247</v>
          </cell>
          <cell r="N158">
            <v>183.64280443457844</v>
          </cell>
          <cell r="O158">
            <v>0.64062192454893374</v>
          </cell>
          <cell r="P158">
            <v>62.437114718422492</v>
          </cell>
          <cell r="Q158">
            <v>2.7105000000000001E-2</v>
          </cell>
          <cell r="R158">
            <v>0.150979</v>
          </cell>
          <cell r="S158">
            <v>0.52945600000000004</v>
          </cell>
          <cell r="U158">
            <v>130</v>
          </cell>
          <cell r="V158">
            <v>158.4</v>
          </cell>
          <cell r="Y158">
            <v>0</v>
          </cell>
          <cell r="AB158" t="str">
            <v/>
          </cell>
          <cell r="AC158">
            <v>126.72000000000001</v>
          </cell>
          <cell r="AD158">
            <v>0.19066666666666668</v>
          </cell>
          <cell r="AE158">
            <v>0.76266666666666671</v>
          </cell>
          <cell r="AF158">
            <v>0.76266666666666671</v>
          </cell>
          <cell r="AG158">
            <v>0.76266666666666671</v>
          </cell>
          <cell r="AH158">
            <v>63.937114718422492</v>
          </cell>
          <cell r="AI158">
            <v>18.29</v>
          </cell>
          <cell r="AJ158">
            <v>26.08</v>
          </cell>
          <cell r="AK158">
            <v>10</v>
          </cell>
          <cell r="AL158">
            <v>0.25</v>
          </cell>
          <cell r="AM158">
            <v>1.4E-2</v>
          </cell>
          <cell r="AN158">
            <v>9.1561555862426758E-2</v>
          </cell>
          <cell r="AO158">
            <v>0.205078125</v>
          </cell>
          <cell r="AP158">
            <v>0.36624622344970703</v>
          </cell>
          <cell r="AQ158">
            <v>3.9261620604067149</v>
          </cell>
          <cell r="AR158">
            <v>4.8169819291304306</v>
          </cell>
          <cell r="AS158">
            <v>8.1951658696224872</v>
          </cell>
          <cell r="AT158">
            <v>0.78566506241473499</v>
          </cell>
          <cell r="AU158">
            <v>0.87722661827716175</v>
          </cell>
          <cell r="AV158">
            <v>5.7546382973861183</v>
          </cell>
          <cell r="AW158">
            <v>282.48014686147974</v>
          </cell>
          <cell r="AX158">
            <v>0.22634197634347536</v>
          </cell>
          <cell r="AY158">
            <v>275.08338942487001</v>
          </cell>
          <cell r="AZ158" t="str">
            <v>10°06'43''</v>
          </cell>
          <cell r="BA158" t="e">
            <v>#VALUE!</v>
          </cell>
          <cell r="BB158">
            <v>0.44</v>
          </cell>
          <cell r="BC158" t="e">
            <v>#VALUE!</v>
          </cell>
          <cell r="BD158" t="e">
            <v>#VALUE!</v>
          </cell>
          <cell r="BE158" t="e">
            <v>#VALUE!</v>
          </cell>
          <cell r="BF158" t="e">
            <v>#VALUE!</v>
          </cell>
          <cell r="BG158" t="e">
            <v>#VALUE!</v>
          </cell>
          <cell r="BH158" t="e">
            <v>#VALUE!</v>
          </cell>
          <cell r="BI158" t="e">
            <v>#VALUE!</v>
          </cell>
          <cell r="BJ158" t="e">
            <v>#VALUE!</v>
          </cell>
          <cell r="BK158" t="e">
            <v>#VALUE!</v>
          </cell>
          <cell r="BL158" t="e">
            <v>#VALUE!</v>
          </cell>
          <cell r="BM158" t="e">
            <v>#VALUE!</v>
          </cell>
          <cell r="BN158">
            <v>2.9999999999972715E-2</v>
          </cell>
          <cell r="BO158">
            <v>734.97</v>
          </cell>
          <cell r="BP158">
            <v>730.2</v>
          </cell>
          <cell r="BQ158">
            <v>735.22000000000014</v>
          </cell>
          <cell r="BR158">
            <v>730.45</v>
          </cell>
          <cell r="BS158">
            <v>735.8</v>
          </cell>
          <cell r="BT158">
            <v>731</v>
          </cell>
          <cell r="BU158" t="str">
            <v/>
          </cell>
          <cell r="BV158">
            <v>0.57999999999981355</v>
          </cell>
          <cell r="BW158">
            <v>0.54999999999995453</v>
          </cell>
          <cell r="BX158">
            <v>0.82999999999981355</v>
          </cell>
          <cell r="BY158">
            <v>250</v>
          </cell>
          <cell r="BZ158">
            <v>0.83750000000000002</v>
          </cell>
          <cell r="CA158">
            <v>0.3125</v>
          </cell>
          <cell r="CB158">
            <v>0.56499999999988404</v>
          </cell>
          <cell r="CC158">
            <v>6</v>
          </cell>
          <cell r="CD158" t="e">
            <v>#VALUE!</v>
          </cell>
          <cell r="CE158" t="e">
            <v>#VALUE!</v>
          </cell>
          <cell r="CF158">
            <v>0</v>
          </cell>
          <cell r="CG158">
            <v>0</v>
          </cell>
          <cell r="CH158" t="e">
            <v>#VALUE!</v>
          </cell>
          <cell r="CI158">
            <v>2</v>
          </cell>
          <cell r="CJ158">
            <v>1</v>
          </cell>
          <cell r="CK158">
            <v>1.5</v>
          </cell>
          <cell r="CL158" t="e">
            <v>#VALUE!</v>
          </cell>
          <cell r="CM158" t="e">
            <v>#VALUE!</v>
          </cell>
          <cell r="CN158" t="e">
            <v>#VALUE!</v>
          </cell>
          <cell r="CO158" t="str">
            <v/>
          </cell>
          <cell r="CP158">
            <v>3</v>
          </cell>
          <cell r="CQ158">
            <v>3</v>
          </cell>
          <cell r="DV158" t="str">
            <v>250 mm</v>
          </cell>
          <cell r="DW158">
            <v>18.29</v>
          </cell>
          <cell r="DX158" t="str">
            <v>1</v>
          </cell>
          <cell r="DY158" t="str">
            <v>CS</v>
          </cell>
          <cell r="DZ158">
            <v>734.97000000000014</v>
          </cell>
          <cell r="EA158">
            <v>730.20000000000016</v>
          </cell>
        </row>
        <row r="159">
          <cell r="A159">
            <v>89</v>
          </cell>
          <cell r="B159" t="str">
            <v>CBA6</v>
          </cell>
          <cell r="C159" t="str">
            <v>CBA7</v>
          </cell>
          <cell r="D159">
            <v>2.2678999999999998E-2</v>
          </cell>
          <cell r="E159">
            <v>0.17808399999999999</v>
          </cell>
          <cell r="F159">
            <v>0.200763</v>
          </cell>
          <cell r="G159">
            <v>2.33</v>
          </cell>
          <cell r="K159">
            <v>4.8446369194690538E-2</v>
          </cell>
          <cell r="L159">
            <v>10.706108315098938</v>
          </cell>
          <cell r="M159">
            <v>10.706108315098938</v>
          </cell>
          <cell r="N159">
            <v>183.17544025011674</v>
          </cell>
          <cell r="O159">
            <v>0.63494786494538236</v>
          </cell>
          <cell r="P159">
            <v>85.787227788004898</v>
          </cell>
          <cell r="Q159">
            <v>2.2678999999999998E-2</v>
          </cell>
          <cell r="R159">
            <v>0.17808399999999999</v>
          </cell>
          <cell r="S159">
            <v>0.73021900000000006</v>
          </cell>
          <cell r="U159">
            <v>144</v>
          </cell>
          <cell r="V159">
            <v>158.4</v>
          </cell>
          <cell r="Y159">
            <v>0</v>
          </cell>
          <cell r="AB159" t="str">
            <v/>
          </cell>
          <cell r="AC159">
            <v>126.72000000000001</v>
          </cell>
          <cell r="AD159">
            <v>0.2112</v>
          </cell>
          <cell r="AE159">
            <v>0.8448</v>
          </cell>
          <cell r="AF159">
            <v>0.8448</v>
          </cell>
          <cell r="AG159">
            <v>0.8448</v>
          </cell>
          <cell r="AH159">
            <v>87.287227788004898</v>
          </cell>
          <cell r="AI159">
            <v>10.07</v>
          </cell>
          <cell r="AJ159">
            <v>14.6</v>
          </cell>
          <cell r="AK159">
            <v>10</v>
          </cell>
          <cell r="AL159">
            <v>0.25</v>
          </cell>
          <cell r="AM159">
            <v>1.4E-2</v>
          </cell>
          <cell r="AN159">
            <v>0.12655258178710938</v>
          </cell>
          <cell r="AO159">
            <v>0.22998046875</v>
          </cell>
          <cell r="AP159">
            <v>0.5062103271484375</v>
          </cell>
          <cell r="AQ159">
            <v>3.5010398454745939</v>
          </cell>
          <cell r="AR159">
            <v>3.5364207325113077</v>
          </cell>
          <cell r="AS159">
            <v>6.0379889764871626</v>
          </cell>
          <cell r="AT159">
            <v>0.62473394493378021</v>
          </cell>
          <cell r="AU159">
            <v>0.75128652672088958</v>
          </cell>
          <cell r="AV159">
            <v>4.3056692556421359</v>
          </cell>
          <cell r="AW159">
            <v>211.35404534863696</v>
          </cell>
          <cell r="AX159">
            <v>0.4129905706040361</v>
          </cell>
          <cell r="AY159">
            <v>254.64603619733589</v>
          </cell>
          <cell r="AZ159" t="str">
            <v>20°26'14''</v>
          </cell>
          <cell r="BA159" t="e">
            <v>#VALUE!</v>
          </cell>
          <cell r="BB159">
            <v>1E-3</v>
          </cell>
          <cell r="BC159" t="e">
            <v>#VALUE!</v>
          </cell>
          <cell r="BD159" t="e">
            <v>#VALUE!</v>
          </cell>
          <cell r="BE159" t="e">
            <v>#VALUE!</v>
          </cell>
          <cell r="BF159" t="e">
            <v>#VALUE!</v>
          </cell>
          <cell r="BG159" t="e">
            <v>#VALUE!</v>
          </cell>
          <cell r="BH159" t="e">
            <v>#VALUE!</v>
          </cell>
          <cell r="BI159" t="e">
            <v>#VALUE!</v>
          </cell>
          <cell r="BJ159" t="e">
            <v>#VALUE!</v>
          </cell>
          <cell r="BK159" t="e">
            <v>#VALUE!</v>
          </cell>
          <cell r="BL159" t="e">
            <v>#VALUE!</v>
          </cell>
          <cell r="BM159" t="e">
            <v>#VALUE!</v>
          </cell>
          <cell r="BN159">
            <v>3.0000000000086402E-2</v>
          </cell>
          <cell r="BO159">
            <v>730.17</v>
          </cell>
          <cell r="BP159">
            <v>728.7</v>
          </cell>
          <cell r="BQ159">
            <v>730.42000000000019</v>
          </cell>
          <cell r="BR159">
            <v>728.95</v>
          </cell>
          <cell r="BS159">
            <v>731</v>
          </cell>
          <cell r="BT159">
            <v>729.5</v>
          </cell>
          <cell r="BU159" t="str">
            <v/>
          </cell>
          <cell r="BV159">
            <v>0.57999999999981355</v>
          </cell>
          <cell r="BW159">
            <v>0.54999999999995453</v>
          </cell>
          <cell r="BX159">
            <v>0.82999999999981355</v>
          </cell>
          <cell r="BY159">
            <v>250</v>
          </cell>
          <cell r="BZ159">
            <v>0.83750000000000002</v>
          </cell>
          <cell r="CA159">
            <v>0.3125</v>
          </cell>
          <cell r="CB159">
            <v>0.56499999999988404</v>
          </cell>
          <cell r="CC159">
            <v>7</v>
          </cell>
          <cell r="CD159">
            <v>2.380952380952381E-4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2</v>
          </cell>
          <cell r="CJ159">
            <v>1</v>
          </cell>
          <cell r="CK159">
            <v>1.5</v>
          </cell>
          <cell r="CL159" t="e">
            <v>#VALUE!</v>
          </cell>
          <cell r="CM159" t="e">
            <v>#VALUE!</v>
          </cell>
          <cell r="CN159" t="e">
            <v>#VALUE!</v>
          </cell>
          <cell r="CO159" t="str">
            <v/>
          </cell>
          <cell r="CP159">
            <v>3</v>
          </cell>
          <cell r="CQ159">
            <v>3</v>
          </cell>
          <cell r="DV159" t="str">
            <v>250 mm</v>
          </cell>
          <cell r="DW159">
            <v>10.07</v>
          </cell>
          <cell r="DX159" t="str">
            <v>1</v>
          </cell>
          <cell r="DY159" t="str">
            <v>CS</v>
          </cell>
          <cell r="DZ159">
            <v>730.17000000000019</v>
          </cell>
          <cell r="EA159">
            <v>728.70000000000016</v>
          </cell>
        </row>
        <row r="160">
          <cell r="A160">
            <v>90</v>
          </cell>
          <cell r="B160" t="str">
            <v>CBA7</v>
          </cell>
          <cell r="C160" t="str">
            <v>CBA8</v>
          </cell>
          <cell r="D160">
            <v>8.1678000000000001E-2</v>
          </cell>
          <cell r="E160">
            <v>0.200763</v>
          </cell>
          <cell r="F160">
            <v>0.282441</v>
          </cell>
          <cell r="G160">
            <v>2.33</v>
          </cell>
          <cell r="K160">
            <v>0.25076535741446426</v>
          </cell>
          <cell r="L160">
            <v>10.956873672513401</v>
          </cell>
          <cell r="M160">
            <v>10.956873672513401</v>
          </cell>
          <cell r="N160">
            <v>180.80733809771507</v>
          </cell>
          <cell r="O160">
            <v>0.63389503014799931</v>
          </cell>
          <cell r="P160">
            <v>118.15860226072252</v>
          </cell>
          <cell r="Q160">
            <v>8.1678000000000001E-2</v>
          </cell>
          <cell r="R160">
            <v>0.200763</v>
          </cell>
          <cell r="S160">
            <v>1.0126600000000001</v>
          </cell>
          <cell r="U160">
            <v>208</v>
          </cell>
          <cell r="V160">
            <v>158.4</v>
          </cell>
          <cell r="Y160">
            <v>0</v>
          </cell>
          <cell r="AB160" t="str">
            <v/>
          </cell>
          <cell r="AC160">
            <v>126.72000000000001</v>
          </cell>
          <cell r="AD160">
            <v>0.30506666666666671</v>
          </cell>
          <cell r="AE160">
            <v>1.2202666666666668</v>
          </cell>
          <cell r="AF160">
            <v>1.2202666666666668</v>
          </cell>
          <cell r="AG160">
            <v>1.2202666666666668</v>
          </cell>
          <cell r="AH160">
            <v>119.65860226072252</v>
          </cell>
          <cell r="AI160">
            <v>54.73</v>
          </cell>
          <cell r="AJ160">
            <v>12.81</v>
          </cell>
          <cell r="AK160">
            <v>10</v>
          </cell>
          <cell r="AL160">
            <v>0.25</v>
          </cell>
          <cell r="AM160">
            <v>1.4E-2</v>
          </cell>
          <cell r="AN160">
            <v>0.15771842002868652</v>
          </cell>
          <cell r="AO160">
            <v>0.2435302734375</v>
          </cell>
          <cell r="AP160">
            <v>0.63087368011474609</v>
          </cell>
          <cell r="AQ160">
            <v>3.6672544092199431</v>
          </cell>
          <cell r="AR160">
            <v>3.1812278248085342</v>
          </cell>
          <cell r="AS160">
            <v>6.3627601211021041</v>
          </cell>
          <cell r="AT160">
            <v>0.68546151386050524</v>
          </cell>
          <cell r="AU160">
            <v>0.84317993388919177</v>
          </cell>
          <cell r="AV160">
            <v>4.0330982595249809</v>
          </cell>
          <cell r="AW160">
            <v>197.97424786452282</v>
          </cell>
          <cell r="AX160">
            <v>0.6044149860471093</v>
          </cell>
          <cell r="AY160">
            <v>246.15366276791491</v>
          </cell>
          <cell r="AZ160" t="str">
            <v>08°29'33''</v>
          </cell>
          <cell r="BA160" t="e">
            <v>#VALUE!</v>
          </cell>
          <cell r="BB160">
            <v>9.1999999999999998E-2</v>
          </cell>
          <cell r="BC160" t="e">
            <v>#VALUE!</v>
          </cell>
          <cell r="BD160" t="e">
            <v>#VALUE!</v>
          </cell>
          <cell r="BE160" t="e">
            <v>#VALUE!</v>
          </cell>
          <cell r="BF160" t="e">
            <v>#VALUE!</v>
          </cell>
          <cell r="BG160" t="e">
            <v>#VALUE!</v>
          </cell>
          <cell r="BH160" t="e">
            <v>#VALUE!</v>
          </cell>
          <cell r="BI160" t="e">
            <v>#VALUE!</v>
          </cell>
          <cell r="BJ160" t="e">
            <v>#VALUE!</v>
          </cell>
          <cell r="BK160" t="e">
            <v>#VALUE!</v>
          </cell>
          <cell r="BL160" t="e">
            <v>#VALUE!</v>
          </cell>
          <cell r="BM160" t="e">
            <v>#VALUE!</v>
          </cell>
          <cell r="BN160">
            <v>5.0000000000068212E-2</v>
          </cell>
          <cell r="BO160">
            <v>728.65</v>
          </cell>
          <cell r="BP160">
            <v>721.64</v>
          </cell>
          <cell r="BQ160">
            <v>728.9</v>
          </cell>
          <cell r="BR160">
            <v>721.89</v>
          </cell>
          <cell r="BS160">
            <v>729.5</v>
          </cell>
          <cell r="BT160">
            <v>722.5</v>
          </cell>
          <cell r="BU160" t="str">
            <v/>
          </cell>
          <cell r="BV160">
            <v>0.60000000000002274</v>
          </cell>
          <cell r="BW160">
            <v>0.61000000000001364</v>
          </cell>
          <cell r="BX160">
            <v>0.85000000000002274</v>
          </cell>
          <cell r="BY160">
            <v>250</v>
          </cell>
          <cell r="BZ160">
            <v>0.83750000000000002</v>
          </cell>
          <cell r="CA160">
            <v>0.3125</v>
          </cell>
          <cell r="CB160">
            <v>0.60500000000001819</v>
          </cell>
          <cell r="CC160">
            <v>8</v>
          </cell>
          <cell r="CD160" t="e">
            <v>#VALUE!</v>
          </cell>
          <cell r="CE160" t="e">
            <v>#VALUE!</v>
          </cell>
          <cell r="CF160">
            <v>0</v>
          </cell>
          <cell r="CG160">
            <v>0</v>
          </cell>
          <cell r="CH160" t="e">
            <v>#VALUE!</v>
          </cell>
          <cell r="CI160">
            <v>2</v>
          </cell>
          <cell r="CJ160">
            <v>1</v>
          </cell>
          <cell r="CK160">
            <v>1.5</v>
          </cell>
          <cell r="CL160" t="e">
            <v>#VALUE!</v>
          </cell>
          <cell r="CM160" t="e">
            <v>#VALUE!</v>
          </cell>
          <cell r="CN160" t="e">
            <v>#VALUE!</v>
          </cell>
          <cell r="CO160" t="str">
            <v/>
          </cell>
          <cell r="CP160">
            <v>3</v>
          </cell>
          <cell r="CQ160">
            <v>3</v>
          </cell>
          <cell r="DV160" t="str">
            <v>250 mm</v>
          </cell>
          <cell r="DW160">
            <v>54.73</v>
          </cell>
          <cell r="DX160" t="str">
            <v>1</v>
          </cell>
          <cell r="DY160" t="str">
            <v>CS</v>
          </cell>
          <cell r="DZ160">
            <v>728.65</v>
          </cell>
          <cell r="EA160">
            <v>721.64</v>
          </cell>
        </row>
        <row r="161">
          <cell r="A161">
            <v>91</v>
          </cell>
          <cell r="B161" t="str">
            <v>CBA8</v>
          </cell>
          <cell r="C161" t="str">
            <v>ALIVBA9</v>
          </cell>
          <cell r="D161">
            <v>4.9570605000000004E-2</v>
          </cell>
          <cell r="E161">
            <v>0.282441</v>
          </cell>
          <cell r="F161">
            <v>0.33201160499999999</v>
          </cell>
          <cell r="G161">
            <v>2.33</v>
          </cell>
          <cell r="K161">
            <v>0.11863535578156598</v>
          </cell>
          <cell r="L161">
            <v>11.075509028294967</v>
          </cell>
          <cell r="M161">
            <v>11.075509028294967</v>
          </cell>
          <cell r="N161">
            <v>179.71587067719258</v>
          </cell>
          <cell r="O161">
            <v>0.63534379172229649</v>
          </cell>
          <cell r="P161">
            <v>156.06813975473227</v>
          </cell>
          <cell r="Q161">
            <v>4.9570605000000004E-2</v>
          </cell>
          <cell r="R161">
            <v>0.282441</v>
          </cell>
          <cell r="S161">
            <v>1.344671605</v>
          </cell>
          <cell r="U161">
            <v>234</v>
          </cell>
          <cell r="V161">
            <v>158.4</v>
          </cell>
          <cell r="AB161" t="str">
            <v/>
          </cell>
          <cell r="AC161">
            <v>126.72000000000001</v>
          </cell>
          <cell r="AD161">
            <v>0.34320000000000006</v>
          </cell>
          <cell r="AE161">
            <v>1.3728000000000002</v>
          </cell>
          <cell r="AF161">
            <v>1.3728000000000002</v>
          </cell>
          <cell r="AG161">
            <v>1.3728000000000002</v>
          </cell>
          <cell r="AH161">
            <v>157.56813975473227</v>
          </cell>
          <cell r="AI161">
            <v>29.96</v>
          </cell>
          <cell r="AJ161">
            <v>15.59</v>
          </cell>
          <cell r="AK161">
            <v>10</v>
          </cell>
          <cell r="AL161">
            <v>0.25</v>
          </cell>
          <cell r="AM161">
            <v>1.4E-2</v>
          </cell>
          <cell r="AN161">
            <v>0.17625796794891357</v>
          </cell>
          <cell r="AO161">
            <v>0.247802734375</v>
          </cell>
          <cell r="AP161">
            <v>0.7050318717956543</v>
          </cell>
          <cell r="AQ161">
            <v>4.2598178365089723</v>
          </cell>
          <cell r="AR161">
            <v>3.3738363899118076</v>
          </cell>
          <cell r="AS161">
            <v>8.462877495818077</v>
          </cell>
          <cell r="AT161">
            <v>0.9248750254964313</v>
          </cell>
          <cell r="AU161">
            <v>1.1011329934453449</v>
          </cell>
          <cell r="AV161">
            <v>4.4492549849702625</v>
          </cell>
          <cell r="AW161">
            <v>218.40229335516159</v>
          </cell>
          <cell r="AX161">
            <v>0.72145826554347581</v>
          </cell>
          <cell r="AY161">
            <v>249.0407446952469</v>
          </cell>
          <cell r="AZ161" t="str">
            <v>02°53'13''</v>
          </cell>
          <cell r="BA161" t="e">
            <v>#VALUE!</v>
          </cell>
          <cell r="BB161">
            <v>0.25800000000000001</v>
          </cell>
          <cell r="BC161" t="e">
            <v>#VALUE!</v>
          </cell>
          <cell r="BD161" t="e">
            <v>#VALUE!</v>
          </cell>
          <cell r="BE161" t="e">
            <v>#VALUE!</v>
          </cell>
          <cell r="BF161" t="e">
            <v>#VALUE!</v>
          </cell>
          <cell r="BG161" t="e">
            <v>#VALUE!</v>
          </cell>
          <cell r="BH161" t="e">
            <v>#VALUE!</v>
          </cell>
          <cell r="BI161" t="e">
            <v>#VALUE!</v>
          </cell>
          <cell r="BJ161" t="e">
            <v>#VALUE!</v>
          </cell>
          <cell r="BK161" t="e">
            <v>#VALUE!</v>
          </cell>
          <cell r="BL161" t="e">
            <v>#VALUE!</v>
          </cell>
          <cell r="BM161" t="e">
            <v>#VALUE!</v>
          </cell>
          <cell r="BN161">
            <v>2.9999999999972715E-2</v>
          </cell>
          <cell r="BO161">
            <v>721.61</v>
          </cell>
          <cell r="BP161">
            <v>716.94</v>
          </cell>
          <cell r="BQ161">
            <v>721.86</v>
          </cell>
          <cell r="BR161">
            <v>717.19</v>
          </cell>
          <cell r="BS161">
            <v>722.5</v>
          </cell>
          <cell r="BT161">
            <v>717.8</v>
          </cell>
          <cell r="BU161" t="str">
            <v/>
          </cell>
          <cell r="BV161">
            <v>0.63999999999998636</v>
          </cell>
          <cell r="BW161">
            <v>0.60999999999989996</v>
          </cell>
          <cell r="BX161">
            <v>0.88999999999998636</v>
          </cell>
          <cell r="BY161">
            <v>250</v>
          </cell>
          <cell r="BZ161">
            <v>0.83750000000000002</v>
          </cell>
          <cell r="CA161">
            <v>0.3125</v>
          </cell>
          <cell r="CB161">
            <v>0.62499999999994316</v>
          </cell>
          <cell r="CC161">
            <v>9</v>
          </cell>
          <cell r="CD161" t="e">
            <v>#VALUE!</v>
          </cell>
          <cell r="CE161" t="e">
            <v>#VALUE!</v>
          </cell>
          <cell r="CF161">
            <v>0</v>
          </cell>
          <cell r="CG161">
            <v>0</v>
          </cell>
          <cell r="CH161" t="e">
            <v>#VALUE!</v>
          </cell>
          <cell r="CI161">
            <v>2</v>
          </cell>
          <cell r="CJ161">
            <v>1</v>
          </cell>
          <cell r="CK161">
            <v>1.5</v>
          </cell>
          <cell r="CL161" t="e">
            <v>#VALUE!</v>
          </cell>
          <cell r="CM161" t="e">
            <v>#VALUE!</v>
          </cell>
          <cell r="CN161" t="e">
            <v>#VALUE!</v>
          </cell>
          <cell r="CO161" t="str">
            <v/>
          </cell>
          <cell r="CP161">
            <v>3</v>
          </cell>
          <cell r="CQ161">
            <v>3</v>
          </cell>
          <cell r="DV161" t="str">
            <v>250 mm</v>
          </cell>
          <cell r="DW161">
            <v>29.96</v>
          </cell>
          <cell r="DX161" t="str">
            <v>1</v>
          </cell>
          <cell r="DY161" t="str">
            <v>CS</v>
          </cell>
          <cell r="DZ161">
            <v>721.61</v>
          </cell>
          <cell r="EA161">
            <v>716.94</v>
          </cell>
        </row>
        <row r="162">
          <cell r="A162">
            <v>91</v>
          </cell>
          <cell r="B162" t="str">
            <v>ALIVBA9</v>
          </cell>
          <cell r="C162" t="str">
            <v>BOTBA9</v>
          </cell>
          <cell r="F162">
            <v>0.33201160499999999</v>
          </cell>
          <cell r="G162">
            <v>2.33</v>
          </cell>
          <cell r="K162">
            <v>2.9753652845035367E-2</v>
          </cell>
          <cell r="L162">
            <v>11.105262681140003</v>
          </cell>
          <cell r="M162">
            <v>11.105262681140003</v>
          </cell>
          <cell r="N162">
            <v>179.44495169647078</v>
          </cell>
          <cell r="O162">
            <v>0.63082225913621159</v>
          </cell>
          <cell r="P162">
            <v>156.06813975473227</v>
          </cell>
          <cell r="Q162">
            <v>0</v>
          </cell>
          <cell r="R162">
            <v>0</v>
          </cell>
          <cell r="S162">
            <v>0</v>
          </cell>
          <cell r="V162">
            <v>158.4</v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F162" t="str">
            <v/>
          </cell>
          <cell r="AG162" t="str">
            <v/>
          </cell>
          <cell r="AH162">
            <v>156.06813975473227</v>
          </cell>
          <cell r="AI162">
            <v>3.01</v>
          </cell>
          <cell r="AJ162">
            <v>1.33</v>
          </cell>
          <cell r="AK162">
            <v>16</v>
          </cell>
          <cell r="AL162">
            <v>0.4</v>
          </cell>
          <cell r="AM162">
            <v>1.4E-2</v>
          </cell>
          <cell r="AN162">
            <v>0.27619400024414065</v>
          </cell>
          <cell r="AO162">
            <v>0.28671875000000002</v>
          </cell>
          <cell r="AP162">
            <v>0.69048500061035156</v>
          </cell>
          <cell r="AQ162">
            <v>1.6862166041462696</v>
          </cell>
          <cell r="AR162">
            <v>1.0752450835712817</v>
          </cell>
          <cell r="AS162">
            <v>1.136341757740517</v>
          </cell>
          <cell r="AT162">
            <v>0.14491979796628834</v>
          </cell>
          <cell r="AU162">
            <v>0.42111379821042899</v>
          </cell>
          <cell r="AV162">
            <v>1.7777473790387754</v>
          </cell>
          <cell r="AW162">
            <v>223.39832423706909</v>
          </cell>
          <cell r="AX162">
            <v>0.69860926794201739</v>
          </cell>
          <cell r="AY162">
            <v>284.50689034058991</v>
          </cell>
          <cell r="AZ162" t="str">
            <v>35°27'58''</v>
          </cell>
          <cell r="BA162" t="e">
            <v>#VALUE!</v>
          </cell>
          <cell r="BB162">
            <v>1E-3</v>
          </cell>
          <cell r="BC162" t="e">
            <v>#VALUE!</v>
          </cell>
          <cell r="BD162" t="e">
            <v>#VALUE!</v>
          </cell>
          <cell r="BE162" t="e">
            <v>#VALUE!</v>
          </cell>
          <cell r="BF162" t="e">
            <v>#VALUE!</v>
          </cell>
          <cell r="BG162" t="e">
            <v>#VALUE!</v>
          </cell>
          <cell r="BH162" t="e">
            <v>#VALUE!</v>
          </cell>
          <cell r="BI162" t="e">
            <v>#VALUE!</v>
          </cell>
          <cell r="BJ162" t="e">
            <v>#VALUE!</v>
          </cell>
          <cell r="BK162" t="e">
            <v>#VALUE!</v>
          </cell>
          <cell r="BL162" t="e">
            <v>#VALUE!</v>
          </cell>
          <cell r="BM162" t="e">
            <v>#VALUE!</v>
          </cell>
          <cell r="BN162">
            <v>3.0000000000086402E-2</v>
          </cell>
          <cell r="BO162">
            <v>716.91</v>
          </cell>
          <cell r="BP162">
            <v>716.87</v>
          </cell>
          <cell r="BQ162">
            <v>717.31000000000006</v>
          </cell>
          <cell r="BR162">
            <v>717.27</v>
          </cell>
          <cell r="BS162">
            <v>717.8</v>
          </cell>
          <cell r="BT162">
            <v>717.6</v>
          </cell>
          <cell r="BU162" t="str">
            <v/>
          </cell>
          <cell r="BV162">
            <v>0.48999999999989541</v>
          </cell>
          <cell r="BW162">
            <v>0.33000000000004093</v>
          </cell>
          <cell r="BX162">
            <v>0.88999999999989543</v>
          </cell>
          <cell r="BY162">
            <v>400</v>
          </cell>
          <cell r="BZ162">
            <v>1.1000000000000001</v>
          </cell>
          <cell r="CA162">
            <v>0.5</v>
          </cell>
          <cell r="CB162">
            <v>0.40999999999996817</v>
          </cell>
          <cell r="CC162">
            <v>9</v>
          </cell>
          <cell r="CD162" t="e">
            <v>#VALUE!</v>
          </cell>
          <cell r="CE162" t="e">
            <v>#VALUE!</v>
          </cell>
          <cell r="CF162">
            <v>0</v>
          </cell>
          <cell r="CG162">
            <v>0</v>
          </cell>
          <cell r="CH162" t="e">
            <v>#VALUE!</v>
          </cell>
          <cell r="CI162">
            <v>2</v>
          </cell>
          <cell r="CJ162">
            <v>1</v>
          </cell>
          <cell r="CK162">
            <v>1.5</v>
          </cell>
          <cell r="CL162" t="e">
            <v>#VALUE!</v>
          </cell>
          <cell r="CM162" t="e">
            <v>#VALUE!</v>
          </cell>
          <cell r="CN162" t="e">
            <v>#VALUE!</v>
          </cell>
          <cell r="CO162" t="str">
            <v/>
          </cell>
          <cell r="CP162">
            <v>3</v>
          </cell>
          <cell r="CQ162">
            <v>3</v>
          </cell>
          <cell r="DV162" t="str">
            <v>400 mm</v>
          </cell>
          <cell r="DW162">
            <v>3.01</v>
          </cell>
          <cell r="DX162" t="str">
            <v>1</v>
          </cell>
          <cell r="DY162" t="str">
            <v>CS</v>
          </cell>
          <cell r="DZ162">
            <v>716.91000000000008</v>
          </cell>
          <cell r="EA162">
            <v>716.87000000000012</v>
          </cell>
        </row>
        <row r="163">
          <cell r="A163">
            <v>92</v>
          </cell>
          <cell r="B163" t="str">
            <v>ALIVBA9</v>
          </cell>
          <cell r="C163" t="str">
            <v>CBA10</v>
          </cell>
          <cell r="F163">
            <v>0</v>
          </cell>
          <cell r="G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>
            <v>0</v>
          </cell>
          <cell r="O163" t="str">
            <v/>
          </cell>
          <cell r="P163" t="str">
            <v/>
          </cell>
          <cell r="Q163">
            <v>0</v>
          </cell>
          <cell r="S163">
            <v>1.344671605</v>
          </cell>
          <cell r="U163">
            <v>234</v>
          </cell>
          <cell r="V163">
            <v>158.4</v>
          </cell>
          <cell r="AB163" t="str">
            <v/>
          </cell>
          <cell r="AC163">
            <v>126.72000000000001</v>
          </cell>
          <cell r="AD163">
            <v>0.34320000000000006</v>
          </cell>
          <cell r="AE163">
            <v>1.3728000000000002</v>
          </cell>
          <cell r="AF163">
            <v>1.3728000000000002</v>
          </cell>
          <cell r="AG163">
            <v>1.3728000000000002</v>
          </cell>
          <cell r="AH163">
            <v>1.5</v>
          </cell>
          <cell r="AI163">
            <v>8.2200000000000006</v>
          </cell>
          <cell r="AJ163">
            <v>8.0299999999999994</v>
          </cell>
          <cell r="AK163">
            <v>8</v>
          </cell>
          <cell r="AL163">
            <v>0.2</v>
          </cell>
          <cell r="AM163">
            <v>1.4E-2</v>
          </cell>
          <cell r="AN163">
            <v>2.0281982421875004E-2</v>
          </cell>
          <cell r="AO163">
            <v>3.125E-2</v>
          </cell>
          <cell r="AP163">
            <v>0.10140991210937501</v>
          </cell>
          <cell r="AQ163">
            <v>0.89874683531076915</v>
          </cell>
          <cell r="AR163">
            <v>2.4386321329713647</v>
          </cell>
          <cell r="AS163">
            <v>0.67550084935202637</v>
          </cell>
          <cell r="AT163">
            <v>4.1169514474063341E-2</v>
          </cell>
          <cell r="AU163">
            <v>6.1451496895938346E-2</v>
          </cell>
          <cell r="AV163">
            <v>2.7517902997688397</v>
          </cell>
          <cell r="AW163">
            <v>86.45004189973443</v>
          </cell>
          <cell r="AX163">
            <v>1.7351061573107323E-2</v>
          </cell>
          <cell r="AY163">
            <v>248.45936633901906</v>
          </cell>
          <cell r="AZ163" t="str">
            <v>00°00'00''</v>
          </cell>
          <cell r="BA163" t="e">
            <v>#VALUE!</v>
          </cell>
          <cell r="BB163">
            <v>1E-3</v>
          </cell>
          <cell r="BC163" t="e">
            <v>#VALUE!</v>
          </cell>
          <cell r="BD163" t="e">
            <v>#VALUE!</v>
          </cell>
          <cell r="BE163" t="e">
            <v>#VALUE!</v>
          </cell>
          <cell r="BF163" t="e">
            <v>#VALUE!</v>
          </cell>
          <cell r="BG163" t="e">
            <v>#VALUE!</v>
          </cell>
          <cell r="BH163" t="e">
            <v>#VALUE!</v>
          </cell>
          <cell r="BI163" t="e">
            <v>#VALUE!</v>
          </cell>
          <cell r="BJ163" t="e">
            <v>#VALUE!</v>
          </cell>
          <cell r="BK163" t="e">
            <v>#VALUE!</v>
          </cell>
          <cell r="BL163" t="e">
            <v>#VALUE!</v>
          </cell>
          <cell r="BM163" t="e">
            <v>#VALUE!</v>
          </cell>
          <cell r="BN163">
            <v>3.0000000000086402E-2</v>
          </cell>
          <cell r="BO163">
            <v>716.91</v>
          </cell>
          <cell r="BP163">
            <v>716.25</v>
          </cell>
          <cell r="BQ163">
            <v>717.11000000000013</v>
          </cell>
          <cell r="BR163">
            <v>716.45</v>
          </cell>
          <cell r="BS163">
            <v>717.8</v>
          </cell>
          <cell r="BT163">
            <v>717.2</v>
          </cell>
          <cell r="BU163" t="str">
            <v/>
          </cell>
          <cell r="BV163">
            <v>0.6899999999998272</v>
          </cell>
          <cell r="BW163">
            <v>0.75</v>
          </cell>
          <cell r="BX163">
            <v>0.88999999999982715</v>
          </cell>
          <cell r="BY163">
            <v>200</v>
          </cell>
          <cell r="BZ163">
            <v>0.75</v>
          </cell>
          <cell r="CA163">
            <v>0.25</v>
          </cell>
          <cell r="CB163">
            <v>0.7199999999999136</v>
          </cell>
          <cell r="CC163">
            <v>10</v>
          </cell>
          <cell r="CD163" t="e">
            <v>#VALUE!</v>
          </cell>
          <cell r="CE163" t="e">
            <v>#VALUE!</v>
          </cell>
          <cell r="CF163">
            <v>0</v>
          </cell>
          <cell r="CG163">
            <v>0</v>
          </cell>
          <cell r="CH163" t="e">
            <v>#VALUE!</v>
          </cell>
          <cell r="CI163">
            <v>2</v>
          </cell>
          <cell r="CJ163">
            <v>1</v>
          </cell>
          <cell r="CK163">
            <v>1.5</v>
          </cell>
          <cell r="CL163" t="e">
            <v>#VALUE!</v>
          </cell>
          <cell r="CM163" t="e">
            <v>#VALUE!</v>
          </cell>
          <cell r="CN163" t="e">
            <v>#VALUE!</v>
          </cell>
          <cell r="CO163" t="str">
            <v/>
          </cell>
          <cell r="CP163">
            <v>3</v>
          </cell>
          <cell r="CQ163">
            <v>3</v>
          </cell>
          <cell r="DV163" t="str">
            <v>200 mm</v>
          </cell>
          <cell r="DW163">
            <v>8.2200000000000006</v>
          </cell>
          <cell r="DX163" t="str">
            <v>1</v>
          </cell>
          <cell r="DY163" t="str">
            <v>CS</v>
          </cell>
          <cell r="DZ163">
            <v>716.91000000000008</v>
          </cell>
          <cell r="EA163">
            <v>716.25000000000011</v>
          </cell>
        </row>
        <row r="164">
          <cell r="A164">
            <v>93</v>
          </cell>
          <cell r="B164" t="str">
            <v>CBA10</v>
          </cell>
          <cell r="C164" t="str">
            <v>CBA11</v>
          </cell>
          <cell r="D164">
            <v>2.2443000000000001E-2</v>
          </cell>
          <cell r="E164">
            <v>0</v>
          </cell>
          <cell r="F164">
            <v>2.2443000000000001E-2</v>
          </cell>
          <cell r="G164">
            <v>2.33</v>
          </cell>
          <cell r="K164">
            <v>0.14807378219259548</v>
          </cell>
          <cell r="L164">
            <v>0.14807378219259548</v>
          </cell>
          <cell r="M164">
            <v>5</v>
          </cell>
          <cell r="N164">
            <v>279.62630691925784</v>
          </cell>
          <cell r="O164">
            <v>0.63534593437945819</v>
          </cell>
          <cell r="P164">
            <v>3.9872107501275318</v>
          </cell>
          <cell r="Q164">
            <v>2.2443000000000001E-2</v>
          </cell>
          <cell r="S164">
            <v>1.367114605</v>
          </cell>
          <cell r="U164">
            <v>234</v>
          </cell>
          <cell r="V164">
            <v>158.4</v>
          </cell>
          <cell r="AB164" t="str">
            <v/>
          </cell>
          <cell r="AC164">
            <v>126.72000000000001</v>
          </cell>
          <cell r="AD164">
            <v>0.34320000000000006</v>
          </cell>
          <cell r="AE164">
            <v>1.3728000000000002</v>
          </cell>
          <cell r="AF164">
            <v>1.3728000000000002</v>
          </cell>
          <cell r="AG164">
            <v>1.3728000000000002</v>
          </cell>
          <cell r="AH164">
            <v>5.4872107501275318</v>
          </cell>
          <cell r="AI164">
            <v>14.020000000000001</v>
          </cell>
          <cell r="AJ164">
            <v>15.12</v>
          </cell>
          <cell r="AK164">
            <v>10</v>
          </cell>
          <cell r="AL164">
            <v>0.25</v>
          </cell>
          <cell r="AM164">
            <v>1.4E-2</v>
          </cell>
          <cell r="AN164">
            <v>3.0622005462646484E-2</v>
          </cell>
          <cell r="AO164">
            <v>5.859375E-2</v>
          </cell>
          <cell r="AP164">
            <v>0.12248802185058594</v>
          </cell>
          <cell r="AQ164">
            <v>1.5959783551680105</v>
          </cell>
          <cell r="AR164">
            <v>3.5154419174891882</v>
          </cell>
          <cell r="AS164">
            <v>1.8634047295152576</v>
          </cell>
          <cell r="AT164">
            <v>0.12982400153745097</v>
          </cell>
          <cell r="AU164">
            <v>0.16044600700009745</v>
          </cell>
          <cell r="AV164">
            <v>4.3816747174665265</v>
          </cell>
          <cell r="AW164">
            <v>215.08495473145271</v>
          </cell>
          <cell r="AX164">
            <v>2.5511829765027798E-2</v>
          </cell>
          <cell r="AY164">
            <v>249.83828762376996</v>
          </cell>
          <cell r="AZ164" t="str">
            <v>01°22'44''</v>
          </cell>
          <cell r="BA164" t="e">
            <v>#VALUE!</v>
          </cell>
          <cell r="BB164">
            <v>9.9000000000000005E-2</v>
          </cell>
          <cell r="BC164" t="e">
            <v>#VALUE!</v>
          </cell>
          <cell r="BD164" t="e">
            <v>#VALUE!</v>
          </cell>
          <cell r="BE164" t="e">
            <v>#VALUE!</v>
          </cell>
          <cell r="BF164" t="e">
            <v>#VALUE!</v>
          </cell>
          <cell r="BG164" t="e">
            <v>#VALUE!</v>
          </cell>
          <cell r="BH164" t="e">
            <v>#VALUE!</v>
          </cell>
          <cell r="BI164" t="e">
            <v>#VALUE!</v>
          </cell>
          <cell r="BJ164" t="e">
            <v>#VALUE!</v>
          </cell>
          <cell r="BK164" t="e">
            <v>#VALUE!</v>
          </cell>
          <cell r="BL164" t="e">
            <v>#VALUE!</v>
          </cell>
          <cell r="BM164" t="e">
            <v>#VALUE!</v>
          </cell>
          <cell r="BN164">
            <v>2.9999999999972715E-2</v>
          </cell>
          <cell r="BO164">
            <v>716.22</v>
          </cell>
          <cell r="BP164">
            <v>714.1</v>
          </cell>
          <cell r="BQ164">
            <v>716.47000000000014</v>
          </cell>
          <cell r="BR164">
            <v>714.35</v>
          </cell>
          <cell r="BS164">
            <v>717.2</v>
          </cell>
          <cell r="BT164">
            <v>715</v>
          </cell>
          <cell r="BU164" t="str">
            <v/>
          </cell>
          <cell r="BV164">
            <v>0.7299999999999045</v>
          </cell>
          <cell r="BW164">
            <v>0.64999999999997726</v>
          </cell>
          <cell r="BX164">
            <v>0.9799999999999045</v>
          </cell>
          <cell r="BY164">
            <v>250</v>
          </cell>
          <cell r="BZ164">
            <v>0.83750000000000002</v>
          </cell>
          <cell r="CA164">
            <v>0.3125</v>
          </cell>
          <cell r="CB164">
            <v>0.68999999999994088</v>
          </cell>
          <cell r="CC164">
            <v>10</v>
          </cell>
          <cell r="CD164" t="e">
            <v>#VALUE!</v>
          </cell>
          <cell r="CE164" t="e">
            <v>#VALUE!</v>
          </cell>
          <cell r="CF164">
            <v>0</v>
          </cell>
          <cell r="CG164">
            <v>0</v>
          </cell>
          <cell r="CH164" t="e">
            <v>#VALUE!</v>
          </cell>
          <cell r="CI164">
            <v>2</v>
          </cell>
          <cell r="CJ164">
            <v>1</v>
          </cell>
          <cell r="CK164">
            <v>1.5</v>
          </cell>
          <cell r="CL164" t="e">
            <v>#VALUE!</v>
          </cell>
          <cell r="CM164" t="e">
            <v>#VALUE!</v>
          </cell>
          <cell r="CN164" t="e">
            <v>#VALUE!</v>
          </cell>
          <cell r="CO164" t="str">
            <v/>
          </cell>
          <cell r="CP164">
            <v>3</v>
          </cell>
          <cell r="CQ164">
            <v>3</v>
          </cell>
          <cell r="DV164" t="str">
            <v>250 mm</v>
          </cell>
          <cell r="DW164">
            <v>14.020000000000001</v>
          </cell>
          <cell r="DX164" t="str">
            <v>1</v>
          </cell>
          <cell r="DY164" t="str">
            <v>CS</v>
          </cell>
          <cell r="DZ164">
            <v>716.22000000000014</v>
          </cell>
          <cell r="EA164">
            <v>714.10000000000014</v>
          </cell>
        </row>
        <row r="165">
          <cell r="A165">
            <v>94</v>
          </cell>
          <cell r="B165" t="str">
            <v>CBA11</v>
          </cell>
          <cell r="C165" t="str">
            <v>CBA12</v>
          </cell>
          <cell r="D165">
            <v>1.8057E-2</v>
          </cell>
          <cell r="E165">
            <v>2.2443000000000001E-2</v>
          </cell>
          <cell r="F165">
            <v>4.0500000000000001E-2</v>
          </cell>
          <cell r="G165">
            <v>2.33</v>
          </cell>
          <cell r="K165">
            <v>0.13112370560310069</v>
          </cell>
          <cell r="L165">
            <v>5.1311237056031009</v>
          </cell>
          <cell r="M165">
            <v>5.1311237056031009</v>
          </cell>
          <cell r="N165">
            <v>275.68787453637793</v>
          </cell>
          <cell r="O165">
            <v>0.63518285187461587</v>
          </cell>
          <cell r="P165">
            <v>11.079255270325879</v>
          </cell>
          <cell r="Q165">
            <v>1.8057E-2</v>
          </cell>
          <cell r="R165">
            <v>2.2443000000000001E-2</v>
          </cell>
          <cell r="S165">
            <v>1.407614605</v>
          </cell>
          <cell r="U165">
            <v>234</v>
          </cell>
          <cell r="V165">
            <v>158.4</v>
          </cell>
          <cell r="AB165" t="str">
            <v/>
          </cell>
          <cell r="AC165">
            <v>126.72000000000001</v>
          </cell>
          <cell r="AD165">
            <v>0.34320000000000006</v>
          </cell>
          <cell r="AE165">
            <v>1.3728000000000002</v>
          </cell>
          <cell r="AF165">
            <v>1.3728000000000002</v>
          </cell>
          <cell r="AG165">
            <v>1.3728000000000002</v>
          </cell>
          <cell r="AH165">
            <v>12.579255270325879</v>
          </cell>
          <cell r="AI165">
            <v>16.27</v>
          </cell>
          <cell r="AJ165">
            <v>16.78</v>
          </cell>
          <cell r="AK165">
            <v>10</v>
          </cell>
          <cell r="AL165">
            <v>0.25</v>
          </cell>
          <cell r="AM165">
            <v>1.4E-2</v>
          </cell>
          <cell r="AN165">
            <v>4.4983625411987305E-2</v>
          </cell>
          <cell r="AO165">
            <v>8.984375E-2</v>
          </cell>
          <cell r="AP165">
            <v>0.17993450164794922</v>
          </cell>
          <cell r="AQ165">
            <v>2.0947086287736738</v>
          </cell>
          <cell r="AR165">
            <v>3.778975196987409</v>
          </cell>
          <cell r="AS165">
            <v>2.8520803573869773</v>
          </cell>
          <cell r="AT165">
            <v>0.22363935980932134</v>
          </cell>
          <cell r="AU165">
            <v>0.26862298522130867</v>
          </cell>
          <cell r="AV165">
            <v>4.6159406516990629</v>
          </cell>
          <cell r="AW165">
            <v>226.58445688725405</v>
          </cell>
          <cell r="AX165">
            <v>5.5516849845464816E-2</v>
          </cell>
          <cell r="AY165">
            <v>286.01071695489856</v>
          </cell>
          <cell r="AZ165" t="str">
            <v>36°10'21''</v>
          </cell>
          <cell r="BA165" t="e">
            <v>#VALUE!</v>
          </cell>
          <cell r="BB165">
            <v>0.108</v>
          </cell>
          <cell r="BC165" t="e">
            <v>#VALUE!</v>
          </cell>
          <cell r="BD165" t="e">
            <v>#VALUE!</v>
          </cell>
          <cell r="BE165" t="e">
            <v>#VALUE!</v>
          </cell>
          <cell r="BF165" t="e">
            <v>#VALUE!</v>
          </cell>
          <cell r="BG165" t="e">
            <v>#VALUE!</v>
          </cell>
          <cell r="BH165" t="e">
            <v>#VALUE!</v>
          </cell>
          <cell r="BI165" t="e">
            <v>#VALUE!</v>
          </cell>
          <cell r="BJ165" t="e">
            <v>#VALUE!</v>
          </cell>
          <cell r="BK165" t="e">
            <v>#VALUE!</v>
          </cell>
          <cell r="BL165" t="e">
            <v>#VALUE!</v>
          </cell>
          <cell r="BM165" t="e">
            <v>#VALUE!</v>
          </cell>
          <cell r="BN165">
            <v>2.9999999999972715E-2</v>
          </cell>
          <cell r="BO165">
            <v>714.07</v>
          </cell>
          <cell r="BP165">
            <v>711.34</v>
          </cell>
          <cell r="BQ165">
            <v>714.32000000000016</v>
          </cell>
          <cell r="BR165">
            <v>711.59</v>
          </cell>
          <cell r="BS165">
            <v>715</v>
          </cell>
          <cell r="BT165">
            <v>712.5</v>
          </cell>
          <cell r="BU165" t="str">
            <v/>
          </cell>
          <cell r="BV165">
            <v>0.67999999999983629</v>
          </cell>
          <cell r="BW165">
            <v>0.90999999999996817</v>
          </cell>
          <cell r="BX165">
            <v>0.92999999999983629</v>
          </cell>
          <cell r="BY165">
            <v>250</v>
          </cell>
          <cell r="BZ165">
            <v>0.83750000000000002</v>
          </cell>
          <cell r="CA165">
            <v>0.3125</v>
          </cell>
          <cell r="CB165">
            <v>0.79499999999990223</v>
          </cell>
          <cell r="CC165">
            <v>10</v>
          </cell>
          <cell r="CD165" t="e">
            <v>#VALUE!</v>
          </cell>
          <cell r="CE165" t="e">
            <v>#VALUE!</v>
          </cell>
          <cell r="CF165">
            <v>0</v>
          </cell>
          <cell r="CG165">
            <v>0</v>
          </cell>
          <cell r="CH165" t="e">
            <v>#VALUE!</v>
          </cell>
          <cell r="CI165">
            <v>2</v>
          </cell>
          <cell r="CJ165">
            <v>1</v>
          </cell>
          <cell r="CK165">
            <v>1.5</v>
          </cell>
          <cell r="CL165" t="e">
            <v>#VALUE!</v>
          </cell>
          <cell r="CM165" t="e">
            <v>#VALUE!</v>
          </cell>
          <cell r="CN165" t="e">
            <v>#VALUE!</v>
          </cell>
          <cell r="CO165" t="str">
            <v/>
          </cell>
          <cell r="CP165">
            <v>3</v>
          </cell>
          <cell r="CQ165">
            <v>3</v>
          </cell>
          <cell r="DV165" t="str">
            <v>250 mm</v>
          </cell>
          <cell r="DW165">
            <v>16.27</v>
          </cell>
          <cell r="DX165" t="str">
            <v>1</v>
          </cell>
          <cell r="DY165" t="str">
            <v>CS</v>
          </cell>
          <cell r="DZ165">
            <v>714.07000000000016</v>
          </cell>
          <cell r="EA165">
            <v>711.34000000000015</v>
          </cell>
        </row>
        <row r="166">
          <cell r="A166">
            <v>95</v>
          </cell>
          <cell r="B166" t="str">
            <v>CBA12</v>
          </cell>
          <cell r="C166" t="str">
            <v>CBA13</v>
          </cell>
          <cell r="D166">
            <v>1.7524245000000001E-2</v>
          </cell>
          <cell r="E166">
            <v>4.0500000000000001E-2</v>
          </cell>
          <cell r="F166">
            <v>5.8024245000000002E-2</v>
          </cell>
          <cell r="G166">
            <v>2.33</v>
          </cell>
          <cell r="K166">
            <v>0.13707899617298944</v>
          </cell>
          <cell r="L166">
            <v>5.2682027017760902</v>
          </cell>
          <cell r="M166">
            <v>5.2682027017760902</v>
          </cell>
          <cell r="N166">
            <v>271.72899210702553</v>
          </cell>
          <cell r="O166">
            <v>0.63397948164146867</v>
          </cell>
          <cell r="P166">
            <v>21.07512709381006</v>
          </cell>
          <cell r="Q166">
            <v>1.7524245000000001E-2</v>
          </cell>
          <cell r="R166">
            <v>4.0500000000000001E-2</v>
          </cell>
          <cell r="S166">
            <v>1.4656388499999999</v>
          </cell>
          <cell r="U166">
            <v>239</v>
          </cell>
          <cell r="V166">
            <v>158.4</v>
          </cell>
          <cell r="AB166" t="str">
            <v/>
          </cell>
          <cell r="AC166">
            <v>126.72000000000001</v>
          </cell>
          <cell r="AD166">
            <v>0.35053333333333336</v>
          </cell>
          <cell r="AE166">
            <v>1.4021333333333335</v>
          </cell>
          <cell r="AF166">
            <v>1.4021333333333335</v>
          </cell>
          <cell r="AG166">
            <v>1.4021333333333335</v>
          </cell>
          <cell r="AH166">
            <v>22.57512709381006</v>
          </cell>
          <cell r="AI166">
            <v>18.52</v>
          </cell>
          <cell r="AJ166">
            <v>13.01</v>
          </cell>
          <cell r="AK166">
            <v>10</v>
          </cell>
          <cell r="AL166">
            <v>0.25</v>
          </cell>
          <cell r="AM166">
            <v>1.4E-2</v>
          </cell>
          <cell r="AN166">
            <v>6.4124584197998047E-2</v>
          </cell>
          <cell r="AO166">
            <v>0.12109375</v>
          </cell>
          <cell r="AP166">
            <v>0.25649833679199219</v>
          </cell>
          <cell r="AQ166">
            <v>2.2688749454559671</v>
          </cell>
          <cell r="AR166">
            <v>3.3905410364043287</v>
          </cell>
          <cell r="AS166">
            <v>3.0151713387890853</v>
          </cell>
          <cell r="AT166">
            <v>0.26237479704983779</v>
          </cell>
          <cell r="AU166">
            <v>0.32649938124783584</v>
          </cell>
          <cell r="AV166">
            <v>4.0644603045678585</v>
          </cell>
          <cell r="AW166">
            <v>199.51372865058934</v>
          </cell>
          <cell r="AX166">
            <v>0.11315074529706243</v>
          </cell>
          <cell r="AY166">
            <v>293.37755076372264</v>
          </cell>
          <cell r="AZ166" t="str">
            <v>07°22'01''</v>
          </cell>
          <cell r="BA166" t="e">
            <v>#VALUE!</v>
          </cell>
          <cell r="BB166">
            <v>5.8000000000000003E-2</v>
          </cell>
          <cell r="BC166" t="e">
            <v>#VALUE!</v>
          </cell>
          <cell r="BD166" t="e">
            <v>#VALUE!</v>
          </cell>
          <cell r="BE166" t="e">
            <v>#VALUE!</v>
          </cell>
          <cell r="BF166" t="e">
            <v>#VALUE!</v>
          </cell>
          <cell r="BG166" t="e">
            <v>#VALUE!</v>
          </cell>
          <cell r="BH166" t="e">
            <v>#VALUE!</v>
          </cell>
          <cell r="BI166" t="e">
            <v>#VALUE!</v>
          </cell>
          <cell r="BJ166" t="e">
            <v>#VALUE!</v>
          </cell>
          <cell r="BK166" t="e">
            <v>#VALUE!</v>
          </cell>
          <cell r="BL166" t="e">
            <v>#VALUE!</v>
          </cell>
          <cell r="BM166" t="e">
            <v>#VALUE!</v>
          </cell>
          <cell r="BN166">
            <v>3.0000000000086402E-2</v>
          </cell>
          <cell r="BO166">
            <v>711.31</v>
          </cell>
          <cell r="BP166">
            <v>708.9</v>
          </cell>
          <cell r="BQ166">
            <v>711.56000000000017</v>
          </cell>
          <cell r="BR166">
            <v>709.15</v>
          </cell>
          <cell r="BS166">
            <v>712.5</v>
          </cell>
          <cell r="BT166">
            <v>710.1</v>
          </cell>
          <cell r="BU166" t="str">
            <v/>
          </cell>
          <cell r="BV166">
            <v>0.9399999999998272</v>
          </cell>
          <cell r="BW166">
            <v>0.95000000000004547</v>
          </cell>
          <cell r="BX166">
            <v>1.1899999999998272</v>
          </cell>
          <cell r="BY166">
            <v>250</v>
          </cell>
          <cell r="BZ166">
            <v>0.83750000000000002</v>
          </cell>
          <cell r="CA166">
            <v>0.3125</v>
          </cell>
          <cell r="CB166">
            <v>0.94499999999993634</v>
          </cell>
          <cell r="CC166">
            <v>10</v>
          </cell>
          <cell r="CD166" t="e">
            <v>#VALUE!</v>
          </cell>
          <cell r="CE166" t="e">
            <v>#VALUE!</v>
          </cell>
          <cell r="CF166">
            <v>0</v>
          </cell>
          <cell r="CG166">
            <v>0</v>
          </cell>
          <cell r="CH166" t="e">
            <v>#VALUE!</v>
          </cell>
          <cell r="CI166">
            <v>2</v>
          </cell>
          <cell r="CJ166">
            <v>1</v>
          </cell>
          <cell r="CK166">
            <v>1.5</v>
          </cell>
          <cell r="CL166" t="e">
            <v>#VALUE!</v>
          </cell>
          <cell r="CM166" t="e">
            <v>#VALUE!</v>
          </cell>
          <cell r="CN166" t="e">
            <v>#VALUE!</v>
          </cell>
          <cell r="CO166" t="str">
            <v/>
          </cell>
          <cell r="CP166">
            <v>3</v>
          </cell>
          <cell r="CQ166">
            <v>3</v>
          </cell>
          <cell r="DV166" t="str">
            <v>250 mm</v>
          </cell>
          <cell r="DW166">
            <v>18.52</v>
          </cell>
          <cell r="DX166" t="str">
            <v>1</v>
          </cell>
          <cell r="DY166" t="str">
            <v>CS</v>
          </cell>
          <cell r="DZ166">
            <v>711.31000000000017</v>
          </cell>
          <cell r="EA166">
            <v>708.9000000000002</v>
          </cell>
        </row>
        <row r="167">
          <cell r="A167">
            <v>96</v>
          </cell>
          <cell r="B167" t="str">
            <v>CBA13</v>
          </cell>
          <cell r="C167" t="str">
            <v>C73'</v>
          </cell>
          <cell r="E167">
            <v>5.8024245000000002E-2</v>
          </cell>
          <cell r="F167">
            <v>5.8024245000000002E-2</v>
          </cell>
          <cell r="G167">
            <v>2.33</v>
          </cell>
          <cell r="K167">
            <v>7.934743740379005E-2</v>
          </cell>
          <cell r="L167">
            <v>5.3475501391798801</v>
          </cell>
          <cell r="M167">
            <v>5.3475501391798801</v>
          </cell>
          <cell r="N167">
            <v>269.50745363031592</v>
          </cell>
          <cell r="O167">
            <v>0.63273560209424085</v>
          </cell>
          <cell r="P167">
            <v>30.969825254594582</v>
          </cell>
          <cell r="Q167">
            <v>0</v>
          </cell>
          <cell r="R167">
            <v>5.8024245000000002E-2</v>
          </cell>
          <cell r="S167">
            <v>1.5236630949999999</v>
          </cell>
          <cell r="U167">
            <v>239</v>
          </cell>
          <cell r="V167">
            <v>158.4</v>
          </cell>
          <cell r="AB167" t="str">
            <v/>
          </cell>
          <cell r="AC167">
            <v>126.72000000000001</v>
          </cell>
          <cell r="AD167">
            <v>0.35053333333333336</v>
          </cell>
          <cell r="AE167">
            <v>1.4021333333333335</v>
          </cell>
          <cell r="AF167">
            <v>1.4021333333333335</v>
          </cell>
          <cell r="AG167">
            <v>1.4021333333333335</v>
          </cell>
          <cell r="AH167">
            <v>32.469825254594582</v>
          </cell>
          <cell r="AI167">
            <v>13.370000000000001</v>
          </cell>
          <cell r="AJ167">
            <v>18.47</v>
          </cell>
          <cell r="AK167">
            <v>10</v>
          </cell>
          <cell r="AL167">
            <v>0.25</v>
          </cell>
          <cell r="AM167">
            <v>1.4E-2</v>
          </cell>
          <cell r="AN167">
            <v>7.0542335510253906E-2</v>
          </cell>
          <cell r="AO167">
            <v>0.146484375</v>
          </cell>
          <cell r="AP167">
            <v>0.28216934204101563</v>
          </cell>
          <cell r="AQ167">
            <v>2.8549632012355111</v>
          </cell>
          <cell r="AR167">
            <v>4.0510651537985707</v>
          </cell>
          <cell r="AS167">
            <v>4.6475013687236437</v>
          </cell>
          <cell r="AT167">
            <v>0.41543398982716195</v>
          </cell>
          <cell r="AU167">
            <v>0.48597632533741586</v>
          </cell>
          <cell r="AV167">
            <v>4.8428128468684628</v>
          </cell>
          <cell r="AW167">
            <v>237.72101972550365</v>
          </cell>
          <cell r="AX167">
            <v>0.13658794368326146</v>
          </cell>
          <cell r="AY167">
            <v>279.77481426376596</v>
          </cell>
          <cell r="AZ167" t="str">
            <v>13°36'10''</v>
          </cell>
          <cell r="BA167" t="e">
            <v>#VALUE!</v>
          </cell>
          <cell r="BB167">
            <v>0.159</v>
          </cell>
          <cell r="BC167" t="e">
            <v>#VALUE!</v>
          </cell>
          <cell r="BD167" t="e">
            <v>#VALUE!</v>
          </cell>
          <cell r="BE167" t="e">
            <v>#VALUE!</v>
          </cell>
          <cell r="BF167" t="e">
            <v>#VALUE!</v>
          </cell>
          <cell r="BG167" t="e">
            <v>#VALUE!</v>
          </cell>
          <cell r="BH167" t="e">
            <v>#VALUE!</v>
          </cell>
          <cell r="BI167" t="e">
            <v>#VALUE!</v>
          </cell>
          <cell r="BJ167" t="e">
            <v>#VALUE!</v>
          </cell>
          <cell r="BK167" t="e">
            <v>#VALUE!</v>
          </cell>
          <cell r="BL167" t="e">
            <v>#VALUE!</v>
          </cell>
          <cell r="BM167" t="e">
            <v>#VALUE!</v>
          </cell>
          <cell r="BN167">
            <v>2.9999999999972715E-2</v>
          </cell>
          <cell r="BO167">
            <v>708.87</v>
          </cell>
          <cell r="BP167">
            <v>706.4</v>
          </cell>
          <cell r="BQ167">
            <v>709.12000000000023</v>
          </cell>
          <cell r="BR167">
            <v>706.65</v>
          </cell>
          <cell r="BS167">
            <v>710.1</v>
          </cell>
          <cell r="BT167">
            <v>708.7</v>
          </cell>
          <cell r="BU167" t="str">
            <v/>
          </cell>
          <cell r="BV167">
            <v>0.97999999999979082</v>
          </cell>
          <cell r="BW167">
            <v>2.0500000000000682</v>
          </cell>
          <cell r="BX167">
            <v>1.2299999999997908</v>
          </cell>
          <cell r="BY167">
            <v>250</v>
          </cell>
          <cell r="BZ167">
            <v>0.83750000000000002</v>
          </cell>
          <cell r="CA167">
            <v>0.3125</v>
          </cell>
          <cell r="CB167">
            <v>1.5149999999999295</v>
          </cell>
          <cell r="CC167">
            <v>10</v>
          </cell>
          <cell r="CD167" t="e">
            <v>#VALUE!</v>
          </cell>
          <cell r="CE167" t="e">
            <v>#VALUE!</v>
          </cell>
          <cell r="CF167">
            <v>0</v>
          </cell>
          <cell r="CG167">
            <v>0</v>
          </cell>
          <cell r="CH167" t="e">
            <v>#VALUE!</v>
          </cell>
          <cell r="CI167">
            <v>2</v>
          </cell>
          <cell r="CJ167">
            <v>1</v>
          </cell>
          <cell r="CK167">
            <v>1.5</v>
          </cell>
          <cell r="CL167" t="e">
            <v>#VALUE!</v>
          </cell>
          <cell r="CM167" t="e">
            <v>#VALUE!</v>
          </cell>
          <cell r="CN167" t="e">
            <v>#VALUE!</v>
          </cell>
          <cell r="CO167" t="str">
            <v/>
          </cell>
          <cell r="CP167">
            <v>3</v>
          </cell>
          <cell r="CQ167">
            <v>3</v>
          </cell>
          <cell r="DV167" t="str">
            <v>250 mm</v>
          </cell>
          <cell r="DW167">
            <v>13.370000000000001</v>
          </cell>
          <cell r="DX167" t="str">
            <v>1</v>
          </cell>
          <cell r="DY167" t="str">
            <v>CS</v>
          </cell>
          <cell r="DZ167">
            <v>708.87000000000023</v>
          </cell>
          <cell r="EA167">
            <v>706.4000000000002</v>
          </cell>
        </row>
        <row r="168">
          <cell r="O168" t="str">
            <v/>
          </cell>
          <cell r="AC168" t="str">
            <v/>
          </cell>
          <cell r="AD168" t="str">
            <v/>
          </cell>
        </row>
        <row r="169">
          <cell r="A169">
            <v>97</v>
          </cell>
          <cell r="B169" t="str">
            <v>CBA31</v>
          </cell>
          <cell r="C169" t="str">
            <v>CBB2</v>
          </cell>
          <cell r="D169">
            <v>2.8129770000000002E-2</v>
          </cell>
          <cell r="E169">
            <v>0</v>
          </cell>
          <cell r="F169">
            <v>2.8129770000000002E-2</v>
          </cell>
          <cell r="G169">
            <v>2.33</v>
          </cell>
          <cell r="H169">
            <v>26.67</v>
          </cell>
          <cell r="I169">
            <v>3.8</v>
          </cell>
          <cell r="J169">
            <v>14.24821897262842</v>
          </cell>
          <cell r="K169" t="str">
            <v/>
          </cell>
          <cell r="L169">
            <v>7.6352121981382393</v>
          </cell>
          <cell r="M169">
            <v>10</v>
          </cell>
          <cell r="N169">
            <v>190.32831544687943</v>
          </cell>
          <cell r="O169">
            <v>0.63241352201257872</v>
          </cell>
          <cell r="P169">
            <v>3.3858735305077903</v>
          </cell>
          <cell r="Q169">
            <v>2.8129770000000002E-2</v>
          </cell>
          <cell r="R169">
            <v>0</v>
          </cell>
          <cell r="S169">
            <v>2.8129770000000002E-2</v>
          </cell>
          <cell r="U169">
            <v>10</v>
          </cell>
          <cell r="V169">
            <v>158.4</v>
          </cell>
          <cell r="Y169">
            <v>0</v>
          </cell>
          <cell r="AB169" t="str">
            <v/>
          </cell>
          <cell r="AC169">
            <v>126.72000000000001</v>
          </cell>
          <cell r="AD169">
            <v>1.4666666666666666E-2</v>
          </cell>
          <cell r="AE169">
            <v>5.8666666666666666E-2</v>
          </cell>
          <cell r="AF169">
            <v>5.8666666666666666E-2</v>
          </cell>
          <cell r="AG169">
            <v>5.8666666666666666E-2</v>
          </cell>
          <cell r="AH169">
            <v>4.8858735305077907</v>
          </cell>
          <cell r="AI169">
            <v>25.44</v>
          </cell>
          <cell r="AJ169">
            <v>9.83</v>
          </cell>
          <cell r="AK169">
            <v>8</v>
          </cell>
          <cell r="AL169">
            <v>0.2</v>
          </cell>
          <cell r="AM169">
            <v>1.4E-2</v>
          </cell>
          <cell r="AN169">
            <v>3.4511566162109375E-2</v>
          </cell>
          <cell r="AO169">
            <v>5.9374999999999997E-2</v>
          </cell>
          <cell r="AP169">
            <v>0.17255783081054688</v>
          </cell>
          <cell r="AQ169">
            <v>1.3502351717489212</v>
          </cell>
          <cell r="AR169">
            <v>2.7837672975552663</v>
          </cell>
          <cell r="AS169">
            <v>1.2927928501455326</v>
          </cell>
          <cell r="AT169">
            <v>9.2922274160440285E-2</v>
          </cell>
          <cell r="AU169">
            <v>0.12743384032254967</v>
          </cell>
          <cell r="AV169">
            <v>3.0446285932305024</v>
          </cell>
          <cell r="AW169">
            <v>95.649828214023756</v>
          </cell>
          <cell r="AX169">
            <v>5.1080839576368893E-2</v>
          </cell>
          <cell r="AY169">
            <v>284.60287061627736</v>
          </cell>
          <cell r="AZ169" t="e">
            <v>#REF!</v>
          </cell>
          <cell r="BA169" t="e">
            <v>#REF!</v>
          </cell>
          <cell r="BB169" t="e">
            <v>#REF!</v>
          </cell>
          <cell r="BC169" t="e">
            <v>#REF!</v>
          </cell>
          <cell r="BD169" t="e">
            <v>#REF!</v>
          </cell>
          <cell r="BE169" t="e">
            <v>#REF!</v>
          </cell>
          <cell r="BF169" t="e">
            <v>#REF!</v>
          </cell>
          <cell r="BG169" t="e">
            <v>#REF!</v>
          </cell>
          <cell r="BH169" t="e">
            <v>#REF!</v>
          </cell>
          <cell r="BI169" t="e">
            <v>#REF!</v>
          </cell>
          <cell r="BJ169" t="e">
            <v>#REF!</v>
          </cell>
          <cell r="BK169" t="e">
            <v>#REF!</v>
          </cell>
          <cell r="BL169" t="e">
            <v>#REF!</v>
          </cell>
          <cell r="BM169" t="e">
            <v>#REF!</v>
          </cell>
          <cell r="BO169">
            <v>707.7</v>
          </cell>
          <cell r="BP169">
            <v>705.2</v>
          </cell>
          <cell r="BQ169">
            <v>707.90000000000009</v>
          </cell>
          <cell r="BR169">
            <v>705.40000000000009</v>
          </cell>
          <cell r="BS169">
            <v>708.5</v>
          </cell>
          <cell r="BT169">
            <v>706</v>
          </cell>
          <cell r="BU169" t="str">
            <v/>
          </cell>
          <cell r="BV169">
            <v>0.59999999999990905</v>
          </cell>
          <cell r="BW169">
            <v>0.59999999999990905</v>
          </cell>
          <cell r="BX169">
            <v>0.79999999999990901</v>
          </cell>
          <cell r="BY169">
            <v>200</v>
          </cell>
          <cell r="BZ169">
            <v>0.75</v>
          </cell>
          <cell r="CA169">
            <v>0.25</v>
          </cell>
          <cell r="CB169">
            <v>0.59999999999990905</v>
          </cell>
          <cell r="CC169">
            <v>3</v>
          </cell>
          <cell r="CD169" t="e">
            <v>#VALUE!</v>
          </cell>
          <cell r="CE169" t="e">
            <v>#VALUE!</v>
          </cell>
          <cell r="CF169">
            <v>0</v>
          </cell>
          <cell r="CG169">
            <v>0</v>
          </cell>
          <cell r="CH169" t="e">
            <v>#VALUE!</v>
          </cell>
          <cell r="CI169">
            <v>2</v>
          </cell>
          <cell r="CJ169">
            <v>1</v>
          </cell>
          <cell r="CK169">
            <v>1.5</v>
          </cell>
          <cell r="CL169" t="e">
            <v>#VALUE!</v>
          </cell>
          <cell r="CM169" t="e">
            <v>#VALUE!</v>
          </cell>
          <cell r="CN169" t="e">
            <v>#VALUE!</v>
          </cell>
          <cell r="CO169" t="str">
            <v/>
          </cell>
          <cell r="CP169">
            <v>3</v>
          </cell>
          <cell r="CQ169">
            <v>3</v>
          </cell>
          <cell r="DV169" t="str">
            <v>200 mm</v>
          </cell>
          <cell r="DW169">
            <v>25.44</v>
          </cell>
          <cell r="DX169" t="str">
            <v>1</v>
          </cell>
          <cell r="DY169" t="str">
            <v>CS</v>
          </cell>
          <cell r="DZ169">
            <v>707.7</v>
          </cell>
          <cell r="EA169">
            <v>705.2</v>
          </cell>
        </row>
        <row r="170">
          <cell r="O170" t="str">
            <v/>
          </cell>
          <cell r="AC170" t="str">
            <v/>
          </cell>
          <cell r="AD170" t="str">
            <v/>
          </cell>
        </row>
        <row r="171">
          <cell r="A171">
            <v>98</v>
          </cell>
          <cell r="B171" t="str">
            <v>CBA14</v>
          </cell>
          <cell r="C171" t="str">
            <v>CBA15</v>
          </cell>
          <cell r="D171">
            <v>1.9527829999999999E-2</v>
          </cell>
          <cell r="F171">
            <v>1.9527829999999999E-2</v>
          </cell>
          <cell r="G171">
            <v>2.33</v>
          </cell>
          <cell r="H171">
            <v>28.43</v>
          </cell>
          <cell r="I171">
            <v>3.4</v>
          </cell>
          <cell r="J171">
            <v>11.959198030249736</v>
          </cell>
          <cell r="K171" t="str">
            <v/>
          </cell>
          <cell r="L171">
            <v>8.3570090924801548</v>
          </cell>
          <cell r="M171">
            <v>10</v>
          </cell>
          <cell r="N171">
            <v>190.32831544687943</v>
          </cell>
          <cell r="O171">
            <v>0.63320824524312913</v>
          </cell>
          <cell r="P171">
            <v>2.3534444444359539</v>
          </cell>
          <cell r="Q171">
            <v>1.9527829999999999E-2</v>
          </cell>
          <cell r="R171">
            <v>0</v>
          </cell>
          <cell r="S171">
            <v>1.9527829999999999E-2</v>
          </cell>
          <cell r="U171">
            <v>6</v>
          </cell>
          <cell r="V171">
            <v>158.4</v>
          </cell>
          <cell r="Y171">
            <v>0</v>
          </cell>
          <cell r="AB171" t="str">
            <v/>
          </cell>
          <cell r="AC171">
            <v>126.72000000000001</v>
          </cell>
          <cell r="AD171">
            <v>8.8000000000000005E-3</v>
          </cell>
          <cell r="AE171">
            <v>3.5200000000000002E-2</v>
          </cell>
          <cell r="AF171">
            <v>3.5200000000000002E-2</v>
          </cell>
          <cell r="AG171">
            <v>3.5200000000000002E-2</v>
          </cell>
          <cell r="AH171">
            <v>3.8534444444359539</v>
          </cell>
          <cell r="AI171">
            <v>23.650000000000002</v>
          </cell>
          <cell r="AJ171">
            <v>11.42</v>
          </cell>
          <cell r="AK171">
            <v>8</v>
          </cell>
          <cell r="AL171">
            <v>0.2</v>
          </cell>
          <cell r="AM171">
            <v>1.4E-2</v>
          </cell>
          <cell r="AN171">
            <v>2.9545593261718753E-2</v>
          </cell>
          <cell r="AO171">
            <v>0.05</v>
          </cell>
          <cell r="AP171">
            <v>0.14772796630859375</v>
          </cell>
          <cell r="AQ171">
            <v>1.3332037286605523</v>
          </cell>
          <cell r="AR171">
            <v>2.980277971406097</v>
          </cell>
          <cell r="AS171">
            <v>1.3216219474809563</v>
          </cell>
          <cell r="AT171">
            <v>9.059287370613657E-2</v>
          </cell>
          <cell r="AU171">
            <v>0.12013846696785532</v>
          </cell>
          <cell r="AV171">
            <v>3.2816375671662077</v>
          </cell>
          <cell r="AW171">
            <v>103.09568472753641</v>
          </cell>
          <cell r="AX171">
            <v>3.7377359242726053E-2</v>
          </cell>
          <cell r="AY171">
            <v>281.90159005052845</v>
          </cell>
          <cell r="AZ171" t="e">
            <v>#REF!</v>
          </cell>
          <cell r="BA171" t="e">
            <v>#REF!</v>
          </cell>
          <cell r="BB171" t="e">
            <v>#REF!</v>
          </cell>
          <cell r="BC171" t="e">
            <v>#REF!</v>
          </cell>
          <cell r="BD171" t="e">
            <v>#REF!</v>
          </cell>
          <cell r="BE171" t="e">
            <v>#REF!</v>
          </cell>
          <cell r="BF171" t="e">
            <v>#REF!</v>
          </cell>
          <cell r="BG171" t="e">
            <v>#REF!</v>
          </cell>
          <cell r="BH171" t="e">
            <v>#REF!</v>
          </cell>
          <cell r="BI171" t="e">
            <v>#REF!</v>
          </cell>
          <cell r="BJ171" t="e">
            <v>#REF!</v>
          </cell>
          <cell r="BK171" t="e">
            <v>#REF!</v>
          </cell>
          <cell r="BL171" t="e">
            <v>#REF!</v>
          </cell>
          <cell r="BM171" t="e">
            <v>#REF!</v>
          </cell>
          <cell r="BO171">
            <v>707.4</v>
          </cell>
          <cell r="BP171">
            <v>704.7</v>
          </cell>
          <cell r="BQ171">
            <v>707.6</v>
          </cell>
          <cell r="BR171">
            <v>704.90000000000009</v>
          </cell>
          <cell r="BS171">
            <v>708.2</v>
          </cell>
          <cell r="BT171">
            <v>705.5</v>
          </cell>
          <cell r="BU171" t="str">
            <v/>
          </cell>
          <cell r="BV171">
            <v>0.60000000000002274</v>
          </cell>
          <cell r="BW171">
            <v>0.59999999999990905</v>
          </cell>
          <cell r="BX171">
            <v>0.80000000000002269</v>
          </cell>
          <cell r="BY171">
            <v>200</v>
          </cell>
          <cell r="BZ171">
            <v>0.75</v>
          </cell>
          <cell r="CA171">
            <v>0.25</v>
          </cell>
          <cell r="CB171">
            <v>0.59999999999996589</v>
          </cell>
          <cell r="CC171">
            <v>3</v>
          </cell>
          <cell r="CD171" t="e">
            <v>#VALUE!</v>
          </cell>
          <cell r="CE171" t="e">
            <v>#VALUE!</v>
          </cell>
          <cell r="CF171">
            <v>0</v>
          </cell>
          <cell r="CG171">
            <v>0</v>
          </cell>
          <cell r="CH171" t="e">
            <v>#VALUE!</v>
          </cell>
          <cell r="CI171">
            <v>2</v>
          </cell>
          <cell r="CJ171">
            <v>1</v>
          </cell>
          <cell r="CK171">
            <v>1.5</v>
          </cell>
          <cell r="CL171" t="e">
            <v>#VALUE!</v>
          </cell>
          <cell r="CM171" t="e">
            <v>#VALUE!</v>
          </cell>
          <cell r="CN171" t="e">
            <v>#VALUE!</v>
          </cell>
          <cell r="CO171" t="str">
            <v/>
          </cell>
          <cell r="CP171">
            <v>3</v>
          </cell>
          <cell r="CQ171">
            <v>3</v>
          </cell>
          <cell r="DV171" t="str">
            <v>200 mm</v>
          </cell>
          <cell r="DW171">
            <v>23.650000000000002</v>
          </cell>
          <cell r="DX171" t="str">
            <v>1</v>
          </cell>
          <cell r="DY171" t="str">
            <v>CS</v>
          </cell>
          <cell r="DZ171">
            <v>707.4</v>
          </cell>
          <cell r="EA171">
            <v>704.69999999999993</v>
          </cell>
        </row>
        <row r="172">
          <cell r="O172" t="str">
            <v/>
          </cell>
          <cell r="AC172" t="str">
            <v/>
          </cell>
          <cell r="AD172" t="str">
            <v/>
          </cell>
        </row>
        <row r="173">
          <cell r="A173" t="str">
            <v>alc. Simp. AC Margen norte BB</v>
          </cell>
          <cell r="O173" t="str">
            <v/>
          </cell>
          <cell r="AC173" t="str">
            <v/>
          </cell>
        </row>
        <row r="174">
          <cell r="O174" t="str">
            <v/>
          </cell>
          <cell r="AC174" t="str">
            <v/>
          </cell>
          <cell r="AD174" t="str">
            <v/>
          </cell>
        </row>
        <row r="175">
          <cell r="A175">
            <v>99</v>
          </cell>
          <cell r="B175" t="str">
            <v>CBB1</v>
          </cell>
          <cell r="C175" t="str">
            <v>CBB2</v>
          </cell>
          <cell r="D175">
            <v>4.0584490000000001E-2</v>
          </cell>
          <cell r="E175">
            <v>0</v>
          </cell>
          <cell r="F175">
            <v>4.0584490000000001E-2</v>
          </cell>
          <cell r="G175">
            <v>2.33</v>
          </cell>
          <cell r="H175">
            <v>25.27</v>
          </cell>
          <cell r="I175">
            <v>3.57</v>
          </cell>
          <cell r="J175">
            <v>14.127423822714679</v>
          </cell>
          <cell r="K175" t="str">
            <v/>
          </cell>
          <cell r="L175">
            <v>7.4532340640324302</v>
          </cell>
          <cell r="M175">
            <v>10</v>
          </cell>
          <cell r="N175">
            <v>190.32831544687943</v>
          </cell>
          <cell r="O175">
            <v>0.63106956294619543</v>
          </cell>
          <cell r="P175">
            <v>4.8746196055109499</v>
          </cell>
          <cell r="Q175">
            <v>4.0584490000000001E-2</v>
          </cell>
          <cell r="R175">
            <v>0</v>
          </cell>
          <cell r="S175">
            <v>4.0584490000000001E-2</v>
          </cell>
          <cell r="U175">
            <v>10</v>
          </cell>
          <cell r="V175">
            <v>158.4</v>
          </cell>
          <cell r="Y175">
            <v>0</v>
          </cell>
          <cell r="AB175" t="str">
            <v/>
          </cell>
          <cell r="AC175">
            <v>126.72000000000001</v>
          </cell>
          <cell r="AD175">
            <v>1.4666666666666666E-2</v>
          </cell>
          <cell r="AE175">
            <v>5.8666666666666666E-2</v>
          </cell>
          <cell r="AF175">
            <v>5.8666666666666666E-2</v>
          </cell>
          <cell r="AG175">
            <v>5.8666666666666666E-2</v>
          </cell>
          <cell r="AH175">
            <v>6.3746196055109499</v>
          </cell>
          <cell r="AI175">
            <v>57.43</v>
          </cell>
          <cell r="AJ175">
            <v>7.19</v>
          </cell>
          <cell r="AK175">
            <v>10</v>
          </cell>
          <cell r="AL175">
            <v>0.25</v>
          </cell>
          <cell r="AM175">
            <v>1.4E-2</v>
          </cell>
          <cell r="AN175">
            <v>3.9574623107910156E-2</v>
          </cell>
          <cell r="AO175">
            <v>6.25E-2</v>
          </cell>
          <cell r="AP175">
            <v>0.15829849243164063</v>
          </cell>
          <cell r="AQ175">
            <v>1.2770360936565701</v>
          </cell>
          <cell r="AR175">
            <v>2.4632730050532512</v>
          </cell>
          <cell r="AS175">
            <v>1.1020750194651829</v>
          </cell>
          <cell r="AT175">
            <v>8.3120345795190217E-2</v>
          </cell>
          <cell r="AU175">
            <v>0.12269496890310037</v>
          </cell>
          <cell r="AV175">
            <v>3.0215423332228073</v>
          </cell>
          <cell r="AW175">
            <v>148.3196124463021</v>
          </cell>
          <cell r="AX175">
            <v>4.2978939200092832E-2</v>
          </cell>
          <cell r="AY175">
            <v>202.86247170901726</v>
          </cell>
          <cell r="AZ175" t="e">
            <v>#REF!</v>
          </cell>
          <cell r="BA175" t="e">
            <v>#REF!</v>
          </cell>
          <cell r="BB175" t="e">
            <v>#REF!</v>
          </cell>
          <cell r="BC175" t="e">
            <v>#REF!</v>
          </cell>
          <cell r="BD175" t="e">
            <v>#REF!</v>
          </cell>
          <cell r="BE175" t="e">
            <v>#REF!</v>
          </cell>
          <cell r="BF175" t="e">
            <v>#REF!</v>
          </cell>
          <cell r="BG175" t="e">
            <v>#REF!</v>
          </cell>
          <cell r="BH175" t="e">
            <v>#REF!</v>
          </cell>
          <cell r="BI175" t="e">
            <v>#REF!</v>
          </cell>
          <cell r="BJ175" t="e">
            <v>#REF!</v>
          </cell>
          <cell r="BK175" t="e">
            <v>#REF!</v>
          </cell>
          <cell r="BL175" t="e">
            <v>#REF!</v>
          </cell>
          <cell r="BM175" t="e">
            <v>#REF!</v>
          </cell>
          <cell r="BO175">
            <v>709.3</v>
          </cell>
          <cell r="BP175">
            <v>705.17</v>
          </cell>
          <cell r="BQ175">
            <v>709.55</v>
          </cell>
          <cell r="BR175">
            <v>705.42</v>
          </cell>
          <cell r="BS175">
            <v>710.1</v>
          </cell>
          <cell r="BT175">
            <v>706</v>
          </cell>
          <cell r="BU175" t="str">
            <v/>
          </cell>
          <cell r="BV175">
            <v>0.55000000000006821</v>
          </cell>
          <cell r="BW175">
            <v>0.58000000000004093</v>
          </cell>
          <cell r="BX175">
            <v>0.80000000000006821</v>
          </cell>
          <cell r="BY175">
            <v>250</v>
          </cell>
          <cell r="BZ175">
            <v>0.83750000000000002</v>
          </cell>
          <cell r="CA175">
            <v>0.3125</v>
          </cell>
          <cell r="CB175">
            <v>0.56500000000005457</v>
          </cell>
          <cell r="CC175">
            <v>3</v>
          </cell>
          <cell r="CD175">
            <v>0.61074030718755656</v>
          </cell>
          <cell r="CE175" t="e">
            <v>#VALUE!</v>
          </cell>
          <cell r="CF175">
            <v>0</v>
          </cell>
          <cell r="CG175">
            <v>0</v>
          </cell>
          <cell r="CH175" t="e">
            <v>#VALUE!</v>
          </cell>
          <cell r="CI175">
            <v>2</v>
          </cell>
          <cell r="CJ175">
            <v>1</v>
          </cell>
          <cell r="CK175">
            <v>1.5</v>
          </cell>
          <cell r="CL175">
            <v>2345</v>
          </cell>
          <cell r="CM175" t="e">
            <v>#VALUE!</v>
          </cell>
          <cell r="CN175" t="e">
            <v>#VALUE!</v>
          </cell>
          <cell r="CO175" t="str">
            <v/>
          </cell>
          <cell r="CP175">
            <v>3</v>
          </cell>
          <cell r="CQ175">
            <v>3</v>
          </cell>
          <cell r="DV175" t="str">
            <v>250 mm</v>
          </cell>
          <cell r="DW175">
            <v>57.43</v>
          </cell>
          <cell r="DX175" t="str">
            <v>1</v>
          </cell>
          <cell r="DY175" t="str">
            <v>CS</v>
          </cell>
          <cell r="DZ175">
            <v>709.3</v>
          </cell>
          <cell r="EA175">
            <v>705.17</v>
          </cell>
        </row>
        <row r="176">
          <cell r="A176">
            <v>100</v>
          </cell>
          <cell r="B176" t="str">
            <v>CBB2</v>
          </cell>
          <cell r="C176" t="str">
            <v>CBA15</v>
          </cell>
          <cell r="E176">
            <v>2.8129770000000002E-2</v>
          </cell>
          <cell r="F176">
            <v>6.8714259999999999E-2</v>
          </cell>
          <cell r="G176">
            <v>2.33</v>
          </cell>
          <cell r="K176">
            <v>4.8058459807800928E-2</v>
          </cell>
          <cell r="L176">
            <v>10.048058459807802</v>
          </cell>
          <cell r="M176">
            <v>10.048058459807802</v>
          </cell>
          <cell r="N176">
            <v>189.8170844595391</v>
          </cell>
          <cell r="O176">
            <v>0.6328648068669529</v>
          </cell>
          <cell r="P176">
            <v>8.2538081576713864</v>
          </cell>
          <cell r="Q176">
            <v>0</v>
          </cell>
          <cell r="R176">
            <v>2.8129770000000002E-2</v>
          </cell>
          <cell r="S176">
            <v>6.8714259999999999E-2</v>
          </cell>
          <cell r="U176">
            <v>20</v>
          </cell>
          <cell r="V176">
            <v>158.4</v>
          </cell>
          <cell r="Y176">
            <v>0</v>
          </cell>
          <cell r="AB176" t="str">
            <v/>
          </cell>
          <cell r="AC176">
            <v>126.72000000000001</v>
          </cell>
          <cell r="AD176">
            <v>2.9333333333333333E-2</v>
          </cell>
          <cell r="AE176">
            <v>0.11733333333333333</v>
          </cell>
          <cell r="AF176">
            <v>0.11733333333333333</v>
          </cell>
          <cell r="AG176">
            <v>0.11733333333333333</v>
          </cell>
          <cell r="AH176">
            <v>9.7538081576713864</v>
          </cell>
          <cell r="AI176">
            <v>4.66</v>
          </cell>
          <cell r="AJ176">
            <v>10.09</v>
          </cell>
          <cell r="AK176">
            <v>10</v>
          </cell>
          <cell r="AL176">
            <v>0.25</v>
          </cell>
          <cell r="AM176">
            <v>1.4E-2</v>
          </cell>
          <cell r="AN176">
            <v>4.4981956481933594E-2</v>
          </cell>
          <cell r="AO176">
            <v>7.8125E-2</v>
          </cell>
          <cell r="AP176">
            <v>0.17992782592773438</v>
          </cell>
          <cell r="AQ176">
            <v>1.6242930089538914</v>
          </cell>
          <cell r="AR176">
            <v>2.9303752756856016</v>
          </cell>
          <cell r="AS176">
            <v>1.7149368013567325</v>
          </cell>
          <cell r="AT176">
            <v>0.13447134449217565</v>
          </cell>
          <cell r="AU176">
            <v>0.17945330097410925</v>
          </cell>
          <cell r="AV176">
            <v>3.5793965999329362</v>
          </cell>
          <cell r="AW176">
            <v>175.70321972864994</v>
          </cell>
          <cell r="AX176">
            <v>5.5512973369155304E-2</v>
          </cell>
          <cell r="AY176">
            <v>203.81176298692873</v>
          </cell>
          <cell r="AZ176" t="str">
            <v>00°00'00''</v>
          </cell>
          <cell r="BA176" t="e">
            <v>#VALUE!</v>
          </cell>
          <cell r="BB176">
            <v>5.7000000000000002E-2</v>
          </cell>
          <cell r="BC176" t="e">
            <v>#VALUE!</v>
          </cell>
          <cell r="BD176" t="e">
            <v>#VALUE!</v>
          </cell>
          <cell r="BE176" t="e">
            <v>#VALUE!</v>
          </cell>
          <cell r="BF176" t="e">
            <v>#VALUE!</v>
          </cell>
          <cell r="BG176" t="e">
            <v>#VALUE!</v>
          </cell>
          <cell r="BH176" t="e">
            <v>#VALUE!</v>
          </cell>
          <cell r="BI176" t="e">
            <v>#VALUE!</v>
          </cell>
          <cell r="BJ176" t="e">
            <v>#VALUE!</v>
          </cell>
          <cell r="BK176" t="e">
            <v>#VALUE!</v>
          </cell>
          <cell r="BL176" t="e">
            <v>#VALUE!</v>
          </cell>
          <cell r="BM176" t="e">
            <v>#VALUE!</v>
          </cell>
          <cell r="BN176">
            <v>2.9999999999972715E-2</v>
          </cell>
          <cell r="BO176">
            <v>705.14</v>
          </cell>
          <cell r="BP176">
            <v>704.67</v>
          </cell>
          <cell r="BQ176">
            <v>705.39</v>
          </cell>
          <cell r="BR176">
            <v>704.92</v>
          </cell>
          <cell r="BS176">
            <v>706</v>
          </cell>
          <cell r="BT176">
            <v>705.5</v>
          </cell>
          <cell r="BU176" t="str">
            <v/>
          </cell>
          <cell r="BV176">
            <v>0.61000000000001364</v>
          </cell>
          <cell r="BW176">
            <v>0.58000000000004093</v>
          </cell>
          <cell r="BX176">
            <v>0.86000000000001364</v>
          </cell>
          <cell r="BY176">
            <v>250</v>
          </cell>
          <cell r="BZ176">
            <v>0.83750000000000002</v>
          </cell>
          <cell r="CA176">
            <v>0.3125</v>
          </cell>
          <cell r="CB176">
            <v>0.59500000000002728</v>
          </cell>
          <cell r="CC176">
            <v>3</v>
          </cell>
          <cell r="CD176">
            <v>0.6398413792656884</v>
          </cell>
          <cell r="CE176" t="e">
            <v>#VALUE!</v>
          </cell>
          <cell r="CF176">
            <v>0</v>
          </cell>
          <cell r="CG176">
            <v>0</v>
          </cell>
          <cell r="CH176" t="e">
            <v>#VALUE!</v>
          </cell>
          <cell r="CI176">
            <v>2</v>
          </cell>
          <cell r="CJ176">
            <v>1</v>
          </cell>
          <cell r="CK176">
            <v>1.5</v>
          </cell>
          <cell r="CL176">
            <v>2345</v>
          </cell>
          <cell r="CM176" t="e">
            <v>#VALUE!</v>
          </cell>
          <cell r="CN176" t="e">
            <v>#VALUE!</v>
          </cell>
          <cell r="CO176" t="str">
            <v/>
          </cell>
          <cell r="CP176">
            <v>3</v>
          </cell>
          <cell r="CQ176">
            <v>3</v>
          </cell>
          <cell r="DV176" t="str">
            <v>250 mm</v>
          </cell>
          <cell r="DW176">
            <v>4.66</v>
          </cell>
          <cell r="DX176" t="str">
            <v>1</v>
          </cell>
          <cell r="DY176" t="str">
            <v>CS</v>
          </cell>
          <cell r="DZ176">
            <v>705.14</v>
          </cell>
          <cell r="EA176">
            <v>704.67</v>
          </cell>
        </row>
        <row r="177">
          <cell r="A177">
            <v>101</v>
          </cell>
          <cell r="B177" t="str">
            <v>CBA15</v>
          </cell>
          <cell r="C177" t="str">
            <v>CBA16</v>
          </cell>
          <cell r="D177">
            <v>6.4800720000000006E-2</v>
          </cell>
          <cell r="E177">
            <v>1.9527829999999999E-2</v>
          </cell>
          <cell r="F177">
            <v>0.15304281</v>
          </cell>
          <cell r="G177">
            <v>2.33</v>
          </cell>
          <cell r="K177">
            <v>0.40368538150748101</v>
          </cell>
          <cell r="L177">
            <v>10.451743841315283</v>
          </cell>
          <cell r="M177">
            <v>10.451743841315283</v>
          </cell>
          <cell r="N177">
            <v>185.66637546884562</v>
          </cell>
          <cell r="O177">
            <v>0.63252828409805151</v>
          </cell>
          <cell r="P177">
            <v>18.157288464727081</v>
          </cell>
          <cell r="Q177">
            <v>6.4800720000000006E-2</v>
          </cell>
          <cell r="R177">
            <v>1.9527829999999999E-2</v>
          </cell>
          <cell r="S177">
            <v>0.15304281</v>
          </cell>
          <cell r="U177">
            <v>61</v>
          </cell>
          <cell r="V177">
            <v>158.4</v>
          </cell>
          <cell r="Y177">
            <v>0</v>
          </cell>
          <cell r="AB177" t="str">
            <v/>
          </cell>
          <cell r="AC177">
            <v>126.72000000000001</v>
          </cell>
          <cell r="AD177">
            <v>8.946666666666668E-2</v>
          </cell>
          <cell r="AE177">
            <v>0.35786666666666672</v>
          </cell>
          <cell r="AF177">
            <v>0.35786666666666672</v>
          </cell>
          <cell r="AG177">
            <v>0.35786666666666672</v>
          </cell>
          <cell r="AH177">
            <v>19.657288464727081</v>
          </cell>
          <cell r="AI177">
            <v>47.73</v>
          </cell>
          <cell r="AJ177">
            <v>9.93</v>
          </cell>
          <cell r="AK177">
            <v>10</v>
          </cell>
          <cell r="AL177">
            <v>0.25</v>
          </cell>
          <cell r="AM177">
            <v>1.4E-2</v>
          </cell>
          <cell r="AN177">
            <v>6.4017295837402344E-2</v>
          </cell>
          <cell r="AO177">
            <v>0.11328125</v>
          </cell>
          <cell r="AP177">
            <v>0.25606918334960938</v>
          </cell>
          <cell r="AQ177">
            <v>1.980285701831539</v>
          </cell>
          <cell r="AR177">
            <v>2.96195777186901</v>
          </cell>
          <cell r="AS177">
            <v>2.2980194013721271</v>
          </cell>
          <cell r="AT177">
            <v>0.19987418251164274</v>
          </cell>
          <cell r="AU177">
            <v>0.26389147834904508</v>
          </cell>
          <cell r="AV177">
            <v>3.5509034375031852</v>
          </cell>
          <cell r="AW177">
            <v>174.30456488854296</v>
          </cell>
          <cell r="AX177">
            <v>0.11277552298929581</v>
          </cell>
          <cell r="AY177">
            <v>211.1162444120686</v>
          </cell>
          <cell r="AZ177" t="str">
            <v>07°18'16''</v>
          </cell>
          <cell r="BA177" t="e">
            <v>#VALUE!</v>
          </cell>
          <cell r="BB177">
            <v>8.4000000000000005E-2</v>
          </cell>
          <cell r="BC177" t="e">
            <v>#VALUE!</v>
          </cell>
          <cell r="BD177" t="e">
            <v>#VALUE!</v>
          </cell>
          <cell r="BE177" t="e">
            <v>#VALUE!</v>
          </cell>
          <cell r="BF177" t="e">
            <v>#VALUE!</v>
          </cell>
          <cell r="BG177" t="e">
            <v>#VALUE!</v>
          </cell>
          <cell r="BH177" t="e">
            <v>#VALUE!</v>
          </cell>
          <cell r="BI177" t="e">
            <v>#VALUE!</v>
          </cell>
          <cell r="BJ177" t="e">
            <v>#VALUE!</v>
          </cell>
          <cell r="BK177" t="e">
            <v>#VALUE!</v>
          </cell>
          <cell r="BL177" t="e">
            <v>#VALUE!</v>
          </cell>
          <cell r="BM177" t="e">
            <v>#VALUE!</v>
          </cell>
          <cell r="BN177">
            <v>5.999999999994543E-2</v>
          </cell>
          <cell r="BO177">
            <v>704.61</v>
          </cell>
          <cell r="BP177">
            <v>699.87</v>
          </cell>
          <cell r="BQ177">
            <v>704.86</v>
          </cell>
          <cell r="BR177">
            <v>700.12</v>
          </cell>
          <cell r="BS177">
            <v>705.5</v>
          </cell>
          <cell r="BT177">
            <v>700.7</v>
          </cell>
          <cell r="BU177" t="str">
            <v/>
          </cell>
          <cell r="BV177">
            <v>0.63999999999998636</v>
          </cell>
          <cell r="BW177">
            <v>0.58000000000004093</v>
          </cell>
          <cell r="BX177">
            <v>0.88999999999998636</v>
          </cell>
          <cell r="BY177">
            <v>250</v>
          </cell>
          <cell r="BZ177">
            <v>0.83750000000000002</v>
          </cell>
          <cell r="CA177">
            <v>0.3125</v>
          </cell>
          <cell r="CB177">
            <v>0.61000000000001364</v>
          </cell>
          <cell r="CC177">
            <v>4</v>
          </cell>
          <cell r="CD177">
            <v>0.63185221950398907</v>
          </cell>
          <cell r="CE177" t="e">
            <v>#VALUE!</v>
          </cell>
          <cell r="CF177">
            <v>0</v>
          </cell>
          <cell r="CG177">
            <v>0</v>
          </cell>
          <cell r="CH177" t="e">
            <v>#VALUE!</v>
          </cell>
          <cell r="CI177">
            <v>2</v>
          </cell>
          <cell r="CJ177">
            <v>1</v>
          </cell>
          <cell r="CK177">
            <v>1.5</v>
          </cell>
          <cell r="CL177">
            <v>2345</v>
          </cell>
          <cell r="CM177" t="e">
            <v>#VALUE!</v>
          </cell>
          <cell r="CN177" t="e">
            <v>#VALUE!</v>
          </cell>
          <cell r="CO177" t="str">
            <v/>
          </cell>
          <cell r="CP177">
            <v>3</v>
          </cell>
          <cell r="CQ177">
            <v>3</v>
          </cell>
          <cell r="DV177" t="str">
            <v>250 mm</v>
          </cell>
          <cell r="DW177">
            <v>47.73</v>
          </cell>
          <cell r="DX177" t="str">
            <v>1</v>
          </cell>
          <cell r="DY177" t="str">
            <v>CS</v>
          </cell>
          <cell r="DZ177">
            <v>704.61</v>
          </cell>
          <cell r="EA177">
            <v>699.87</v>
          </cell>
        </row>
        <row r="178">
          <cell r="A178">
            <v>102</v>
          </cell>
          <cell r="B178" t="str">
            <v>CBA16</v>
          </cell>
          <cell r="C178" t="str">
            <v>CBA17</v>
          </cell>
          <cell r="D178">
            <v>9.9520020000000001E-2</v>
          </cell>
          <cell r="E178">
            <v>3.8610000000000005E-2</v>
          </cell>
          <cell r="F178">
            <v>0.29117283000000005</v>
          </cell>
          <cell r="G178">
            <v>2.33</v>
          </cell>
          <cell r="K178">
            <v>0.48968927002479273</v>
          </cell>
          <cell r="L178">
            <v>10.941433111340075</v>
          </cell>
          <cell r="M178">
            <v>10.941433111340075</v>
          </cell>
          <cell r="N178">
            <v>180.95073309885512</v>
          </cell>
          <cell r="O178">
            <v>0.63073239197005793</v>
          </cell>
          <cell r="P178">
            <v>33.922273283722305</v>
          </cell>
          <cell r="Q178">
            <v>9.9520020000000001E-2</v>
          </cell>
          <cell r="R178">
            <v>3.8610000000000005E-2</v>
          </cell>
          <cell r="S178">
            <v>0.29117283000000005</v>
          </cell>
          <cell r="U178">
            <v>65</v>
          </cell>
          <cell r="V178">
            <v>158.4</v>
          </cell>
          <cell r="Y178">
            <v>0</v>
          </cell>
          <cell r="AB178" t="str">
            <v/>
          </cell>
          <cell r="AC178">
            <v>126.72000000000001</v>
          </cell>
          <cell r="AD178">
            <v>9.5333333333333339E-2</v>
          </cell>
          <cell r="AE178">
            <v>0.38133333333333336</v>
          </cell>
          <cell r="AF178">
            <v>0.38133333333333336</v>
          </cell>
          <cell r="AG178">
            <v>0.38133333333333336</v>
          </cell>
          <cell r="AH178">
            <v>35.422273283722305</v>
          </cell>
          <cell r="AI178">
            <v>58.779999999999994</v>
          </cell>
          <cell r="AJ178">
            <v>6.36</v>
          </cell>
          <cell r="AK178">
            <v>10</v>
          </cell>
          <cell r="AL178">
            <v>0.25</v>
          </cell>
          <cell r="AM178">
            <v>1.4E-2</v>
          </cell>
          <cell r="AN178">
            <v>9.7277164459228516E-2</v>
          </cell>
          <cell r="AO178">
            <v>0.15234375</v>
          </cell>
          <cell r="AP178">
            <v>0.38910865783691406</v>
          </cell>
          <cell r="AQ178">
            <v>2.0046304532512247</v>
          </cell>
          <cell r="AR178">
            <v>2.3751861345419938</v>
          </cell>
          <cell r="AS178">
            <v>2.1039225820793797</v>
          </cell>
          <cell r="AT178">
            <v>0.20481871835383336</v>
          </cell>
          <cell r="AU178">
            <v>0.30209588281306188</v>
          </cell>
          <cell r="AV178">
            <v>2.8417953280094306</v>
          </cell>
          <cell r="AW178">
            <v>139.49630196062847</v>
          </cell>
          <cell r="AX178">
            <v>0.25392983746422115</v>
          </cell>
          <cell r="AY178">
            <v>185.31792773771454</v>
          </cell>
          <cell r="AZ178" t="str">
            <v>25°47'54''</v>
          </cell>
          <cell r="BA178" t="e">
            <v>#VALUE!</v>
          </cell>
          <cell r="BB178">
            <v>3.7999999999999999E-2</v>
          </cell>
          <cell r="BC178" t="e">
            <v>#VALUE!</v>
          </cell>
          <cell r="BD178" t="e">
            <v>#VALUE!</v>
          </cell>
          <cell r="BE178" t="e">
            <v>#VALUE!</v>
          </cell>
          <cell r="BF178" t="e">
            <v>#VALUE!</v>
          </cell>
          <cell r="BG178" t="e">
            <v>#VALUE!</v>
          </cell>
          <cell r="BH178" t="e">
            <v>#VALUE!</v>
          </cell>
          <cell r="BI178" t="e">
            <v>#VALUE!</v>
          </cell>
          <cell r="BJ178" t="e">
            <v>#VALUE!</v>
          </cell>
          <cell r="BK178" t="e">
            <v>#VALUE!</v>
          </cell>
          <cell r="BL178" t="e">
            <v>#VALUE!</v>
          </cell>
          <cell r="BM178" t="e">
            <v>#VALUE!</v>
          </cell>
          <cell r="BN178">
            <v>0.11000000000001364</v>
          </cell>
          <cell r="BO178">
            <v>699.76</v>
          </cell>
          <cell r="BP178">
            <v>696.02</v>
          </cell>
          <cell r="BQ178">
            <v>700.01</v>
          </cell>
          <cell r="BR178">
            <v>696.27</v>
          </cell>
          <cell r="BS178">
            <v>700.7</v>
          </cell>
          <cell r="BT178">
            <v>696.9</v>
          </cell>
          <cell r="BU178" t="str">
            <v/>
          </cell>
          <cell r="BV178">
            <v>0.69000000000005457</v>
          </cell>
          <cell r="BW178">
            <v>0.62999999999999545</v>
          </cell>
          <cell r="BX178">
            <v>0.94000000000005457</v>
          </cell>
          <cell r="BY178">
            <v>250</v>
          </cell>
          <cell r="BZ178">
            <v>0.83750000000000002</v>
          </cell>
          <cell r="CA178">
            <v>0.3125</v>
          </cell>
          <cell r="CB178">
            <v>0.66000000000002501</v>
          </cell>
          <cell r="CC178">
            <v>5</v>
          </cell>
          <cell r="CD178">
            <v>0.67593623252938384</v>
          </cell>
          <cell r="CE178" t="e">
            <v>#VALUE!</v>
          </cell>
          <cell r="CF178">
            <v>0</v>
          </cell>
          <cell r="CG178">
            <v>0</v>
          </cell>
          <cell r="CH178" t="e">
            <v>#VALUE!</v>
          </cell>
          <cell r="CI178">
            <v>2</v>
          </cell>
          <cell r="CJ178">
            <v>1</v>
          </cell>
          <cell r="CK178">
            <v>1.5</v>
          </cell>
          <cell r="CL178">
            <v>2345</v>
          </cell>
          <cell r="CM178" t="e">
            <v>#VALUE!</v>
          </cell>
          <cell r="CN178" t="e">
            <v>#VALUE!</v>
          </cell>
          <cell r="CO178" t="str">
            <v/>
          </cell>
          <cell r="CP178">
            <v>3</v>
          </cell>
          <cell r="CQ178">
            <v>3</v>
          </cell>
          <cell r="DV178" t="str">
            <v>250 mm</v>
          </cell>
          <cell r="DW178">
            <v>58.779999999999994</v>
          </cell>
          <cell r="DX178" t="str">
            <v>1</v>
          </cell>
          <cell r="DY178" t="str">
            <v>CS</v>
          </cell>
          <cell r="DZ178">
            <v>699.76</v>
          </cell>
          <cell r="EA178">
            <v>696.02</v>
          </cell>
        </row>
        <row r="179">
          <cell r="A179">
            <v>103</v>
          </cell>
          <cell r="B179" t="str">
            <v>CBA17</v>
          </cell>
          <cell r="C179" t="str">
            <v>C75'</v>
          </cell>
          <cell r="D179">
            <v>3.5546719999999997E-2</v>
          </cell>
          <cell r="F179">
            <v>0.32671955000000003</v>
          </cell>
          <cell r="G179">
            <v>2.33</v>
          </cell>
          <cell r="K179">
            <v>0.18711867693581663</v>
          </cell>
          <cell r="L179">
            <v>11.128551788275892</v>
          </cell>
          <cell r="M179">
            <v>11.128551788275892</v>
          </cell>
          <cell r="N179">
            <v>179.23367384557241</v>
          </cell>
          <cell r="O179">
            <v>0.63062191915872501</v>
          </cell>
          <cell r="P179">
            <v>37.94007224374166</v>
          </cell>
          <cell r="Q179">
            <v>3.5546719999999997E-2</v>
          </cell>
          <cell r="R179">
            <v>0</v>
          </cell>
          <cell r="S179">
            <v>0.32671955000000003</v>
          </cell>
          <cell r="U179">
            <v>65</v>
          </cell>
          <cell r="V179">
            <v>158.4</v>
          </cell>
          <cell r="Y179">
            <v>0</v>
          </cell>
          <cell r="AB179" t="str">
            <v/>
          </cell>
          <cell r="AC179">
            <v>126.72000000000001</v>
          </cell>
          <cell r="AD179">
            <v>9.5333333333333339E-2</v>
          </cell>
          <cell r="AE179">
            <v>0.38133333333333336</v>
          </cell>
          <cell r="AF179">
            <v>0.38133333333333336</v>
          </cell>
          <cell r="AG179">
            <v>0.38133333333333336</v>
          </cell>
          <cell r="AH179">
            <v>39.44007224374166</v>
          </cell>
          <cell r="AI179">
            <v>30.43</v>
          </cell>
          <cell r="AJ179">
            <v>14</v>
          </cell>
          <cell r="AK179">
            <v>10</v>
          </cell>
          <cell r="AL179">
            <v>0.25</v>
          </cell>
          <cell r="AM179">
            <v>1.4E-2</v>
          </cell>
          <cell r="AN179">
            <v>8.3704471588134766E-2</v>
          </cell>
          <cell r="AO179">
            <v>0.162109375</v>
          </cell>
          <cell r="AP179">
            <v>0.33481788635253906</v>
          </cell>
          <cell r="AQ179">
            <v>2.7368341313077384</v>
          </cell>
          <cell r="AR179">
            <v>3.5327862644210706</v>
          </cell>
          <cell r="AS179">
            <v>4.0765041181009556</v>
          </cell>
          <cell r="AT179">
            <v>0.38176661887313879</v>
          </cell>
          <cell r="AU179">
            <v>0.46547109046127355</v>
          </cell>
          <cell r="AV179">
            <v>4.2162684627177951</v>
          </cell>
          <cell r="AW179">
            <v>206.96559418807118</v>
          </cell>
          <cell r="AX179">
            <v>0.19056342383121985</v>
          </cell>
          <cell r="AY179">
            <v>205.84315481274481</v>
          </cell>
          <cell r="AZ179" t="str">
            <v>20°31'31''</v>
          </cell>
          <cell r="BA179" t="e">
            <v>#VALUE!</v>
          </cell>
          <cell r="BB179">
            <v>0.16300000000000001</v>
          </cell>
          <cell r="BC179" t="e">
            <v>#VALUE!</v>
          </cell>
          <cell r="BD179" t="e">
            <v>#VALUE!</v>
          </cell>
          <cell r="BE179" t="e">
            <v>#VALUE!</v>
          </cell>
          <cell r="BF179" t="e">
            <v>#VALUE!</v>
          </cell>
          <cell r="BG179" t="e">
            <v>#VALUE!</v>
          </cell>
          <cell r="BH179" t="e">
            <v>#VALUE!</v>
          </cell>
          <cell r="BI179" t="e">
            <v>#VALUE!</v>
          </cell>
          <cell r="BJ179" t="e">
            <v>#VALUE!</v>
          </cell>
          <cell r="BK179" t="e">
            <v>#VALUE!</v>
          </cell>
          <cell r="BL179" t="e">
            <v>#VALUE!</v>
          </cell>
          <cell r="BM179" t="e">
            <v>#VALUE!</v>
          </cell>
          <cell r="BN179">
            <v>2.9999999999972715E-2</v>
          </cell>
          <cell r="BO179">
            <v>695.99</v>
          </cell>
          <cell r="BP179">
            <v>691.73</v>
          </cell>
          <cell r="BQ179">
            <v>696.24</v>
          </cell>
          <cell r="BR179">
            <v>691.98</v>
          </cell>
          <cell r="BS179">
            <v>696.9</v>
          </cell>
          <cell r="BT179">
            <v>695</v>
          </cell>
          <cell r="BU179" t="str">
            <v/>
          </cell>
          <cell r="BV179">
            <v>0.65999999999996817</v>
          </cell>
          <cell r="BW179">
            <v>3.0199999999999818</v>
          </cell>
          <cell r="BX179">
            <v>0.90999999999996817</v>
          </cell>
          <cell r="BY179">
            <v>250</v>
          </cell>
          <cell r="BZ179">
            <v>0.83750000000000002</v>
          </cell>
          <cell r="CA179">
            <v>0.3125</v>
          </cell>
          <cell r="CB179">
            <v>1.839999999999975</v>
          </cell>
          <cell r="CC179">
            <v>6</v>
          </cell>
          <cell r="CD179">
            <v>1.4618038233576465</v>
          </cell>
          <cell r="CE179" t="e">
            <v>#VALUE!</v>
          </cell>
          <cell r="CF179">
            <v>0</v>
          </cell>
          <cell r="CG179">
            <v>0</v>
          </cell>
          <cell r="CH179" t="e">
            <v>#VALUE!</v>
          </cell>
          <cell r="CI179">
            <v>2</v>
          </cell>
          <cell r="CJ179">
            <v>1</v>
          </cell>
          <cell r="CK179">
            <v>1.5</v>
          </cell>
          <cell r="CL179">
            <v>2345</v>
          </cell>
          <cell r="CM179" t="e">
            <v>#VALUE!</v>
          </cell>
          <cell r="CN179" t="e">
            <v>#VALUE!</v>
          </cell>
          <cell r="CO179" t="str">
            <v/>
          </cell>
          <cell r="CP179">
            <v>3</v>
          </cell>
          <cell r="CQ179">
            <v>3</v>
          </cell>
          <cell r="DV179" t="str">
            <v>250 mm</v>
          </cell>
          <cell r="DW179">
            <v>30.43</v>
          </cell>
          <cell r="DX179" t="str">
            <v>1</v>
          </cell>
          <cell r="DY179" t="str">
            <v>CS</v>
          </cell>
          <cell r="DZ179">
            <v>695.99</v>
          </cell>
          <cell r="EA179">
            <v>691.73</v>
          </cell>
        </row>
        <row r="180">
          <cell r="O180" t="str">
            <v/>
          </cell>
          <cell r="AC180" t="str">
            <v/>
          </cell>
          <cell r="AD180" t="str">
            <v/>
          </cell>
        </row>
        <row r="181">
          <cell r="A181" t="str">
            <v>alc. Simp. AC margen sur BB</v>
          </cell>
          <cell r="O181" t="str">
            <v/>
          </cell>
          <cell r="AC181" t="str">
            <v/>
          </cell>
        </row>
        <row r="182">
          <cell r="O182" t="str">
            <v/>
          </cell>
          <cell r="AC182" t="str">
            <v/>
          </cell>
          <cell r="AD182" t="str">
            <v/>
          </cell>
        </row>
        <row r="183">
          <cell r="A183">
            <v>104</v>
          </cell>
          <cell r="B183" t="str">
            <v>C91'</v>
          </cell>
          <cell r="C183" t="str">
            <v>CBB4</v>
          </cell>
          <cell r="D183">
            <v>7.8587260000000006E-2</v>
          </cell>
          <cell r="E183">
            <v>0</v>
          </cell>
          <cell r="F183">
            <v>7.8587260000000006E-2</v>
          </cell>
          <cell r="G183">
            <v>2.33</v>
          </cell>
          <cell r="H183">
            <v>2</v>
          </cell>
          <cell r="I183">
            <v>0.5</v>
          </cell>
          <cell r="J183">
            <v>25</v>
          </cell>
          <cell r="K183" t="str">
            <v/>
          </cell>
          <cell r="L183">
            <v>5</v>
          </cell>
          <cell r="M183">
            <v>10</v>
          </cell>
          <cell r="N183">
            <v>190.32831544687943</v>
          </cell>
          <cell r="O183">
            <v>0.63126627402355862</v>
          </cell>
          <cell r="P183">
            <v>9.4420900539550683</v>
          </cell>
          <cell r="Q183">
            <v>7.8587260000000006E-2</v>
          </cell>
          <cell r="R183">
            <v>0</v>
          </cell>
          <cell r="S183">
            <v>7.8587260000000006E-2</v>
          </cell>
          <cell r="U183">
            <v>32</v>
          </cell>
          <cell r="V183">
            <v>158.4</v>
          </cell>
          <cell r="Y183">
            <v>0</v>
          </cell>
          <cell r="AB183" t="str">
            <v/>
          </cell>
          <cell r="AC183">
            <v>126.72000000000001</v>
          </cell>
          <cell r="AD183">
            <v>4.6933333333333341E-2</v>
          </cell>
          <cell r="AE183">
            <v>0.18773333333333336</v>
          </cell>
          <cell r="AF183">
            <v>0.18773333333333336</v>
          </cell>
          <cell r="AG183">
            <v>0.18773333333333336</v>
          </cell>
          <cell r="AH183">
            <v>10.942090053955068</v>
          </cell>
          <cell r="AI183">
            <v>64.52</v>
          </cell>
          <cell r="AJ183">
            <v>7.41</v>
          </cell>
          <cell r="AK183">
            <v>10</v>
          </cell>
          <cell r="AL183">
            <v>0.25</v>
          </cell>
          <cell r="AM183">
            <v>1.4E-2</v>
          </cell>
          <cell r="AN183">
            <v>5.1408290863037109E-2</v>
          </cell>
          <cell r="AO183">
            <v>8.203125E-2</v>
          </cell>
          <cell r="AP183">
            <v>0.20563316345214844</v>
          </cell>
          <cell r="AQ183">
            <v>1.5046513951531968</v>
          </cell>
          <cell r="AR183">
            <v>2.5302279846588234</v>
          </cell>
          <cell r="AS183">
            <v>1.4140485448735398</v>
          </cell>
          <cell r="AT183">
            <v>0.11539122430868816</v>
          </cell>
          <cell r="AU183">
            <v>0.16679951517172525</v>
          </cell>
          <cell r="AV183">
            <v>3.0674206864276665</v>
          </cell>
          <cell r="AW183">
            <v>150.57166084297683</v>
          </cell>
          <cell r="AX183">
            <v>7.2670315202048488E-2</v>
          </cell>
          <cell r="AY183">
            <v>201.77275376323271</v>
          </cell>
          <cell r="AZ183" t="e">
            <v>#REF!</v>
          </cell>
          <cell r="BA183" t="e">
            <v>#REF!</v>
          </cell>
          <cell r="BB183" t="e">
            <v>#REF!</v>
          </cell>
          <cell r="BC183" t="e">
            <v>#REF!</v>
          </cell>
          <cell r="BD183" t="e">
            <v>#REF!</v>
          </cell>
          <cell r="BE183" t="e">
            <v>#REF!</v>
          </cell>
          <cell r="BF183" t="e">
            <v>#REF!</v>
          </cell>
          <cell r="BG183" t="e">
            <v>#REF!</v>
          </cell>
          <cell r="BH183" t="e">
            <v>#REF!</v>
          </cell>
          <cell r="BI183" t="e">
            <v>#REF!</v>
          </cell>
          <cell r="BJ183" t="e">
            <v>#REF!</v>
          </cell>
          <cell r="BK183" t="e">
            <v>#REF!</v>
          </cell>
          <cell r="BL183" t="e">
            <v>#REF!</v>
          </cell>
          <cell r="BM183" t="e">
            <v>#REF!</v>
          </cell>
          <cell r="BO183">
            <v>709.11</v>
          </cell>
          <cell r="BP183">
            <v>704.33</v>
          </cell>
          <cell r="BQ183">
            <v>709.36</v>
          </cell>
          <cell r="BR183">
            <v>704.58</v>
          </cell>
          <cell r="BS183">
            <v>710.16</v>
          </cell>
          <cell r="BT183">
            <v>705.3</v>
          </cell>
          <cell r="BU183" t="str">
            <v/>
          </cell>
          <cell r="BV183">
            <v>0.79999999999995453</v>
          </cell>
          <cell r="BW183">
            <v>0.7199999999999136</v>
          </cell>
          <cell r="BX183">
            <v>1.0499999999999545</v>
          </cell>
          <cell r="BY183">
            <v>250</v>
          </cell>
          <cell r="BZ183">
            <v>0.83750000000000002</v>
          </cell>
          <cell r="CA183">
            <v>0.3125</v>
          </cell>
          <cell r="CB183">
            <v>0.75999999999993406</v>
          </cell>
          <cell r="CC183">
            <v>3</v>
          </cell>
          <cell r="CD183">
            <v>0.79442550844727366</v>
          </cell>
          <cell r="CE183" t="e">
            <v>#VALUE!</v>
          </cell>
          <cell r="CF183">
            <v>0</v>
          </cell>
          <cell r="CG183">
            <v>0</v>
          </cell>
          <cell r="CH183" t="e">
            <v>#VALUE!</v>
          </cell>
          <cell r="CI183">
            <v>2</v>
          </cell>
          <cell r="CJ183">
            <v>1</v>
          </cell>
          <cell r="CK183">
            <v>1.5</v>
          </cell>
          <cell r="CL183">
            <v>2345</v>
          </cell>
          <cell r="CM183" t="e">
            <v>#VALUE!</v>
          </cell>
          <cell r="CN183" t="e">
            <v>#VALUE!</v>
          </cell>
          <cell r="CO183" t="str">
            <v/>
          </cell>
          <cell r="CP183">
            <v>3</v>
          </cell>
          <cell r="CQ183">
            <v>3</v>
          </cell>
          <cell r="DV183" t="str">
            <v>250 mm</v>
          </cell>
          <cell r="DW183">
            <v>64.52</v>
          </cell>
          <cell r="DX183" t="str">
            <v>1</v>
          </cell>
          <cell r="DY183" t="str">
            <v>CS</v>
          </cell>
          <cell r="DZ183">
            <v>709.11</v>
          </cell>
          <cell r="EA183">
            <v>704.33</v>
          </cell>
        </row>
        <row r="184">
          <cell r="A184">
            <v>105</v>
          </cell>
          <cell r="B184" t="str">
            <v>CBB4</v>
          </cell>
          <cell r="C184" t="str">
            <v>CBB5</v>
          </cell>
          <cell r="D184">
            <v>0.10932465999999999</v>
          </cell>
          <cell r="E184">
            <v>7.8587260000000006E-2</v>
          </cell>
          <cell r="F184">
            <v>0.18791192000000001</v>
          </cell>
          <cell r="G184">
            <v>2.33</v>
          </cell>
          <cell r="K184">
            <v>0.37618484058142321</v>
          </cell>
          <cell r="L184">
            <v>10.376184840581423</v>
          </cell>
          <cell r="M184">
            <v>10.376184840581423</v>
          </cell>
          <cell r="N184">
            <v>186.42435143217182</v>
          </cell>
          <cell r="O184">
            <v>0.63208258617254431</v>
          </cell>
          <cell r="P184">
            <v>31.584801297136295</v>
          </cell>
          <cell r="Q184">
            <v>0.10932465999999999</v>
          </cell>
          <cell r="R184">
            <v>7.8587260000000006E-2</v>
          </cell>
          <cell r="S184">
            <v>0.26649918</v>
          </cell>
          <cell r="U184">
            <v>47</v>
          </cell>
          <cell r="V184">
            <v>158.4</v>
          </cell>
          <cell r="Y184">
            <v>0</v>
          </cell>
          <cell r="AB184" t="str">
            <v/>
          </cell>
          <cell r="AC184">
            <v>126.72000000000001</v>
          </cell>
          <cell r="AD184">
            <v>6.8933333333333346E-2</v>
          </cell>
          <cell r="AE184">
            <v>0.27573333333333339</v>
          </cell>
          <cell r="AF184">
            <v>0.27573333333333339</v>
          </cell>
          <cell r="AG184">
            <v>0.27573333333333339</v>
          </cell>
          <cell r="AH184">
            <v>33.084801297136295</v>
          </cell>
          <cell r="AI184">
            <v>50.19</v>
          </cell>
          <cell r="AJ184">
            <v>9.11</v>
          </cell>
          <cell r="AK184">
            <v>10</v>
          </cell>
          <cell r="AL184">
            <v>0.25</v>
          </cell>
          <cell r="AM184">
            <v>1.4E-2</v>
          </cell>
          <cell r="AN184">
            <v>8.5422754287719727E-2</v>
          </cell>
          <cell r="AO184">
            <v>0.1474609375</v>
          </cell>
          <cell r="AP184">
            <v>0.34169101715087891</v>
          </cell>
          <cell r="AQ184">
            <v>2.2328490724822836</v>
          </cell>
          <cell r="AR184">
            <v>2.8494874470047717</v>
          </cell>
          <cell r="AS184">
            <v>2.6988400913344934</v>
          </cell>
          <cell r="AT184">
            <v>0.25410881653848083</v>
          </cell>
          <cell r="AU184">
            <v>0.33953157082620056</v>
          </cell>
          <cell r="AV184">
            <v>3.4011315230569745</v>
          </cell>
          <cell r="AW184">
            <v>166.95265323013211</v>
          </cell>
          <cell r="AX184">
            <v>0.19816876615630238</v>
          </cell>
          <cell r="AY184">
            <v>204.92702731774378</v>
          </cell>
          <cell r="AZ184" t="str">
            <v>03°09'15''</v>
          </cell>
          <cell r="BA184" t="e">
            <v>#VALUE!</v>
          </cell>
          <cell r="BB184">
            <v>0.17299999999999999</v>
          </cell>
          <cell r="BC184" t="e">
            <v>#VALUE!</v>
          </cell>
          <cell r="BD184" t="e">
            <v>#VALUE!</v>
          </cell>
          <cell r="BE184" t="e">
            <v>#VALUE!</v>
          </cell>
          <cell r="BF184" t="e">
            <v>#VALUE!</v>
          </cell>
          <cell r="BG184" t="e">
            <v>#VALUE!</v>
          </cell>
          <cell r="BH184" t="e">
            <v>#VALUE!</v>
          </cell>
          <cell r="BI184" t="e">
            <v>#VALUE!</v>
          </cell>
          <cell r="BJ184" t="e">
            <v>#VALUE!</v>
          </cell>
          <cell r="BK184" t="e">
            <v>#VALUE!</v>
          </cell>
          <cell r="BL184" t="e">
            <v>#VALUE!</v>
          </cell>
          <cell r="BM184" t="e">
            <v>#VALUE!</v>
          </cell>
          <cell r="BN184">
            <v>3.0000000000086402E-2</v>
          </cell>
          <cell r="BO184">
            <v>704.3</v>
          </cell>
          <cell r="BP184">
            <v>699.73</v>
          </cell>
          <cell r="BQ184">
            <v>704.55000000000007</v>
          </cell>
          <cell r="BR184">
            <v>699.98</v>
          </cell>
          <cell r="BS184">
            <v>705.3</v>
          </cell>
          <cell r="BT184">
            <v>700.7</v>
          </cell>
          <cell r="BU184" t="str">
            <v/>
          </cell>
          <cell r="BV184">
            <v>0.74999999999988631</v>
          </cell>
          <cell r="BW184">
            <v>0.72000000000002728</v>
          </cell>
          <cell r="BX184">
            <v>0.99999999999988631</v>
          </cell>
          <cell r="BY184">
            <v>250</v>
          </cell>
          <cell r="BZ184">
            <v>0.83750000000000002</v>
          </cell>
          <cell r="CA184">
            <v>0.3125</v>
          </cell>
          <cell r="CB184">
            <v>0.7349999999999568</v>
          </cell>
          <cell r="CC184">
            <v>3</v>
          </cell>
          <cell r="CD184">
            <v>0.77158691071554786</v>
          </cell>
          <cell r="CE184" t="e">
            <v>#VALUE!</v>
          </cell>
          <cell r="CF184">
            <v>0</v>
          </cell>
          <cell r="CG184">
            <v>0</v>
          </cell>
          <cell r="CH184" t="e">
            <v>#VALUE!</v>
          </cell>
          <cell r="CI184">
            <v>2</v>
          </cell>
          <cell r="CJ184">
            <v>1</v>
          </cell>
          <cell r="CK184">
            <v>1.5</v>
          </cell>
          <cell r="CL184">
            <v>2345</v>
          </cell>
          <cell r="CM184" t="e">
            <v>#VALUE!</v>
          </cell>
          <cell r="CN184" t="e">
            <v>#VALUE!</v>
          </cell>
          <cell r="CO184" t="str">
            <v/>
          </cell>
          <cell r="CP184">
            <v>3</v>
          </cell>
          <cell r="CQ184">
            <v>3</v>
          </cell>
          <cell r="DV184" t="str">
            <v>250 mm</v>
          </cell>
          <cell r="DW184">
            <v>50.19</v>
          </cell>
          <cell r="DX184" t="str">
            <v>1</v>
          </cell>
          <cell r="DY184" t="str">
            <v>CS</v>
          </cell>
          <cell r="DZ184">
            <v>704.30000000000007</v>
          </cell>
          <cell r="EA184">
            <v>699.73</v>
          </cell>
        </row>
        <row r="185">
          <cell r="A185">
            <v>106</v>
          </cell>
          <cell r="B185" t="str">
            <v>CBB5</v>
          </cell>
          <cell r="C185" t="str">
            <v>CBB6</v>
          </cell>
          <cell r="F185">
            <v>0.18791192000000001</v>
          </cell>
          <cell r="G185">
            <v>2.33</v>
          </cell>
          <cell r="K185">
            <v>0.46832186594309133</v>
          </cell>
          <cell r="L185">
            <v>10.844506706524514</v>
          </cell>
          <cell r="M185">
            <v>10.844506706524514</v>
          </cell>
          <cell r="N185">
            <v>181.85804920385149</v>
          </cell>
          <cell r="O185">
            <v>0.63089043540328349</v>
          </cell>
          <cell r="P185">
            <v>31.584801297136295</v>
          </cell>
          <cell r="Q185">
            <v>2.629979E-2</v>
          </cell>
          <cell r="S185">
            <v>0.29279896999999999</v>
          </cell>
          <cell r="U185">
            <v>74</v>
          </cell>
          <cell r="V185">
            <v>158.4</v>
          </cell>
          <cell r="Y185">
            <v>0</v>
          </cell>
          <cell r="AB185" t="str">
            <v/>
          </cell>
          <cell r="AC185">
            <v>126.72000000000001</v>
          </cell>
          <cell r="AD185">
            <v>0.10853333333333334</v>
          </cell>
          <cell r="AE185">
            <v>0.43413333333333337</v>
          </cell>
          <cell r="AF185">
            <v>0.43413333333333337</v>
          </cell>
          <cell r="AG185">
            <v>0.43413333333333337</v>
          </cell>
          <cell r="AH185">
            <v>33.084801297136295</v>
          </cell>
          <cell r="AI185">
            <v>56.04</v>
          </cell>
          <cell r="AJ185">
            <v>6.67</v>
          </cell>
          <cell r="AK185">
            <v>10</v>
          </cell>
          <cell r="AL185">
            <v>0.25</v>
          </cell>
          <cell r="AM185">
            <v>1.4E-2</v>
          </cell>
          <cell r="AN185">
            <v>9.2670917510986328E-2</v>
          </cell>
          <cell r="AO185">
            <v>0.1474609375</v>
          </cell>
          <cell r="AP185">
            <v>0.37068367004394531</v>
          </cell>
          <cell r="AQ185">
            <v>1.9987862921631692</v>
          </cell>
          <cell r="AR185">
            <v>2.435448635993668</v>
          </cell>
          <cell r="AS185">
            <v>2.1174616617874471</v>
          </cell>
          <cell r="AT185">
            <v>0.20362623046582007</v>
          </cell>
          <cell r="AU185">
            <v>0.2962971479768064</v>
          </cell>
          <cell r="AV185">
            <v>2.9102289395774448</v>
          </cell>
          <cell r="AW185">
            <v>142.85552901313929</v>
          </cell>
          <cell r="AX185">
            <v>0.23159622540121136</v>
          </cell>
          <cell r="AY185">
            <v>188.57097763422354</v>
          </cell>
          <cell r="AZ185" t="str">
            <v>16°21'22''</v>
          </cell>
          <cell r="BA185" t="e">
            <v>#VALUE!</v>
          </cell>
          <cell r="BB185">
            <v>1E-3</v>
          </cell>
          <cell r="BC185" t="e">
            <v>#VALUE!</v>
          </cell>
          <cell r="BD185" t="e">
            <v>#VALUE!</v>
          </cell>
          <cell r="BE185" t="e">
            <v>#VALUE!</v>
          </cell>
          <cell r="BF185" t="e">
            <v>#VALUE!</v>
          </cell>
          <cell r="BG185" t="e">
            <v>#VALUE!</v>
          </cell>
          <cell r="BH185" t="e">
            <v>#VALUE!</v>
          </cell>
          <cell r="BI185" t="e">
            <v>#VALUE!</v>
          </cell>
          <cell r="BJ185" t="e">
            <v>#VALUE!</v>
          </cell>
          <cell r="BK185" t="e">
            <v>#VALUE!</v>
          </cell>
          <cell r="BL185" t="e">
            <v>#VALUE!</v>
          </cell>
          <cell r="BM185" t="e">
            <v>#VALUE!</v>
          </cell>
          <cell r="BN185">
            <v>6.0000000000059117E-2</v>
          </cell>
          <cell r="BO185">
            <v>699.67</v>
          </cell>
          <cell r="BP185">
            <v>695.93</v>
          </cell>
          <cell r="BQ185">
            <v>699.92000000000007</v>
          </cell>
          <cell r="BR185">
            <v>696.18</v>
          </cell>
          <cell r="BS185">
            <v>700.7</v>
          </cell>
          <cell r="BT185">
            <v>696.9</v>
          </cell>
          <cell r="BU185" t="str">
            <v/>
          </cell>
          <cell r="BV185">
            <v>0.77999999999997272</v>
          </cell>
          <cell r="BW185">
            <v>0.72000000000002728</v>
          </cell>
          <cell r="BX185">
            <v>1.0299999999999727</v>
          </cell>
          <cell r="BY185">
            <v>250</v>
          </cell>
          <cell r="BZ185">
            <v>0.83750000000000002</v>
          </cell>
          <cell r="CA185">
            <v>0.3125</v>
          </cell>
          <cell r="CB185">
            <v>0.75</v>
          </cell>
          <cell r="CC185">
            <v>4</v>
          </cell>
          <cell r="CD185">
            <v>0.75268246175967501</v>
          </cell>
          <cell r="CE185" t="e">
            <v>#VALUE!</v>
          </cell>
          <cell r="CF185">
            <v>0</v>
          </cell>
          <cell r="CG185">
            <v>0</v>
          </cell>
          <cell r="CH185" t="e">
            <v>#VALUE!</v>
          </cell>
          <cell r="CI185">
            <v>2</v>
          </cell>
          <cell r="CJ185">
            <v>1</v>
          </cell>
          <cell r="CK185">
            <v>1.5</v>
          </cell>
          <cell r="CL185">
            <v>2345</v>
          </cell>
          <cell r="CM185" t="e">
            <v>#VALUE!</v>
          </cell>
          <cell r="CN185" t="e">
            <v>#VALUE!</v>
          </cell>
          <cell r="CO185" t="str">
            <v/>
          </cell>
          <cell r="CP185">
            <v>3</v>
          </cell>
          <cell r="CQ185">
            <v>3</v>
          </cell>
          <cell r="DV185" t="str">
            <v>250 mm</v>
          </cell>
          <cell r="DW185">
            <v>56.04</v>
          </cell>
          <cell r="DX185" t="str">
            <v>1</v>
          </cell>
          <cell r="DY185" t="str">
            <v>CS</v>
          </cell>
          <cell r="DZ185">
            <v>699.67000000000007</v>
          </cell>
          <cell r="EA185">
            <v>695.93000000000006</v>
          </cell>
        </row>
        <row r="186">
          <cell r="A186">
            <v>107</v>
          </cell>
          <cell r="B186" t="str">
            <v>CBB6</v>
          </cell>
          <cell r="C186" t="str">
            <v>CBB7</v>
          </cell>
          <cell r="F186">
            <v>0.18791192000000001</v>
          </cell>
          <cell r="G186">
            <v>2.33</v>
          </cell>
          <cell r="K186">
            <v>0.20367337617717129</v>
          </cell>
          <cell r="L186">
            <v>11.048180082701686</v>
          </cell>
          <cell r="M186">
            <v>11.048180082701686</v>
          </cell>
          <cell r="N186">
            <v>179.96570127405963</v>
          </cell>
          <cell r="O186">
            <v>0.63079773869346745</v>
          </cell>
          <cell r="P186">
            <v>31.584801297136295</v>
          </cell>
          <cell r="Q186">
            <v>0</v>
          </cell>
          <cell r="S186">
            <v>0.29279896999999999</v>
          </cell>
          <cell r="U186">
            <v>74</v>
          </cell>
          <cell r="V186">
            <v>158.4</v>
          </cell>
          <cell r="Y186">
            <v>0</v>
          </cell>
          <cell r="AB186" t="str">
            <v/>
          </cell>
          <cell r="AC186">
            <v>126.72000000000001</v>
          </cell>
          <cell r="AD186">
            <v>0.10853333333333334</v>
          </cell>
          <cell r="AE186">
            <v>0.43413333333333337</v>
          </cell>
          <cell r="AF186">
            <v>0.43413333333333337</v>
          </cell>
          <cell r="AG186">
            <v>0.43413333333333337</v>
          </cell>
          <cell r="AH186">
            <v>33.084801297136295</v>
          </cell>
          <cell r="AI186">
            <v>31.84</v>
          </cell>
          <cell r="AJ186">
            <v>14.48</v>
          </cell>
          <cell r="AK186">
            <v>10</v>
          </cell>
          <cell r="AL186">
            <v>0.25</v>
          </cell>
          <cell r="AM186">
            <v>1.4E-2</v>
          </cell>
          <cell r="AN186">
            <v>7.5791358947753906E-2</v>
          </cell>
          <cell r="AO186">
            <v>0.1474609375</v>
          </cell>
          <cell r="AP186">
            <v>0.30316543579101563</v>
          </cell>
          <cell r="AQ186">
            <v>2.6326517086468777</v>
          </cell>
          <cell r="AR186">
            <v>3.5913158796544664</v>
          </cell>
          <cell r="AS186">
            <v>3.8743524216073943</v>
          </cell>
          <cell r="AT186">
            <v>0.35325458812646909</v>
          </cell>
          <cell r="AU186">
            <v>0.429045947074223</v>
          </cell>
          <cell r="AV186">
            <v>4.287938215637821</v>
          </cell>
          <cell r="AW186">
            <v>210.48367495772976</v>
          </cell>
          <cell r="AX186">
            <v>0.15718464295998502</v>
          </cell>
          <cell r="AY186">
            <v>204.54575335455743</v>
          </cell>
          <cell r="AZ186" t="str">
            <v>15°58'29''</v>
          </cell>
          <cell r="BA186" t="e">
            <v>#VALUE!</v>
          </cell>
          <cell r="BB186">
            <v>0.13300000000000001</v>
          </cell>
          <cell r="BC186" t="e">
            <v>#VALUE!</v>
          </cell>
          <cell r="BD186" t="e">
            <v>#VALUE!</v>
          </cell>
          <cell r="BE186" t="e">
            <v>#VALUE!</v>
          </cell>
          <cell r="BF186" t="e">
            <v>#VALUE!</v>
          </cell>
          <cell r="BG186" t="e">
            <v>#VALUE!</v>
          </cell>
          <cell r="BH186" t="e">
            <v>#VALUE!</v>
          </cell>
          <cell r="BI186" t="e">
            <v>#VALUE!</v>
          </cell>
          <cell r="BJ186" t="e">
            <v>#VALUE!</v>
          </cell>
          <cell r="BK186" t="e">
            <v>#VALUE!</v>
          </cell>
          <cell r="BL186" t="e">
            <v>#VALUE!</v>
          </cell>
          <cell r="BM186" t="e">
            <v>#VALUE!</v>
          </cell>
          <cell r="BN186">
            <v>2.9999999999972715E-2</v>
          </cell>
          <cell r="BO186">
            <v>695.9</v>
          </cell>
          <cell r="BP186">
            <v>691.29</v>
          </cell>
          <cell r="BQ186">
            <v>696.15000000000009</v>
          </cell>
          <cell r="BR186">
            <v>691.54</v>
          </cell>
          <cell r="BS186">
            <v>696.9</v>
          </cell>
          <cell r="BT186">
            <v>694.8</v>
          </cell>
          <cell r="BU186" t="str">
            <v/>
          </cell>
          <cell r="BV186">
            <v>0.74999999999988631</v>
          </cell>
          <cell r="BW186">
            <v>3.2599999999999909</v>
          </cell>
          <cell r="BX186">
            <v>0.99999999999988631</v>
          </cell>
          <cell r="BY186">
            <v>250</v>
          </cell>
          <cell r="BZ186">
            <v>0.83750000000000002</v>
          </cell>
          <cell r="CA186">
            <v>0.3125</v>
          </cell>
          <cell r="CB186">
            <v>2.0049999999999386</v>
          </cell>
          <cell r="CC186">
            <v>5</v>
          </cell>
          <cell r="CD186">
            <v>1.540479125744838</v>
          </cell>
          <cell r="CE186" t="e">
            <v>#VALUE!</v>
          </cell>
          <cell r="CF186">
            <v>0</v>
          </cell>
          <cell r="CG186">
            <v>0</v>
          </cell>
          <cell r="CH186" t="e">
            <v>#VALUE!</v>
          </cell>
          <cell r="CI186">
            <v>2</v>
          </cell>
          <cell r="CJ186">
            <v>1</v>
          </cell>
          <cell r="CK186">
            <v>1.5</v>
          </cell>
          <cell r="CL186">
            <v>2345</v>
          </cell>
          <cell r="CM186" t="e">
            <v>#VALUE!</v>
          </cell>
          <cell r="CN186" t="e">
            <v>#VALUE!</v>
          </cell>
          <cell r="CO186" t="str">
            <v/>
          </cell>
          <cell r="CP186">
            <v>3</v>
          </cell>
          <cell r="CQ186">
            <v>3</v>
          </cell>
          <cell r="DV186" t="str">
            <v>250 mm</v>
          </cell>
          <cell r="DW186">
            <v>31.84</v>
          </cell>
          <cell r="DX186" t="str">
            <v>1</v>
          </cell>
          <cell r="DY186" t="str">
            <v>CS</v>
          </cell>
          <cell r="DZ186">
            <v>695.90000000000009</v>
          </cell>
          <cell r="EA186">
            <v>691.29000000000008</v>
          </cell>
        </row>
        <row r="187">
          <cell r="AD187" t="str">
            <v/>
          </cell>
        </row>
        <row r="188">
          <cell r="A188" t="str">
            <v>Alc. Simp.A.C margen izq.BA</v>
          </cell>
        </row>
        <row r="189">
          <cell r="AD189" t="str">
            <v/>
          </cell>
        </row>
        <row r="190">
          <cell r="A190">
            <v>109</v>
          </cell>
          <cell r="B190" t="str">
            <v>CBA19</v>
          </cell>
          <cell r="C190" t="str">
            <v>CBA20</v>
          </cell>
          <cell r="D190">
            <v>4.5907999999999997E-2</v>
          </cell>
          <cell r="F190">
            <v>4.5907999999999997E-2</v>
          </cell>
          <cell r="G190">
            <v>2.33</v>
          </cell>
          <cell r="H190">
            <v>2</v>
          </cell>
          <cell r="I190">
            <v>0.5</v>
          </cell>
          <cell r="J190">
            <v>25</v>
          </cell>
          <cell r="K190" t="str">
            <v/>
          </cell>
          <cell r="L190">
            <v>5</v>
          </cell>
          <cell r="M190">
            <v>10</v>
          </cell>
          <cell r="N190">
            <v>190.32831544687943</v>
          </cell>
          <cell r="O190">
            <v>0.63698453608247407</v>
          </cell>
          <cell r="P190">
            <v>5.5657111812192239</v>
          </cell>
          <cell r="Q190">
            <v>4.5907999999999997E-2</v>
          </cell>
          <cell r="R190">
            <v>0</v>
          </cell>
          <cell r="S190">
            <v>4.5907999999999997E-2</v>
          </cell>
          <cell r="U190">
            <v>5</v>
          </cell>
          <cell r="V190">
            <v>158.4</v>
          </cell>
          <cell r="AB190" t="str">
            <v/>
          </cell>
          <cell r="AC190">
            <v>126.72000000000001</v>
          </cell>
          <cell r="AD190">
            <v>7.3333333333333332E-3</v>
          </cell>
          <cell r="AE190">
            <v>2.9333333333333333E-2</v>
          </cell>
          <cell r="AF190">
            <v>2.9333333333333333E-2</v>
          </cell>
          <cell r="AG190">
            <v>4.3105733333333333E-2</v>
          </cell>
          <cell r="AH190">
            <v>7.0657111812192239</v>
          </cell>
          <cell r="AI190">
            <v>24.25</v>
          </cell>
          <cell r="AJ190">
            <v>18.8</v>
          </cell>
          <cell r="AK190">
            <v>10</v>
          </cell>
          <cell r="AL190">
            <v>0.25</v>
          </cell>
          <cell r="AM190">
            <v>1.4E-2</v>
          </cell>
          <cell r="AN190">
            <v>3.2857894897460938E-2</v>
          </cell>
          <cell r="AO190">
            <v>6.640625E-2</v>
          </cell>
          <cell r="AP190">
            <v>0.13143157958984375</v>
          </cell>
          <cell r="AQ190">
            <v>1.854400516840657</v>
          </cell>
          <cell r="AR190">
            <v>3.9389198824507465</v>
          </cell>
          <cell r="AS190">
            <v>2.4610502606554792</v>
          </cell>
          <cell r="AT190">
            <v>0.17527019759729334</v>
          </cell>
          <cell r="AU190">
            <v>0.20812809249475428</v>
          </cell>
          <cell r="AV190">
            <v>4.8858841230522962</v>
          </cell>
          <cell r="AW190">
            <v>239.83527605112661</v>
          </cell>
          <cell r="AX190">
            <v>2.9460683588985462E-2</v>
          </cell>
          <cell r="AY190">
            <v>273.33889939721604</v>
          </cell>
          <cell r="AZ190" t="e">
            <v>#REF!</v>
          </cell>
          <cell r="BA190" t="e">
            <v>#REF!</v>
          </cell>
          <cell r="BB190" t="e">
            <v>#REF!</v>
          </cell>
          <cell r="BC190" t="e">
            <v>#REF!</v>
          </cell>
          <cell r="BD190" t="e">
            <v>#REF!</v>
          </cell>
          <cell r="BE190" t="e">
            <v>#REF!</v>
          </cell>
          <cell r="BF190" t="e">
            <v>#REF!</v>
          </cell>
          <cell r="BG190" t="e">
            <v>#REF!</v>
          </cell>
          <cell r="BH190" t="e">
            <v>#REF!</v>
          </cell>
          <cell r="BI190" t="e">
            <v>#REF!</v>
          </cell>
          <cell r="BJ190" t="e">
            <v>#REF!</v>
          </cell>
          <cell r="BK190" t="e">
            <v>#REF!</v>
          </cell>
          <cell r="BL190" t="e">
            <v>#REF!</v>
          </cell>
          <cell r="BM190" t="e">
            <v>#REF!</v>
          </cell>
          <cell r="BO190">
            <v>749.95</v>
          </cell>
          <cell r="BP190">
            <v>745.39</v>
          </cell>
          <cell r="BQ190">
            <v>750.2</v>
          </cell>
          <cell r="BR190">
            <v>745.64</v>
          </cell>
          <cell r="BS190">
            <v>750.8</v>
          </cell>
          <cell r="BT190">
            <v>746.2</v>
          </cell>
          <cell r="BU190" t="str">
            <v/>
          </cell>
          <cell r="BV190">
            <v>0.59999999999990905</v>
          </cell>
          <cell r="BW190">
            <v>0.56000000000005912</v>
          </cell>
          <cell r="BX190">
            <v>0.84999999999990905</v>
          </cell>
          <cell r="BY190">
            <v>250</v>
          </cell>
          <cell r="BZ190">
            <v>0.71250000000000002</v>
          </cell>
          <cell r="CA190">
            <v>0.3125</v>
          </cell>
          <cell r="CB190">
            <v>0.57999999999998408</v>
          </cell>
          <cell r="CC190">
            <v>3</v>
          </cell>
          <cell r="CD190">
            <v>0.72225764380283908</v>
          </cell>
          <cell r="CE190">
            <v>659.98549257621312</v>
          </cell>
          <cell r="CF190">
            <v>0.16523968302184733</v>
          </cell>
          <cell r="CG190">
            <v>5984.3655658500966</v>
          </cell>
          <cell r="CH190">
            <v>6644.3510584263095</v>
          </cell>
          <cell r="CI190">
            <v>2</v>
          </cell>
          <cell r="CJ190">
            <v>1</v>
          </cell>
          <cell r="CK190">
            <v>1.5</v>
          </cell>
          <cell r="CL190">
            <v>2345</v>
          </cell>
          <cell r="CM190">
            <v>4.2501179478206668</v>
          </cell>
          <cell r="CN190" t="str">
            <v/>
          </cell>
          <cell r="CO190" t="str">
            <v/>
          </cell>
          <cell r="CP190">
            <v>3</v>
          </cell>
          <cell r="CQ190">
            <v>3</v>
          </cell>
          <cell r="DV190" t="str">
            <v>250 mm</v>
          </cell>
          <cell r="DW190">
            <v>24.25</v>
          </cell>
          <cell r="DX190" t="str">
            <v>1</v>
          </cell>
          <cell r="DY190" t="str">
            <v>CS</v>
          </cell>
          <cell r="DZ190">
            <v>749.95</v>
          </cell>
          <cell r="EA190">
            <v>745.3900000000001</v>
          </cell>
        </row>
        <row r="191">
          <cell r="A191">
            <v>110</v>
          </cell>
          <cell r="B191" t="str">
            <v>CBA20</v>
          </cell>
          <cell r="C191" t="str">
            <v>CBA21</v>
          </cell>
          <cell r="D191">
            <v>6.0291669999999999E-2</v>
          </cell>
          <cell r="E191">
            <v>4.5907999999999997E-2</v>
          </cell>
          <cell r="F191">
            <v>0.10619967</v>
          </cell>
          <cell r="G191">
            <v>2.33</v>
          </cell>
          <cell r="K191">
            <v>0.23182795457611668</v>
          </cell>
          <cell r="L191">
            <v>10.231827954576117</v>
          </cell>
          <cell r="M191">
            <v>10.231827954576117</v>
          </cell>
          <cell r="N191">
            <v>187.89634656962005</v>
          </cell>
          <cell r="O191">
            <v>0.63497455470737929</v>
          </cell>
          <cell r="P191">
            <v>18.236329982300308</v>
          </cell>
          <cell r="Q191">
            <v>6.0291669999999999E-2</v>
          </cell>
          <cell r="R191">
            <v>4.5907999999999997E-2</v>
          </cell>
          <cell r="S191">
            <v>0.15210767</v>
          </cell>
          <cell r="U191">
            <v>20</v>
          </cell>
          <cell r="V191">
            <v>158.4</v>
          </cell>
          <cell r="AB191" t="str">
            <v/>
          </cell>
          <cell r="AC191">
            <v>126.72000000000001</v>
          </cell>
          <cell r="AD191">
            <v>2.9333333333333333E-2</v>
          </cell>
          <cell r="AE191">
            <v>0.11733333333333333</v>
          </cell>
          <cell r="AF191">
            <v>0.11733333333333333</v>
          </cell>
          <cell r="AG191">
            <v>0.16296563433333333</v>
          </cell>
          <cell r="AH191">
            <v>19.736329982300308</v>
          </cell>
          <cell r="AI191">
            <v>31.44</v>
          </cell>
          <cell r="AJ191">
            <v>14.82</v>
          </cell>
          <cell r="AK191">
            <v>10</v>
          </cell>
          <cell r="AL191">
            <v>0.25</v>
          </cell>
          <cell r="AM191">
            <v>1.4E-2</v>
          </cell>
          <cell r="AN191">
            <v>5.8014154434204102E-2</v>
          </cell>
          <cell r="AO191">
            <v>0.11328125</v>
          </cell>
          <cell r="AP191">
            <v>0.23205661773681641</v>
          </cell>
          <cell r="AQ191">
            <v>2.2849837759571683</v>
          </cell>
          <cell r="AR191">
            <v>3.6032764729859585</v>
          </cell>
          <cell r="AS191">
            <v>3.147487623676116</v>
          </cell>
          <cell r="AT191">
            <v>0.26611370317978994</v>
          </cell>
          <cell r="AU191">
            <v>0.32412785761399404</v>
          </cell>
          <cell r="AV191">
            <v>4.3379879362497942</v>
          </cell>
          <cell r="AW191">
            <v>212.94048487317971</v>
          </cell>
          <cell r="AX191">
            <v>9.2684723593329896E-2</v>
          </cell>
          <cell r="AY191">
            <v>263.72138606275644</v>
          </cell>
          <cell r="AZ191" t="str">
            <v>09°37'03''</v>
          </cell>
          <cell r="BA191" t="e">
            <v>#VALUE!</v>
          </cell>
          <cell r="BB191">
            <v>0.11600000000000001</v>
          </cell>
          <cell r="BC191" t="e">
            <v>#VALUE!</v>
          </cell>
          <cell r="BD191" t="e">
            <v>#VALUE!</v>
          </cell>
          <cell r="BE191" t="e">
            <v>#VALUE!</v>
          </cell>
          <cell r="BF191" t="e">
            <v>#VALUE!</v>
          </cell>
          <cell r="BG191" t="e">
            <v>#VALUE!</v>
          </cell>
          <cell r="BH191" t="e">
            <v>#VALUE!</v>
          </cell>
          <cell r="BI191" t="e">
            <v>#VALUE!</v>
          </cell>
          <cell r="BJ191" t="e">
            <v>#VALUE!</v>
          </cell>
          <cell r="BK191" t="e">
            <v>#VALUE!</v>
          </cell>
          <cell r="BL191" t="e">
            <v>#VALUE!</v>
          </cell>
          <cell r="BM191" t="e">
            <v>#VALUE!</v>
          </cell>
          <cell r="BN191">
            <v>2.9999999999972715E-2</v>
          </cell>
          <cell r="BO191">
            <v>745.36</v>
          </cell>
          <cell r="BP191">
            <v>740.7</v>
          </cell>
          <cell r="BQ191">
            <v>745.61000000000013</v>
          </cell>
          <cell r="BR191">
            <v>740.95</v>
          </cell>
          <cell r="BS191">
            <v>746.2</v>
          </cell>
          <cell r="BT191">
            <v>741.5</v>
          </cell>
          <cell r="BU191" t="str">
            <v/>
          </cell>
          <cell r="BV191">
            <v>0.58999999999991815</v>
          </cell>
          <cell r="BW191">
            <v>0.54999999999995453</v>
          </cell>
          <cell r="BX191">
            <v>0.83999999999991815</v>
          </cell>
          <cell r="BY191">
            <v>250</v>
          </cell>
          <cell r="BZ191">
            <v>0.71250000000000002</v>
          </cell>
          <cell r="CA191">
            <v>0.3125</v>
          </cell>
          <cell r="CB191">
            <v>0.56999999999993634</v>
          </cell>
          <cell r="CC191">
            <v>3</v>
          </cell>
          <cell r="CD191">
            <v>0.71124046311141853</v>
          </cell>
          <cell r="CE191">
            <v>649.91819943253086</v>
          </cell>
          <cell r="CF191">
            <v>0.16853184255330644</v>
          </cell>
          <cell r="CG191">
            <v>6121.1597308324117</v>
          </cell>
          <cell r="CH191">
            <v>6771.0779302649426</v>
          </cell>
          <cell r="CI191">
            <v>2</v>
          </cell>
          <cell r="CJ191">
            <v>1</v>
          </cell>
          <cell r="CK191">
            <v>1.5</v>
          </cell>
          <cell r="CL191">
            <v>2345</v>
          </cell>
          <cell r="CM191">
            <v>4.3311799127494304</v>
          </cell>
          <cell r="CN191" t="str">
            <v/>
          </cell>
          <cell r="CO191" t="str">
            <v/>
          </cell>
          <cell r="CP191">
            <v>3</v>
          </cell>
          <cell r="CQ191">
            <v>3</v>
          </cell>
          <cell r="DV191" t="str">
            <v>250 mm</v>
          </cell>
          <cell r="DW191">
            <v>31.44</v>
          </cell>
          <cell r="DX191" t="str">
            <v>1</v>
          </cell>
          <cell r="DY191" t="str">
            <v>CS</v>
          </cell>
          <cell r="DZ191">
            <v>745.36000000000013</v>
          </cell>
          <cell r="EA191">
            <v>740.70000000000016</v>
          </cell>
        </row>
        <row r="192">
          <cell r="A192">
            <v>111</v>
          </cell>
          <cell r="B192" t="str">
            <v>CBA21</v>
          </cell>
          <cell r="C192" t="str">
            <v>CBA22</v>
          </cell>
          <cell r="E192">
            <v>0.10619967</v>
          </cell>
          <cell r="F192">
            <v>0.10619967</v>
          </cell>
          <cell r="G192">
            <v>2.33</v>
          </cell>
          <cell r="K192">
            <v>2.7892269834233433E-2</v>
          </cell>
          <cell r="L192">
            <v>10.25972022441035</v>
          </cell>
          <cell r="M192">
            <v>10.25972022441035</v>
          </cell>
          <cell r="N192">
            <v>187.60945086229975</v>
          </cell>
          <cell r="O192">
            <v>0.63707446808510615</v>
          </cell>
          <cell r="P192">
            <v>30.929441036809287</v>
          </cell>
          <cell r="Q192">
            <v>0</v>
          </cell>
          <cell r="R192">
            <v>0.10619967</v>
          </cell>
          <cell r="S192">
            <v>0.25830734</v>
          </cell>
          <cell r="U192">
            <v>20</v>
          </cell>
          <cell r="V192">
            <v>158.4</v>
          </cell>
          <cell r="AB192" t="str">
            <v/>
          </cell>
          <cell r="AC192">
            <v>126.72000000000001</v>
          </cell>
          <cell r="AD192">
            <v>2.9333333333333333E-2</v>
          </cell>
          <cell r="AE192">
            <v>0.11733333333333333</v>
          </cell>
          <cell r="AF192">
            <v>0.11733333333333333</v>
          </cell>
          <cell r="AG192">
            <v>0.19482553533333333</v>
          </cell>
          <cell r="AH192">
            <v>32.429441036809287</v>
          </cell>
          <cell r="AI192">
            <v>4.7</v>
          </cell>
          <cell r="AJ192">
            <v>18.510000000000002</v>
          </cell>
          <cell r="AK192">
            <v>10</v>
          </cell>
          <cell r="AL192">
            <v>0.25</v>
          </cell>
          <cell r="AM192">
            <v>1.4E-2</v>
          </cell>
          <cell r="AN192">
            <v>7.0458889007568359E-2</v>
          </cell>
          <cell r="AO192">
            <v>0.146484375</v>
          </cell>
          <cell r="AP192">
            <v>0.28183555603027344</v>
          </cell>
          <cell r="AQ192">
            <v>2.8561304271319807</v>
          </cell>
          <cell r="AR192">
            <v>4.0553418416835969</v>
          </cell>
          <cell r="AS192">
            <v>4.6528369104467151</v>
          </cell>
          <cell r="AT192">
            <v>0.41577375212992412</v>
          </cell>
          <cell r="AU192">
            <v>0.48623264113749248</v>
          </cell>
          <cell r="AV192">
            <v>4.848053987846991</v>
          </cell>
          <cell r="AW192">
            <v>237.97829363166886</v>
          </cell>
          <cell r="AX192">
            <v>0.13627058393402042</v>
          </cell>
          <cell r="AY192">
            <v>269.94076502486428</v>
          </cell>
          <cell r="AZ192" t="str">
            <v>06°13'10''</v>
          </cell>
          <cell r="BA192" t="e">
            <v>#VALUE!</v>
          </cell>
          <cell r="BB192">
            <v>0.16200000000000001</v>
          </cell>
          <cell r="BC192" t="e">
            <v>#VALUE!</v>
          </cell>
          <cell r="BD192" t="e">
            <v>#VALUE!</v>
          </cell>
          <cell r="BE192" t="e">
            <v>#VALUE!</v>
          </cell>
          <cell r="BF192" t="e">
            <v>#VALUE!</v>
          </cell>
          <cell r="BG192" t="e">
            <v>#VALUE!</v>
          </cell>
          <cell r="BH192" t="e">
            <v>#VALUE!</v>
          </cell>
          <cell r="BI192" t="e">
            <v>#VALUE!</v>
          </cell>
          <cell r="BJ192" t="e">
            <v>#VALUE!</v>
          </cell>
          <cell r="BK192" t="e">
            <v>#VALUE!</v>
          </cell>
          <cell r="BL192" t="e">
            <v>#VALUE!</v>
          </cell>
          <cell r="BM192" t="e">
            <v>#VALUE!</v>
          </cell>
          <cell r="BN192">
            <v>3.0000000000086402E-2</v>
          </cell>
          <cell r="BO192">
            <v>740.67</v>
          </cell>
          <cell r="BP192">
            <v>739.8</v>
          </cell>
          <cell r="BQ192">
            <v>740.92000000000019</v>
          </cell>
          <cell r="BR192">
            <v>740.05</v>
          </cell>
          <cell r="BS192">
            <v>741.5</v>
          </cell>
          <cell r="BT192">
            <v>740.6</v>
          </cell>
          <cell r="BU192" t="str">
            <v/>
          </cell>
          <cell r="BV192">
            <v>0.57999999999981355</v>
          </cell>
          <cell r="BW192">
            <v>0.55000000000006821</v>
          </cell>
          <cell r="BX192">
            <v>0.82999999999981355</v>
          </cell>
          <cell r="BY192">
            <v>250</v>
          </cell>
          <cell r="BZ192">
            <v>0.71250000000000002</v>
          </cell>
          <cell r="CA192">
            <v>0.3125</v>
          </cell>
          <cell r="CB192">
            <v>0.56499999999994088</v>
          </cell>
          <cell r="CC192">
            <v>4</v>
          </cell>
          <cell r="CD192">
            <v>0.67952446592705773</v>
          </cell>
          <cell r="CE192">
            <v>672.68144220377667</v>
          </cell>
          <cell r="CF192">
            <v>0.17020683055215058</v>
          </cell>
          <cell r="CG192">
            <v>6190.6512830659349</v>
          </cell>
          <cell r="CH192">
            <v>6863.3327252697118</v>
          </cell>
          <cell r="CI192">
            <v>2</v>
          </cell>
          <cell r="CJ192">
            <v>1</v>
          </cell>
          <cell r="CK192">
            <v>1.5</v>
          </cell>
          <cell r="CL192">
            <v>2345</v>
          </cell>
          <cell r="CM192">
            <v>4.3901915087013084</v>
          </cell>
          <cell r="CN192" t="str">
            <v/>
          </cell>
          <cell r="CO192" t="str">
            <v/>
          </cell>
          <cell r="CP192">
            <v>3</v>
          </cell>
          <cell r="CQ192">
            <v>3</v>
          </cell>
          <cell r="DV192" t="str">
            <v>250 mm</v>
          </cell>
          <cell r="DW192">
            <v>4.7</v>
          </cell>
          <cell r="DX192" t="str">
            <v>1</v>
          </cell>
          <cell r="DY192" t="str">
            <v>CS</v>
          </cell>
          <cell r="DZ192">
            <v>740.67000000000019</v>
          </cell>
          <cell r="EA192">
            <v>739.80000000000018</v>
          </cell>
        </row>
        <row r="193">
          <cell r="A193">
            <v>112</v>
          </cell>
          <cell r="B193" t="str">
            <v>CBA22</v>
          </cell>
          <cell r="C193" t="str">
            <v>CBA23</v>
          </cell>
          <cell r="D193">
            <v>5.6435839999999994E-2</v>
          </cell>
          <cell r="E193">
            <v>0.10619967</v>
          </cell>
          <cell r="F193">
            <v>0.16263550999999998</v>
          </cell>
          <cell r="G193">
            <v>2.33</v>
          </cell>
          <cell r="K193">
            <v>0.21582897274130949</v>
          </cell>
          <cell r="L193">
            <v>10.475549197151659</v>
          </cell>
          <cell r="M193">
            <v>10.475549197151659</v>
          </cell>
          <cell r="N193">
            <v>185.42931385184013</v>
          </cell>
          <cell r="O193">
            <v>0.63489107883817442</v>
          </cell>
          <cell r="P193">
            <v>50.076099561040962</v>
          </cell>
          <cell r="Q193">
            <v>5.6435839999999994E-2</v>
          </cell>
          <cell r="R193">
            <v>0.10619967</v>
          </cell>
          <cell r="S193">
            <v>0.42094284999999998</v>
          </cell>
          <cell r="U193">
            <v>38</v>
          </cell>
          <cell r="V193">
            <v>158.4</v>
          </cell>
          <cell r="AB193" t="str">
            <v/>
          </cell>
          <cell r="AC193">
            <v>126.72000000000001</v>
          </cell>
          <cell r="AD193">
            <v>5.5733333333333343E-2</v>
          </cell>
          <cell r="AE193">
            <v>0.22293333333333337</v>
          </cell>
          <cell r="AF193">
            <v>0.22293333333333337</v>
          </cell>
          <cell r="AG193">
            <v>0.34921618833333334</v>
          </cell>
          <cell r="AH193">
            <v>51.576099561040962</v>
          </cell>
          <cell r="AI193">
            <v>38.559999999999995</v>
          </cell>
          <cell r="AJ193">
            <v>14.7</v>
          </cell>
          <cell r="AK193">
            <v>10</v>
          </cell>
          <cell r="AL193">
            <v>0.25</v>
          </cell>
          <cell r="AM193">
            <v>1.4E-2</v>
          </cell>
          <cell r="AN193">
            <v>9.5084428787231445E-2</v>
          </cell>
          <cell r="AO193">
            <v>0.185546875</v>
          </cell>
          <cell r="AP193">
            <v>0.38033771514892578</v>
          </cell>
          <cell r="AQ193">
            <v>3.0096665834874585</v>
          </cell>
          <cell r="AR193">
            <v>3.6133503226097865</v>
          </cell>
          <cell r="AS193">
            <v>4.7696316465731821</v>
          </cell>
          <cell r="AT193">
            <v>0.46167650070137978</v>
          </cell>
          <cell r="AU193">
            <v>0.55676092948861122</v>
          </cell>
          <cell r="AV193">
            <v>4.3203895353537396</v>
          </cell>
          <cell r="AW193">
            <v>212.07662538927389</v>
          </cell>
          <cell r="AX193">
            <v>0.24319558775688396</v>
          </cell>
          <cell r="AY193">
            <v>284.07291058071542</v>
          </cell>
          <cell r="AZ193" t="str">
            <v>14°07'56''</v>
          </cell>
          <cell r="BA193" t="e">
            <v>#VALUE!</v>
          </cell>
          <cell r="BB193">
            <v>7.0999999999999994E-2</v>
          </cell>
          <cell r="BC193" t="e">
            <v>#VALUE!</v>
          </cell>
          <cell r="BD193" t="e">
            <v>#VALUE!</v>
          </cell>
          <cell r="BE193" t="e">
            <v>#VALUE!</v>
          </cell>
          <cell r="BF193" t="e">
            <v>#VALUE!</v>
          </cell>
          <cell r="BG193" t="e">
            <v>#VALUE!</v>
          </cell>
          <cell r="BH193" t="e">
            <v>#VALUE!</v>
          </cell>
          <cell r="BI193" t="e">
            <v>#VALUE!</v>
          </cell>
          <cell r="BJ193" t="e">
            <v>#VALUE!</v>
          </cell>
          <cell r="BK193" t="e">
            <v>#VALUE!</v>
          </cell>
          <cell r="BL193" t="e">
            <v>#VALUE!</v>
          </cell>
          <cell r="BM193" t="e">
            <v>#VALUE!</v>
          </cell>
          <cell r="BN193">
            <v>2.9999999999972715E-2</v>
          </cell>
          <cell r="BO193">
            <v>739.77</v>
          </cell>
          <cell r="BP193">
            <v>734.1</v>
          </cell>
          <cell r="BQ193">
            <v>740.02000000000021</v>
          </cell>
          <cell r="BR193">
            <v>734.35</v>
          </cell>
          <cell r="BS193">
            <v>740.6</v>
          </cell>
          <cell r="BT193">
            <v>734.9</v>
          </cell>
          <cell r="BU193" t="str">
            <v/>
          </cell>
          <cell r="BV193">
            <v>0.57999999999981355</v>
          </cell>
          <cell r="BW193">
            <v>0.54999999999995453</v>
          </cell>
          <cell r="BX193">
            <v>0.82999999999981355</v>
          </cell>
          <cell r="BY193">
            <v>250</v>
          </cell>
          <cell r="BZ193">
            <v>0.71250000000000002</v>
          </cell>
          <cell r="CA193">
            <v>0.3125</v>
          </cell>
          <cell r="CB193">
            <v>0.56499999999988404</v>
          </cell>
          <cell r="CC193">
            <v>5</v>
          </cell>
          <cell r="CD193">
            <v>0.67952446592699967</v>
          </cell>
          <cell r="CE193">
            <v>586.44023166478087</v>
          </cell>
          <cell r="CF193">
            <v>0.1702068305521699</v>
          </cell>
          <cell r="CG193">
            <v>6190.651283066728</v>
          </cell>
          <cell r="CH193">
            <v>6777.0915147315091</v>
          </cell>
          <cell r="CI193">
            <v>2</v>
          </cell>
          <cell r="CJ193">
            <v>1</v>
          </cell>
          <cell r="CK193">
            <v>1.5</v>
          </cell>
          <cell r="CL193">
            <v>2345</v>
          </cell>
          <cell r="CM193">
            <v>4.3350265552653573</v>
          </cell>
          <cell r="CN193" t="str">
            <v/>
          </cell>
          <cell r="CO193" t="str">
            <v/>
          </cell>
          <cell r="CP193">
            <v>3</v>
          </cell>
          <cell r="CQ193">
            <v>3</v>
          </cell>
          <cell r="DV193" t="str">
            <v>250 mm</v>
          </cell>
          <cell r="DW193">
            <v>38.559999999999995</v>
          </cell>
          <cell r="DX193" t="str">
            <v>1</v>
          </cell>
          <cell r="DY193" t="str">
            <v>CS</v>
          </cell>
          <cell r="DZ193">
            <v>739.77000000000021</v>
          </cell>
          <cell r="EA193">
            <v>734.10000000000025</v>
          </cell>
        </row>
        <row r="194">
          <cell r="A194">
            <v>113</v>
          </cell>
          <cell r="B194" t="str">
            <v>CBA23</v>
          </cell>
          <cell r="C194" t="str">
            <v>CBA24</v>
          </cell>
          <cell r="D194">
            <v>9.8226790000000008E-2</v>
          </cell>
          <cell r="E194">
            <v>0.16263550999999998</v>
          </cell>
          <cell r="F194">
            <v>0.26086229999999999</v>
          </cell>
          <cell r="G194">
            <v>2.33</v>
          </cell>
          <cell r="K194">
            <v>9.6685772130770925E-2</v>
          </cell>
          <cell r="L194">
            <v>10.57223496928243</v>
          </cell>
          <cell r="M194">
            <v>10.57223496928243</v>
          </cell>
          <cell r="N194">
            <v>184.47493881091</v>
          </cell>
          <cell r="O194">
            <v>0.63632633587786247</v>
          </cell>
          <cell r="P194">
            <v>80.697749822113835</v>
          </cell>
          <cell r="Q194">
            <v>9.8226790000000008E-2</v>
          </cell>
          <cell r="R194">
            <v>0.16263550999999998</v>
          </cell>
          <cell r="S194">
            <v>0.68180514999999997</v>
          </cell>
          <cell r="U194">
            <v>73</v>
          </cell>
          <cell r="V194">
            <v>158.4</v>
          </cell>
          <cell r="AB194" t="str">
            <v/>
          </cell>
          <cell r="AC194">
            <v>126.72000000000001</v>
          </cell>
          <cell r="AD194">
            <v>0.10706666666666668</v>
          </cell>
          <cell r="AE194">
            <v>0.42826666666666674</v>
          </cell>
          <cell r="AF194">
            <v>0.42826666666666674</v>
          </cell>
          <cell r="AG194">
            <v>0.63280821166666668</v>
          </cell>
          <cell r="AH194">
            <v>82.197749822113835</v>
          </cell>
          <cell r="AI194">
            <v>20.96</v>
          </cell>
          <cell r="AJ194">
            <v>17.510000000000002</v>
          </cell>
          <cell r="AK194">
            <v>10</v>
          </cell>
          <cell r="AL194">
            <v>0.25</v>
          </cell>
          <cell r="AM194">
            <v>1.4E-2</v>
          </cell>
          <cell r="AN194">
            <v>0.116455078125</v>
          </cell>
          <cell r="AO194">
            <v>0.22607421875</v>
          </cell>
          <cell r="AP194">
            <v>0.4658203125</v>
          </cell>
          <cell r="AQ194">
            <v>3.6680493570118546</v>
          </cell>
          <cell r="AR194">
            <v>3.9036856162210767</v>
          </cell>
          <cell r="AS194">
            <v>6.7487765264754307</v>
          </cell>
          <cell r="AT194">
            <v>0.68575871995285831</v>
          </cell>
          <cell r="AU194">
            <v>0.80221379807785831</v>
          </cell>
          <cell r="AV194">
            <v>4.7152780922186404</v>
          </cell>
          <cell r="AW194">
            <v>231.46067209604649</v>
          </cell>
          <cell r="AX194">
            <v>0.35512620385032501</v>
          </cell>
          <cell r="AY194">
            <v>279.02204594409994</v>
          </cell>
          <cell r="AZ194" t="str">
            <v>05°03'03''</v>
          </cell>
          <cell r="BA194" t="e">
            <v>#VALUE!</v>
          </cell>
          <cell r="BB194">
            <v>0.245</v>
          </cell>
          <cell r="BC194" t="e">
            <v>#VALUE!</v>
          </cell>
          <cell r="BD194" t="e">
            <v>#VALUE!</v>
          </cell>
          <cell r="BE194" t="e">
            <v>#VALUE!</v>
          </cell>
          <cell r="BF194" t="e">
            <v>#VALUE!</v>
          </cell>
          <cell r="BG194" t="e">
            <v>#VALUE!</v>
          </cell>
          <cell r="BH194" t="e">
            <v>#VALUE!</v>
          </cell>
          <cell r="BI194" t="e">
            <v>#VALUE!</v>
          </cell>
          <cell r="BJ194" t="e">
            <v>#VALUE!</v>
          </cell>
          <cell r="BK194" t="e">
            <v>#VALUE!</v>
          </cell>
          <cell r="BL194" t="e">
            <v>#VALUE!</v>
          </cell>
          <cell r="BM194" t="e">
            <v>#VALUE!</v>
          </cell>
          <cell r="BN194">
            <v>2.9999999999972715E-2</v>
          </cell>
          <cell r="BO194">
            <v>734.07</v>
          </cell>
          <cell r="BP194">
            <v>730.4</v>
          </cell>
          <cell r="BQ194">
            <v>734.32000000000028</v>
          </cell>
          <cell r="BR194">
            <v>730.65</v>
          </cell>
          <cell r="BS194">
            <v>734.9</v>
          </cell>
          <cell r="BT194">
            <v>731.2</v>
          </cell>
          <cell r="BU194" t="str">
            <v/>
          </cell>
          <cell r="BV194">
            <v>0.57999999999969987</v>
          </cell>
          <cell r="BW194">
            <v>0.55000000000006821</v>
          </cell>
          <cell r="BX194">
            <v>0.82999999999969987</v>
          </cell>
          <cell r="BY194">
            <v>250</v>
          </cell>
          <cell r="BZ194">
            <v>0.71250000000000002</v>
          </cell>
          <cell r="CA194">
            <v>0.3125</v>
          </cell>
          <cell r="CB194">
            <v>0.56499999999988404</v>
          </cell>
          <cell r="CC194">
            <v>6</v>
          </cell>
          <cell r="CD194">
            <v>0.71003194013167514</v>
          </cell>
          <cell r="CE194">
            <v>612.76865858270025</v>
          </cell>
          <cell r="CF194">
            <v>0.1702068305521699</v>
          </cell>
          <cell r="CG194">
            <v>6190.651283066728</v>
          </cell>
          <cell r="CH194">
            <v>6803.4199416494284</v>
          </cell>
          <cell r="CI194">
            <v>2</v>
          </cell>
          <cell r="CJ194">
            <v>1</v>
          </cell>
          <cell r="CK194">
            <v>1.5</v>
          </cell>
          <cell r="CL194">
            <v>2345</v>
          </cell>
          <cell r="CM194">
            <v>4.3518677665134931</v>
          </cell>
          <cell r="CN194" t="str">
            <v/>
          </cell>
          <cell r="CO194" t="str">
            <v/>
          </cell>
          <cell r="CP194">
            <v>3</v>
          </cell>
          <cell r="CQ194">
            <v>3</v>
          </cell>
          <cell r="DV194" t="str">
            <v>250 mm</v>
          </cell>
          <cell r="DW194">
            <v>20.96</v>
          </cell>
          <cell r="DX194" t="str">
            <v>1</v>
          </cell>
          <cell r="DY194" t="str">
            <v>CS</v>
          </cell>
          <cell r="DZ194">
            <v>734.07000000000028</v>
          </cell>
          <cell r="EA194">
            <v>730.40000000000032</v>
          </cell>
        </row>
        <row r="195">
          <cell r="A195">
            <v>114</v>
          </cell>
          <cell r="B195" t="str">
            <v>CBA24</v>
          </cell>
          <cell r="C195" t="str">
            <v>CBA25</v>
          </cell>
          <cell r="D195">
            <v>2.5331679999999999E-2</v>
          </cell>
          <cell r="E195">
            <v>0.26086229999999999</v>
          </cell>
          <cell r="F195">
            <v>0.28619398000000001</v>
          </cell>
          <cell r="G195">
            <v>2.33</v>
          </cell>
          <cell r="K195">
            <v>5.5719377110352124E-2</v>
          </cell>
          <cell r="L195">
            <v>10.627954346392782</v>
          </cell>
          <cell r="M195">
            <v>10.627954346392782</v>
          </cell>
          <cell r="N195">
            <v>183.9310152715465</v>
          </cell>
          <cell r="O195">
            <v>0.63471153846153883</v>
          </cell>
          <cell r="P195">
            <v>114.10893303066547</v>
          </cell>
          <cell r="Q195">
            <v>2.5331679999999999E-2</v>
          </cell>
          <cell r="R195">
            <v>0.26086229999999999</v>
          </cell>
          <cell r="S195">
            <v>0.96799912999999993</v>
          </cell>
          <cell r="U195">
            <v>73</v>
          </cell>
          <cell r="V195">
            <v>158.4</v>
          </cell>
          <cell r="AB195" t="str">
            <v/>
          </cell>
          <cell r="AC195">
            <v>126.72000000000001</v>
          </cell>
          <cell r="AD195">
            <v>0.10706666666666668</v>
          </cell>
          <cell r="AE195">
            <v>0.42826666666666674</v>
          </cell>
          <cell r="AF195">
            <v>0.42826666666666674</v>
          </cell>
          <cell r="AG195">
            <v>0.71866640566666673</v>
          </cell>
          <cell r="AH195">
            <v>115.60893303066547</v>
          </cell>
          <cell r="AI195">
            <v>12.48</v>
          </cell>
          <cell r="AJ195">
            <v>14.26</v>
          </cell>
          <cell r="AK195">
            <v>10</v>
          </cell>
          <cell r="AL195">
            <v>0.25</v>
          </cell>
          <cell r="AM195">
            <v>1.4E-2</v>
          </cell>
          <cell r="AN195">
            <v>0.14962279796600342</v>
          </cell>
          <cell r="AO195">
            <v>0.24267578125</v>
          </cell>
          <cell r="AP195">
            <v>0.59849119186401367</v>
          </cell>
          <cell r="AQ195">
            <v>3.7707559346940114</v>
          </cell>
          <cell r="AR195">
            <v>3.4010331103445477</v>
          </cell>
          <cell r="AS195">
            <v>6.7840242800550357</v>
          </cell>
          <cell r="AT195">
            <v>0.72469930270285965</v>
          </cell>
          <cell r="AU195">
            <v>0.87432210066886307</v>
          </cell>
          <cell r="AV195">
            <v>4.2552394227658219</v>
          </cell>
          <cell r="AW195">
            <v>208.8785767160434</v>
          </cell>
          <cell r="AX195">
            <v>0.55347434307649546</v>
          </cell>
          <cell r="AY195">
            <v>257.31684771775491</v>
          </cell>
          <cell r="AZ195" t="str">
            <v>21°42'19''</v>
          </cell>
          <cell r="BA195" t="e">
            <v>#VALUE!</v>
          </cell>
          <cell r="BB195">
            <v>7.1999999999999995E-2</v>
          </cell>
          <cell r="BC195" t="e">
            <v>#VALUE!</v>
          </cell>
          <cell r="BD195" t="e">
            <v>#VALUE!</v>
          </cell>
          <cell r="BE195" t="e">
            <v>#VALUE!</v>
          </cell>
          <cell r="BF195" t="e">
            <v>#VALUE!</v>
          </cell>
          <cell r="BG195" t="e">
            <v>#VALUE!</v>
          </cell>
          <cell r="BH195" t="e">
            <v>#VALUE!</v>
          </cell>
          <cell r="BI195" t="e">
            <v>#VALUE!</v>
          </cell>
          <cell r="BJ195" t="e">
            <v>#VALUE!</v>
          </cell>
          <cell r="BK195" t="e">
            <v>#VALUE!</v>
          </cell>
          <cell r="BL195" t="e">
            <v>#VALUE!</v>
          </cell>
          <cell r="BM195" t="e">
            <v>#VALUE!</v>
          </cell>
          <cell r="BN195">
            <v>2.9999999999972715E-2</v>
          </cell>
          <cell r="BO195">
            <v>730.37</v>
          </cell>
          <cell r="BP195">
            <v>728.59</v>
          </cell>
          <cell r="BQ195">
            <v>730.62000000000035</v>
          </cell>
          <cell r="BR195">
            <v>728.84</v>
          </cell>
          <cell r="BS195">
            <v>731.2</v>
          </cell>
          <cell r="BT195">
            <v>729.4</v>
          </cell>
          <cell r="BU195" t="str">
            <v/>
          </cell>
          <cell r="BV195">
            <v>0.57999999999969987</v>
          </cell>
          <cell r="BW195">
            <v>0.55999999999994543</v>
          </cell>
          <cell r="BX195">
            <v>0.82999999999969987</v>
          </cell>
          <cell r="BY195">
            <v>250</v>
          </cell>
          <cell r="BZ195">
            <v>0.71250000000000002</v>
          </cell>
          <cell r="CA195">
            <v>0.3125</v>
          </cell>
          <cell r="CB195">
            <v>0.56999999999982265</v>
          </cell>
          <cell r="CC195">
            <v>7</v>
          </cell>
          <cell r="CD195">
            <v>0.69299336831263569</v>
          </cell>
          <cell r="CE195">
            <v>738.7850707281691</v>
          </cell>
          <cell r="CF195">
            <v>0.1685318425533443</v>
          </cell>
          <cell r="CG195">
            <v>6121.1597308339851</v>
          </cell>
          <cell r="CH195">
            <v>6859.9448015621547</v>
          </cell>
          <cell r="CI195">
            <v>2</v>
          </cell>
          <cell r="CJ195">
            <v>1</v>
          </cell>
          <cell r="CK195">
            <v>1.5</v>
          </cell>
          <cell r="CL195">
            <v>2345</v>
          </cell>
          <cell r="CM195">
            <v>4.3880243933233407</v>
          </cell>
          <cell r="CN195" t="str">
            <v/>
          </cell>
          <cell r="CO195" t="str">
            <v/>
          </cell>
          <cell r="CP195">
            <v>3</v>
          </cell>
          <cell r="CQ195">
            <v>3</v>
          </cell>
          <cell r="DV195" t="str">
            <v>250 mm</v>
          </cell>
          <cell r="DW195">
            <v>12.48</v>
          </cell>
          <cell r="DX195" t="str">
            <v>1</v>
          </cell>
          <cell r="DY195" t="str">
            <v>CS</v>
          </cell>
          <cell r="DZ195">
            <v>730.37000000000035</v>
          </cell>
          <cell r="EA195">
            <v>728.59000000000037</v>
          </cell>
        </row>
        <row r="196">
          <cell r="A196">
            <v>115</v>
          </cell>
          <cell r="B196" t="str">
            <v>CBA25</v>
          </cell>
          <cell r="C196" t="str">
            <v>ALIVBA26</v>
          </cell>
          <cell r="D196">
            <v>9.556081000000001E-2</v>
          </cell>
          <cell r="E196">
            <v>0.28619398000000001</v>
          </cell>
          <cell r="F196">
            <v>0.38175479000000001</v>
          </cell>
          <cell r="G196">
            <v>2.33</v>
          </cell>
          <cell r="K196">
            <v>0.22204353893705514</v>
          </cell>
          <cell r="L196">
            <v>10.849997885329836</v>
          </cell>
          <cell r="M196">
            <v>10.849997885329836</v>
          </cell>
          <cell r="N196">
            <v>181.80631369495711</v>
          </cell>
          <cell r="O196">
            <v>0.63456940874035994</v>
          </cell>
          <cell r="P196">
            <v>158.15149641052071</v>
          </cell>
          <cell r="Q196">
            <v>9.556081000000001E-2</v>
          </cell>
          <cell r="R196">
            <v>0.28619398000000001</v>
          </cell>
          <cell r="S196">
            <v>1.3497539199999999</v>
          </cell>
          <cell r="U196">
            <v>78</v>
          </cell>
          <cell r="V196">
            <v>158.4</v>
          </cell>
          <cell r="AB196" t="str">
            <v/>
          </cell>
          <cell r="AC196">
            <v>126.72000000000001</v>
          </cell>
          <cell r="AD196">
            <v>0.11440000000000002</v>
          </cell>
          <cell r="AE196">
            <v>0.45760000000000006</v>
          </cell>
          <cell r="AF196">
            <v>0.45760000000000006</v>
          </cell>
          <cell r="AG196">
            <v>0.86252617600000003</v>
          </cell>
          <cell r="AH196">
            <v>159.65149641052071</v>
          </cell>
          <cell r="AI196">
            <v>54.459999999999994</v>
          </cell>
          <cell r="AJ196">
            <v>14.12</v>
          </cell>
          <cell r="AK196">
            <v>10</v>
          </cell>
          <cell r="AL196">
            <v>0.25</v>
          </cell>
          <cell r="AM196">
            <v>1.4E-2</v>
          </cell>
          <cell r="AN196">
            <v>0.18375527858734131</v>
          </cell>
          <cell r="AO196">
            <v>0.2479248046875</v>
          </cell>
          <cell r="AP196">
            <v>0.73502111434936523</v>
          </cell>
          <cell r="AQ196">
            <v>4.1283357764498803</v>
          </cell>
          <cell r="AR196">
            <v>3.1457887177981165</v>
          </cell>
          <cell r="AS196">
            <v>7.9180585929775118</v>
          </cell>
          <cell r="AT196">
            <v>0.86866239975107218</v>
          </cell>
          <cell r="AU196">
            <v>1.0524176783384136</v>
          </cell>
          <cell r="AV196">
            <v>4.2342996289307768</v>
          </cell>
          <cell r="AW196">
            <v>207.85069698979555</v>
          </cell>
          <cell r="AX196">
            <v>0.76810662038991773</v>
          </cell>
          <cell r="AY196">
            <v>246.04840234404313</v>
          </cell>
          <cell r="AZ196" t="str">
            <v>11°16'06''</v>
          </cell>
          <cell r="BA196" t="e">
            <v>#VALUE!</v>
          </cell>
          <cell r="BB196">
            <v>0.17799999999999999</v>
          </cell>
          <cell r="BC196" t="e">
            <v>#VALUE!</v>
          </cell>
          <cell r="BD196" t="e">
            <v>#VALUE!</v>
          </cell>
          <cell r="BE196" t="e">
            <v>#VALUE!</v>
          </cell>
          <cell r="BF196" t="e">
            <v>#VALUE!</v>
          </cell>
          <cell r="BG196" t="e">
            <v>#VALUE!</v>
          </cell>
          <cell r="BH196" t="e">
            <v>#VALUE!</v>
          </cell>
          <cell r="BI196" t="e">
            <v>#VALUE!</v>
          </cell>
          <cell r="BJ196" t="e">
            <v>#VALUE!</v>
          </cell>
          <cell r="BK196" t="e">
            <v>#VALUE!</v>
          </cell>
          <cell r="BL196" t="e">
            <v>#VALUE!</v>
          </cell>
          <cell r="BM196" t="e">
            <v>#VALUE!</v>
          </cell>
          <cell r="BN196">
            <v>3.0000000000086402E-2</v>
          </cell>
          <cell r="BO196">
            <v>728.56</v>
          </cell>
          <cell r="BP196">
            <v>720.87</v>
          </cell>
          <cell r="BQ196">
            <v>728.8100000000004</v>
          </cell>
          <cell r="BR196">
            <v>721.12</v>
          </cell>
          <cell r="BS196">
            <v>729.4</v>
          </cell>
          <cell r="BT196">
            <v>721.7</v>
          </cell>
          <cell r="BU196" t="str">
            <v/>
          </cell>
          <cell r="BV196">
            <v>0.58999999999957708</v>
          </cell>
          <cell r="BW196">
            <v>0.58000000000004093</v>
          </cell>
          <cell r="BX196">
            <v>0.83999999999957708</v>
          </cell>
          <cell r="BY196">
            <v>250</v>
          </cell>
          <cell r="BZ196">
            <v>0.71250000000000002</v>
          </cell>
          <cell r="CA196">
            <v>0.3125</v>
          </cell>
          <cell r="CB196">
            <v>0.58499999999980901</v>
          </cell>
          <cell r="CC196">
            <v>8</v>
          </cell>
          <cell r="CD196">
            <v>0.70861652762436733</v>
          </cell>
          <cell r="CE196">
            <v>755.44057911379628</v>
          </cell>
          <cell r="CF196">
            <v>0.16362214231373329</v>
          </cell>
          <cell r="CG196">
            <v>5917.0762293672842</v>
          </cell>
          <cell r="CH196">
            <v>6672.5168084810803</v>
          </cell>
          <cell r="CI196">
            <v>2</v>
          </cell>
          <cell r="CJ196">
            <v>1</v>
          </cell>
          <cell r="CK196">
            <v>1.5</v>
          </cell>
          <cell r="CL196">
            <v>2345</v>
          </cell>
          <cell r="CM196">
            <v>4.2681344190710533</v>
          </cell>
          <cell r="CN196" t="str">
            <v/>
          </cell>
          <cell r="CO196" t="str">
            <v/>
          </cell>
          <cell r="CP196">
            <v>3</v>
          </cell>
          <cell r="CQ196">
            <v>3</v>
          </cell>
          <cell r="DV196" t="str">
            <v>250 mm</v>
          </cell>
          <cell r="DW196">
            <v>54.459999999999994</v>
          </cell>
          <cell r="DX196" t="str">
            <v>1</v>
          </cell>
          <cell r="DY196" t="str">
            <v>CS</v>
          </cell>
          <cell r="DZ196">
            <v>728.5600000000004</v>
          </cell>
          <cell r="EA196">
            <v>720.87000000000035</v>
          </cell>
        </row>
        <row r="197">
          <cell r="A197">
            <v>115</v>
          </cell>
          <cell r="B197" t="str">
            <v>ALIVBA26</v>
          </cell>
          <cell r="C197" t="str">
            <v>BOTBA26</v>
          </cell>
          <cell r="F197">
            <v>0.38175479000000001</v>
          </cell>
          <cell r="G197">
            <v>2.33</v>
          </cell>
          <cell r="K197">
            <v>1.3860416955924916E-2</v>
          </cell>
          <cell r="L197">
            <v>10.863858302285761</v>
          </cell>
          <cell r="M197">
            <v>10.863858302285761</v>
          </cell>
          <cell r="N197">
            <v>181.67590594758747</v>
          </cell>
          <cell r="O197">
            <v>0.63414451827242679</v>
          </cell>
          <cell r="P197">
            <v>158.15149641052071</v>
          </cell>
          <cell r="Q197">
            <v>0</v>
          </cell>
          <cell r="R197">
            <v>0</v>
          </cell>
          <cell r="V197">
            <v>158.4</v>
          </cell>
          <cell r="AB197" t="str">
            <v/>
          </cell>
          <cell r="AC197" t="str">
            <v/>
          </cell>
          <cell r="AD197" t="str">
            <v/>
          </cell>
          <cell r="AE197" t="str">
            <v/>
          </cell>
          <cell r="AF197" t="str">
            <v/>
          </cell>
          <cell r="AG197" t="str">
            <v/>
          </cell>
          <cell r="AH197">
            <v>158.15149641052071</v>
          </cell>
          <cell r="AI197">
            <v>3.01</v>
          </cell>
          <cell r="AJ197">
            <v>9.9700000000000006</v>
          </cell>
          <cell r="AK197">
            <v>10</v>
          </cell>
          <cell r="AL197">
            <v>0.25</v>
          </cell>
          <cell r="AM197">
            <v>1.4E-2</v>
          </cell>
          <cell r="AN197">
            <v>0.20710563659667969</v>
          </cell>
          <cell r="AO197">
            <v>0.247833251953125</v>
          </cell>
          <cell r="AP197">
            <v>0.82842254638671875</v>
          </cell>
          <cell r="AQ197">
            <v>3.6373639325635656</v>
          </cell>
          <cell r="AR197">
            <v>2.4160013000171565</v>
          </cell>
          <cell r="AS197">
            <v>6.121101238449822</v>
          </cell>
          <cell r="AT197">
            <v>0.67433314872142125</v>
          </cell>
          <cell r="AU197">
            <v>0.88143878531810094</v>
          </cell>
          <cell r="AV197">
            <v>3.5580481196516756</v>
          </cell>
          <cell r="AW197">
            <v>174.65527865338564</v>
          </cell>
          <cell r="AX197">
            <v>0.90550653624607746</v>
          </cell>
          <cell r="AY197">
            <v>228.87571246289235</v>
          </cell>
          <cell r="AZ197" t="str">
            <v>17°10'22''</v>
          </cell>
          <cell r="BA197" t="e">
            <v>#VALUE!</v>
          </cell>
          <cell r="BB197">
            <v>1E-3</v>
          </cell>
          <cell r="BC197" t="e">
            <v>#VALUE!</v>
          </cell>
          <cell r="BD197" t="e">
            <v>#VALUE!</v>
          </cell>
          <cell r="BE197" t="e">
            <v>#VALUE!</v>
          </cell>
          <cell r="BF197" t="e">
            <v>#VALUE!</v>
          </cell>
          <cell r="BG197" t="e">
            <v>#VALUE!</v>
          </cell>
          <cell r="BH197" t="e">
            <v>#VALUE!</v>
          </cell>
          <cell r="BI197" t="e">
            <v>#VALUE!</v>
          </cell>
          <cell r="BJ197" t="e">
            <v>#VALUE!</v>
          </cell>
          <cell r="BK197" t="e">
            <v>#VALUE!</v>
          </cell>
          <cell r="BL197" t="e">
            <v>#VALUE!</v>
          </cell>
          <cell r="BM197" t="e">
            <v>#VALUE!</v>
          </cell>
          <cell r="BN197">
            <v>2.9999999999972715E-2</v>
          </cell>
          <cell r="BO197">
            <v>720.84</v>
          </cell>
          <cell r="BP197">
            <v>720.54</v>
          </cell>
          <cell r="BQ197">
            <v>721.09000000000037</v>
          </cell>
          <cell r="BR197">
            <v>720.79</v>
          </cell>
          <cell r="BS197">
            <v>721.7</v>
          </cell>
          <cell r="BT197">
            <v>721.3</v>
          </cell>
          <cell r="BU197" t="str">
            <v/>
          </cell>
          <cell r="BV197">
            <v>0.60999999999967258</v>
          </cell>
          <cell r="BW197">
            <v>0.50999999999999091</v>
          </cell>
          <cell r="BX197">
            <v>0.85999999999967258</v>
          </cell>
          <cell r="BY197">
            <v>250</v>
          </cell>
          <cell r="BZ197">
            <v>0.71250000000000002</v>
          </cell>
          <cell r="CA197">
            <v>0.3125</v>
          </cell>
          <cell r="CB197">
            <v>0.55999999999983174</v>
          </cell>
          <cell r="CC197">
            <v>8</v>
          </cell>
          <cell r="CD197">
            <v>0.6825104822620639</v>
          </cell>
          <cell r="CE197">
            <v>727.6094952227869</v>
          </cell>
          <cell r="CF197">
            <v>0.17190133430812871</v>
          </cell>
          <cell r="CG197">
            <v>6260.8615058560126</v>
          </cell>
          <cell r="CH197">
            <v>6988.4710010787994</v>
          </cell>
          <cell r="CI197">
            <v>2</v>
          </cell>
          <cell r="CJ197">
            <v>1</v>
          </cell>
          <cell r="CK197">
            <v>1.5</v>
          </cell>
          <cell r="CL197">
            <v>2345</v>
          </cell>
          <cell r="CM197">
            <v>4.4702373141228993</v>
          </cell>
          <cell r="CN197" t="str">
            <v/>
          </cell>
          <cell r="CO197" t="str">
            <v/>
          </cell>
          <cell r="CP197">
            <v>3</v>
          </cell>
          <cell r="CQ197">
            <v>3</v>
          </cell>
          <cell r="DV197" t="str">
            <v>250 mm</v>
          </cell>
          <cell r="DW197">
            <v>3.01</v>
          </cell>
          <cell r="DX197" t="str">
            <v>1</v>
          </cell>
          <cell r="DY197" t="str">
            <v>CS</v>
          </cell>
          <cell r="DZ197">
            <v>720.84000000000037</v>
          </cell>
          <cell r="EA197">
            <v>720.54000000000042</v>
          </cell>
        </row>
        <row r="198">
          <cell r="A198">
            <v>116</v>
          </cell>
          <cell r="B198" t="str">
            <v>ALIVBA26</v>
          </cell>
          <cell r="C198" t="str">
            <v>CBA27</v>
          </cell>
          <cell r="D198">
            <v>6.8110709999999991E-2</v>
          </cell>
          <cell r="F198">
            <v>6.8110709999999991E-2</v>
          </cell>
          <cell r="G198">
            <v>2.33</v>
          </cell>
          <cell r="K198">
            <v>0.29463652994224288</v>
          </cell>
          <cell r="L198">
            <v>11.14463441527208</v>
          </cell>
          <cell r="M198">
            <v>11.14463441527208</v>
          </cell>
          <cell r="N198">
            <v>179.08817003416257</v>
          </cell>
          <cell r="O198">
            <v>0.63354575163398708</v>
          </cell>
          <cell r="P198">
            <v>7.727878569339552</v>
          </cell>
          <cell r="Q198">
            <v>6.8110709999999991E-2</v>
          </cell>
          <cell r="S198">
            <v>1.41786463</v>
          </cell>
          <cell r="U198">
            <v>78</v>
          </cell>
          <cell r="V198">
            <v>158.4</v>
          </cell>
          <cell r="AB198" t="str">
            <v/>
          </cell>
          <cell r="AC198">
            <v>126.72000000000001</v>
          </cell>
          <cell r="AD198">
            <v>0.11440000000000002</v>
          </cell>
          <cell r="AE198">
            <v>0.45760000000000006</v>
          </cell>
          <cell r="AF198">
            <v>0.45760000000000006</v>
          </cell>
          <cell r="AG198">
            <v>0.88295938900000004</v>
          </cell>
          <cell r="AH198">
            <v>9.227878569339552</v>
          </cell>
          <cell r="AI198">
            <v>30.6</v>
          </cell>
          <cell r="AJ198">
            <v>11.99</v>
          </cell>
          <cell r="AK198">
            <v>8</v>
          </cell>
          <cell r="AL198">
            <v>0.2</v>
          </cell>
          <cell r="AM198">
            <v>1.4E-2</v>
          </cell>
          <cell r="AN198">
            <v>4.5059967041015628E-2</v>
          </cell>
          <cell r="AO198">
            <v>8.1250000000000017E-2</v>
          </cell>
          <cell r="AP198">
            <v>0.22529983520507813</v>
          </cell>
          <cell r="AQ198">
            <v>1.7408132977648845</v>
          </cell>
          <cell r="AR198">
            <v>3.1179582895455948</v>
          </cell>
          <cell r="AS198">
            <v>1.984907940044129</v>
          </cell>
          <cell r="AT198">
            <v>0.1544562149681474</v>
          </cell>
          <cell r="AU198">
            <v>0.19951618200916305</v>
          </cell>
          <cell r="AV198">
            <v>3.3625376385840782</v>
          </cell>
          <cell r="AW198">
            <v>105.63723542794914</v>
          </cell>
          <cell r="AX198">
            <v>8.7354411841206431E-2</v>
          </cell>
          <cell r="AY198">
            <v>272.0171171915772</v>
          </cell>
          <cell r="AZ198" t="str">
            <v>25°58'07''</v>
          </cell>
          <cell r="BA198" t="e">
            <v>#VALUE!</v>
          </cell>
          <cell r="BB198">
            <v>1E-3</v>
          </cell>
          <cell r="BC198" t="e">
            <v>#VALUE!</v>
          </cell>
          <cell r="BD198" t="e">
            <v>#VALUE!</v>
          </cell>
          <cell r="BE198" t="e">
            <v>#VALUE!</v>
          </cell>
          <cell r="BF198" t="e">
            <v>#VALUE!</v>
          </cell>
          <cell r="BG198" t="e">
            <v>#VALUE!</v>
          </cell>
          <cell r="BH198" t="e">
            <v>#VALUE!</v>
          </cell>
          <cell r="BI198" t="e">
            <v>#VALUE!</v>
          </cell>
          <cell r="BJ198" t="e">
            <v>#VALUE!</v>
          </cell>
          <cell r="BK198" t="e">
            <v>#VALUE!</v>
          </cell>
          <cell r="BL198" t="e">
            <v>#VALUE!</v>
          </cell>
          <cell r="BM198" t="e">
            <v>#VALUE!</v>
          </cell>
          <cell r="BN198">
            <v>2.9999999999972715E-2</v>
          </cell>
          <cell r="BO198">
            <v>720.84</v>
          </cell>
          <cell r="BP198">
            <v>717.17</v>
          </cell>
          <cell r="BQ198">
            <v>721.04000000000042</v>
          </cell>
          <cell r="BR198">
            <v>717.37</v>
          </cell>
          <cell r="BS198">
            <v>721.7</v>
          </cell>
          <cell r="BT198">
            <v>718</v>
          </cell>
          <cell r="BU198" t="str">
            <v/>
          </cell>
          <cell r="BV198">
            <v>0.65999999999962711</v>
          </cell>
          <cell r="BW198">
            <v>0.62999999999999545</v>
          </cell>
          <cell r="BX198">
            <v>0.85999999999962706</v>
          </cell>
          <cell r="BY198">
            <v>200</v>
          </cell>
          <cell r="BZ198">
            <v>0.65</v>
          </cell>
          <cell r="CA198">
            <v>0.25</v>
          </cell>
          <cell r="CB198">
            <v>0.64499999999981128</v>
          </cell>
          <cell r="CC198">
            <v>9</v>
          </cell>
          <cell r="CD198">
            <v>0.83130657232381999</v>
          </cell>
          <cell r="CE198">
            <v>737.57675629430935</v>
          </cell>
          <cell r="CF198">
            <v>0.11868357837312726</v>
          </cell>
          <cell r="CG198">
            <v>3762.3719843573308</v>
          </cell>
          <cell r="CH198">
            <v>4499.94874065164</v>
          </cell>
          <cell r="CI198">
            <v>2</v>
          </cell>
          <cell r="CJ198">
            <v>1</v>
          </cell>
          <cell r="CK198">
            <v>1.5</v>
          </cell>
          <cell r="CL198">
            <v>2243</v>
          </cell>
          <cell r="CM198">
            <v>3.0093281814433617</v>
          </cell>
          <cell r="CN198">
            <v>4</v>
          </cell>
          <cell r="CO198" t="str">
            <v/>
          </cell>
          <cell r="CP198">
            <v>3</v>
          </cell>
          <cell r="CQ198">
            <v>3</v>
          </cell>
          <cell r="DV198" t="str">
            <v>200 mm</v>
          </cell>
          <cell r="DW198">
            <v>30.6</v>
          </cell>
          <cell r="DX198" t="str">
            <v>1</v>
          </cell>
          <cell r="DY198" t="str">
            <v>CS</v>
          </cell>
          <cell r="DZ198">
            <v>720.84000000000037</v>
          </cell>
          <cell r="EA198">
            <v>717.17000000000041</v>
          </cell>
        </row>
        <row r="199">
          <cell r="A199">
            <v>117</v>
          </cell>
          <cell r="B199" t="str">
            <v>CBA27</v>
          </cell>
          <cell r="C199" t="str">
            <v>CBA28</v>
          </cell>
          <cell r="D199">
            <v>7.8772919999999996E-2</v>
          </cell>
          <cell r="E199">
            <v>6.8110709999999991E-2</v>
          </cell>
          <cell r="F199">
            <v>0.14688362999999999</v>
          </cell>
          <cell r="G199">
            <v>2.33</v>
          </cell>
          <cell r="K199">
            <v>0.19169956884690328</v>
          </cell>
          <cell r="L199">
            <v>11.336333984118983</v>
          </cell>
          <cell r="M199">
            <v>11.336333984118983</v>
          </cell>
          <cell r="N199">
            <v>177.37836667929602</v>
          </cell>
          <cell r="O199">
            <v>0.63347302504816971</v>
          </cell>
          <cell r="P199">
            <v>24.232371069097777</v>
          </cell>
          <cell r="Q199">
            <v>7.8772919999999996E-2</v>
          </cell>
          <cell r="R199">
            <v>6.8110709999999991E-2</v>
          </cell>
          <cell r="S199">
            <v>1.56474826</v>
          </cell>
          <cell r="U199">
            <v>89</v>
          </cell>
          <cell r="V199">
            <v>158.4</v>
          </cell>
          <cell r="AB199" t="str">
            <v/>
          </cell>
          <cell r="AC199">
            <v>126.72000000000001</v>
          </cell>
          <cell r="AD199">
            <v>0.13053333333333336</v>
          </cell>
          <cell r="AE199">
            <v>0.52213333333333345</v>
          </cell>
          <cell r="AF199">
            <v>0.52213333333333345</v>
          </cell>
          <cell r="AG199">
            <v>0.99155781133333343</v>
          </cell>
          <cell r="AH199">
            <v>25.732371069097777</v>
          </cell>
          <cell r="AI199">
            <v>25.95</v>
          </cell>
          <cell r="AJ199">
            <v>11.71</v>
          </cell>
          <cell r="AK199">
            <v>10</v>
          </cell>
          <cell r="AL199">
            <v>0.25</v>
          </cell>
          <cell r="AM199">
            <v>1.4E-2</v>
          </cell>
          <cell r="AN199">
            <v>7.037353515625E-2</v>
          </cell>
          <cell r="AO199">
            <v>0.12890625</v>
          </cell>
          <cell r="AP199">
            <v>0.281494140625</v>
          </cell>
          <cell r="AQ199">
            <v>2.2701468447870674</v>
          </cell>
          <cell r="AR199">
            <v>3.2254537405587</v>
          </cell>
          <cell r="AS199">
            <v>2.9404677060338642</v>
          </cell>
          <cell r="AT199">
            <v>0.26266904673275626</v>
          </cell>
          <cell r="AU199">
            <v>0.33304258188900626</v>
          </cell>
          <cell r="AV199">
            <v>3.8560502577960758</v>
          </cell>
          <cell r="AW199">
            <v>189.28342440258092</v>
          </cell>
          <cell r="AX199">
            <v>0.13594624648362452</v>
          </cell>
          <cell r="AY199">
            <v>225.28708977402286</v>
          </cell>
          <cell r="AZ199" t="str">
            <v>46°43'48''</v>
          </cell>
          <cell r="BA199" t="e">
            <v>#VALUE!</v>
          </cell>
          <cell r="BB199">
            <v>0.13400000000000001</v>
          </cell>
          <cell r="BC199" t="e">
            <v>#VALUE!</v>
          </cell>
          <cell r="BD199" t="e">
            <v>#VALUE!</v>
          </cell>
          <cell r="BE199" t="e">
            <v>#VALUE!</v>
          </cell>
          <cell r="BF199" t="e">
            <v>#VALUE!</v>
          </cell>
          <cell r="BG199" t="e">
            <v>#VALUE!</v>
          </cell>
          <cell r="BH199" t="e">
            <v>#VALUE!</v>
          </cell>
          <cell r="BI199" t="e">
            <v>#VALUE!</v>
          </cell>
          <cell r="BJ199" t="e">
            <v>#VALUE!</v>
          </cell>
          <cell r="BK199" t="e">
            <v>#VALUE!</v>
          </cell>
          <cell r="BL199" t="e">
            <v>#VALUE!</v>
          </cell>
          <cell r="BM199" t="e">
            <v>#VALUE!</v>
          </cell>
          <cell r="BN199">
            <v>2.9999999999972715E-2</v>
          </cell>
          <cell r="BO199">
            <v>717.14</v>
          </cell>
          <cell r="BP199">
            <v>714.1</v>
          </cell>
          <cell r="BQ199">
            <v>717.39000000000044</v>
          </cell>
          <cell r="BR199">
            <v>714.35</v>
          </cell>
          <cell r="BS199">
            <v>718</v>
          </cell>
          <cell r="BT199">
            <v>714.9</v>
          </cell>
          <cell r="BU199" t="str">
            <v/>
          </cell>
          <cell r="BV199">
            <v>0.6099999999995589</v>
          </cell>
          <cell r="BW199">
            <v>0.54999999999995453</v>
          </cell>
          <cell r="BX199">
            <v>0.8599999999995589</v>
          </cell>
          <cell r="BY199">
            <v>250</v>
          </cell>
          <cell r="BZ199">
            <v>0.71250000000000002</v>
          </cell>
          <cell r="CA199">
            <v>0.3125</v>
          </cell>
          <cell r="CB199">
            <v>0.57999999999975671</v>
          </cell>
          <cell r="CC199">
            <v>10</v>
          </cell>
          <cell r="CD199">
            <v>0.70342225075824127</v>
          </cell>
          <cell r="CE199">
            <v>749.9030741716258</v>
          </cell>
          <cell r="CF199">
            <v>0.16523968302192127</v>
          </cell>
          <cell r="CG199">
            <v>5984.3655658531789</v>
          </cell>
          <cell r="CH199">
            <v>6734.2686400248049</v>
          </cell>
          <cell r="CI199">
            <v>2</v>
          </cell>
          <cell r="CJ199">
            <v>1</v>
          </cell>
          <cell r="CK199">
            <v>1.5</v>
          </cell>
          <cell r="CL199">
            <v>2345</v>
          </cell>
          <cell r="CM199">
            <v>4.3076345245361223</v>
          </cell>
          <cell r="CN199" t="str">
            <v/>
          </cell>
          <cell r="CO199" t="str">
            <v/>
          </cell>
          <cell r="CP199">
            <v>3</v>
          </cell>
          <cell r="CQ199">
            <v>3</v>
          </cell>
          <cell r="DV199" t="str">
            <v>250 mm</v>
          </cell>
          <cell r="DW199">
            <v>25.95</v>
          </cell>
          <cell r="DX199" t="str">
            <v>1</v>
          </cell>
          <cell r="DY199" t="str">
            <v>CS</v>
          </cell>
          <cell r="DZ199">
            <v>717.14000000000044</v>
          </cell>
          <cell r="EA199">
            <v>714.10000000000048</v>
          </cell>
        </row>
        <row r="200">
          <cell r="A200">
            <v>118</v>
          </cell>
          <cell r="B200" t="str">
            <v>CBA28</v>
          </cell>
          <cell r="C200" t="str">
            <v>ALIVBA29</v>
          </cell>
          <cell r="D200">
            <v>5.560114E-2</v>
          </cell>
          <cell r="E200">
            <v>0.14688362999999999</v>
          </cell>
          <cell r="F200">
            <v>0.20248476999999998</v>
          </cell>
          <cell r="G200">
            <v>2.33</v>
          </cell>
          <cell r="K200">
            <v>7.1668334198163472E-2</v>
          </cell>
          <cell r="L200">
            <v>11.408002318317147</v>
          </cell>
          <cell r="M200">
            <v>11.408002318317147</v>
          </cell>
          <cell r="N200">
            <v>176.75053922438681</v>
          </cell>
          <cell r="O200">
            <v>0.63615963855421676</v>
          </cell>
          <cell r="P200">
            <v>47.000074311469845</v>
          </cell>
          <cell r="Q200">
            <v>5.560114E-2</v>
          </cell>
          <cell r="R200">
            <v>0.14688362999999999</v>
          </cell>
          <cell r="S200">
            <v>1.7672330299999999</v>
          </cell>
          <cell r="U200">
            <v>108</v>
          </cell>
          <cell r="V200">
            <v>158.4</v>
          </cell>
          <cell r="AB200" t="str">
            <v/>
          </cell>
          <cell r="AC200">
            <v>126.72000000000001</v>
          </cell>
          <cell r="AD200">
            <v>0.15840000000000001</v>
          </cell>
          <cell r="AE200">
            <v>0.63360000000000005</v>
          </cell>
          <cell r="AF200">
            <v>0.63360000000000005</v>
          </cell>
          <cell r="AG200">
            <v>1.163769909</v>
          </cell>
          <cell r="AH200">
            <v>48.500074311469845</v>
          </cell>
          <cell r="AI200">
            <v>13.280000000000001</v>
          </cell>
          <cell r="AJ200">
            <v>17.32</v>
          </cell>
          <cell r="AK200">
            <v>10</v>
          </cell>
          <cell r="AL200">
            <v>0.25</v>
          </cell>
          <cell r="AM200">
            <v>1.4E-2</v>
          </cell>
          <cell r="AN200">
            <v>8.8191866874694824E-2</v>
          </cell>
          <cell r="AO200">
            <v>0.1796875</v>
          </cell>
          <cell r="AP200">
            <v>0.3527674674987793</v>
          </cell>
          <cell r="AQ200">
            <v>3.1338027837205615</v>
          </cell>
          <cell r="AR200">
            <v>3.9277983372106338</v>
          </cell>
          <cell r="AS200">
            <v>5.2719773481578196</v>
          </cell>
          <cell r="AT200">
            <v>0.5005463754971835</v>
          </cell>
          <cell r="AU200">
            <v>0.58873824237187833</v>
          </cell>
          <cell r="AV200">
            <v>4.6896257089829536</v>
          </cell>
          <cell r="AW200">
            <v>230.20146367854176</v>
          </cell>
          <cell r="AX200">
            <v>0.21068534290119192</v>
          </cell>
          <cell r="AY200">
            <v>283.04018583767385</v>
          </cell>
          <cell r="AZ200" t="str">
            <v>57°45'11''</v>
          </cell>
          <cell r="BA200" t="e">
            <v>#VALUE!</v>
          </cell>
          <cell r="BB200">
            <v>0.25600000000000001</v>
          </cell>
          <cell r="BC200" t="e">
            <v>#VALUE!</v>
          </cell>
          <cell r="BD200" t="e">
            <v>#VALUE!</v>
          </cell>
          <cell r="BE200" t="e">
            <v>#VALUE!</v>
          </cell>
          <cell r="BF200" t="e">
            <v>#VALUE!</v>
          </cell>
          <cell r="BG200" t="e">
            <v>#VALUE!</v>
          </cell>
          <cell r="BH200" t="e">
            <v>#VALUE!</v>
          </cell>
          <cell r="BI200" t="e">
            <v>#VALUE!</v>
          </cell>
          <cell r="BJ200" t="e">
            <v>#VALUE!</v>
          </cell>
          <cell r="BK200" t="e">
            <v>#VALUE!</v>
          </cell>
          <cell r="BL200" t="e">
            <v>#VALUE!</v>
          </cell>
          <cell r="BM200" t="e">
            <v>#VALUE!</v>
          </cell>
          <cell r="BN200">
            <v>5.0000000000068212E-2</v>
          </cell>
          <cell r="BO200">
            <v>714.05</v>
          </cell>
          <cell r="BP200">
            <v>711.75</v>
          </cell>
          <cell r="BQ200">
            <v>714.3</v>
          </cell>
          <cell r="BR200">
            <v>712</v>
          </cell>
          <cell r="BS200">
            <v>714.9</v>
          </cell>
          <cell r="BT200">
            <v>712.6</v>
          </cell>
          <cell r="BU200" t="str">
            <v/>
          </cell>
          <cell r="BV200">
            <v>0.60000000000002274</v>
          </cell>
          <cell r="BW200">
            <v>0.60000000000002274</v>
          </cell>
          <cell r="BX200">
            <v>0.85000000000002274</v>
          </cell>
          <cell r="BY200">
            <v>250</v>
          </cell>
          <cell r="BZ200">
            <v>0.71250000000000002</v>
          </cell>
          <cell r="CA200">
            <v>0.3125</v>
          </cell>
          <cell r="CB200">
            <v>0.60000000000002274</v>
          </cell>
          <cell r="CC200">
            <v>11</v>
          </cell>
          <cell r="CD200">
            <v>0.72411911622119107</v>
          </cell>
          <cell r="CE200">
            <v>771.96754969774452</v>
          </cell>
          <cell r="CF200">
            <v>0.15888143692388701</v>
          </cell>
          <cell r="CG200">
            <v>5719.6948355478335</v>
          </cell>
          <cell r="CH200">
            <v>6491.6623852455778</v>
          </cell>
          <cell r="CI200">
            <v>2</v>
          </cell>
          <cell r="CJ200">
            <v>1</v>
          </cell>
          <cell r="CK200">
            <v>1.5</v>
          </cell>
          <cell r="CL200">
            <v>2345</v>
          </cell>
          <cell r="CM200">
            <v>4.1524492869374701</v>
          </cell>
          <cell r="CN200" t="str">
            <v/>
          </cell>
          <cell r="CO200" t="str">
            <v/>
          </cell>
          <cell r="CP200">
            <v>3</v>
          </cell>
          <cell r="CQ200">
            <v>3</v>
          </cell>
          <cell r="DV200" t="str">
            <v>250 mm</v>
          </cell>
          <cell r="DW200">
            <v>13.280000000000001</v>
          </cell>
          <cell r="DX200" t="str">
            <v>1</v>
          </cell>
          <cell r="DY200" t="str">
            <v>CS</v>
          </cell>
          <cell r="DZ200">
            <v>714.05</v>
          </cell>
          <cell r="EA200">
            <v>711.75</v>
          </cell>
        </row>
        <row r="201">
          <cell r="A201">
            <v>118</v>
          </cell>
          <cell r="B201" t="str">
            <v>ALIVBA29</v>
          </cell>
          <cell r="C201" t="str">
            <v>BOTBA29</v>
          </cell>
          <cell r="F201">
            <v>0.20248476999999998</v>
          </cell>
          <cell r="G201">
            <v>2.33</v>
          </cell>
          <cell r="K201">
            <v>3.4423826736226411E-2</v>
          </cell>
          <cell r="L201">
            <v>11.442426145053373</v>
          </cell>
          <cell r="M201">
            <v>11.442426145053373</v>
          </cell>
          <cell r="N201">
            <v>176.45113694358469</v>
          </cell>
          <cell r="O201">
            <v>0.63444444444444603</v>
          </cell>
          <cell r="P201">
            <v>47.000074311469845</v>
          </cell>
          <cell r="Q201">
            <v>0</v>
          </cell>
          <cell r="R201">
            <v>0</v>
          </cell>
          <cell r="V201">
            <v>158.4</v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F201" t="str">
            <v/>
          </cell>
          <cell r="AG201" t="str">
            <v/>
          </cell>
          <cell r="AH201">
            <v>47.000074311469845</v>
          </cell>
          <cell r="AI201">
            <v>2.16</v>
          </cell>
          <cell r="AJ201">
            <v>0.93</v>
          </cell>
          <cell r="AK201">
            <v>16</v>
          </cell>
          <cell r="AL201">
            <v>0.4</v>
          </cell>
          <cell r="AM201">
            <v>1.4E-2</v>
          </cell>
          <cell r="AN201">
            <v>0.15488548278808598</v>
          </cell>
          <cell r="AO201">
            <v>0.15312500000000001</v>
          </cell>
          <cell r="AP201">
            <v>0.3872137069702149</v>
          </cell>
          <cell r="AQ201">
            <v>1.0458325003260709</v>
          </cell>
          <cell r="AR201">
            <v>0.98241479965034162</v>
          </cell>
          <cell r="AS201">
            <v>0.49020273489869093</v>
          </cell>
          <cell r="AT201">
            <v>5.5747483116120343E-2</v>
          </cell>
          <cell r="AU201">
            <v>0.21063296590420633</v>
          </cell>
          <cell r="AV201">
            <v>1.4865711522470089</v>
          </cell>
          <cell r="AW201">
            <v>186.80804043750871</v>
          </cell>
          <cell r="AX201">
            <v>0.25159556409560635</v>
          </cell>
          <cell r="AY201">
            <v>261.73138340541976</v>
          </cell>
          <cell r="AZ201" t="str">
            <v>21°18'32''</v>
          </cell>
          <cell r="BA201" t="e">
            <v>#VALUE!</v>
          </cell>
          <cell r="BB201">
            <v>1E-3</v>
          </cell>
          <cell r="BC201" t="e">
            <v>#VALUE!</v>
          </cell>
          <cell r="BD201" t="e">
            <v>#VALUE!</v>
          </cell>
          <cell r="BE201" t="e">
            <v>#VALUE!</v>
          </cell>
          <cell r="BF201" t="e">
            <v>#VALUE!</v>
          </cell>
          <cell r="BG201" t="e">
            <v>#VALUE!</v>
          </cell>
          <cell r="BH201" t="e">
            <v>#VALUE!</v>
          </cell>
          <cell r="BI201" t="e">
            <v>#VALUE!</v>
          </cell>
          <cell r="BJ201" t="e">
            <v>#VALUE!</v>
          </cell>
          <cell r="BK201" t="e">
            <v>#VALUE!</v>
          </cell>
          <cell r="BL201" t="e">
            <v>#VALUE!</v>
          </cell>
          <cell r="BM201" t="e">
            <v>#VALUE!</v>
          </cell>
          <cell r="BN201">
            <v>2.9999999999972715E-2</v>
          </cell>
          <cell r="BO201">
            <v>711.72</v>
          </cell>
          <cell r="BP201">
            <v>711.7</v>
          </cell>
          <cell r="BQ201">
            <v>712.12</v>
          </cell>
          <cell r="BR201">
            <v>712.1</v>
          </cell>
          <cell r="BS201">
            <v>712.6</v>
          </cell>
          <cell r="BT201">
            <v>712.3</v>
          </cell>
          <cell r="BU201" t="str">
            <v/>
          </cell>
          <cell r="BV201">
            <v>0.48000000000001819</v>
          </cell>
          <cell r="BW201">
            <v>0.19999999999993179</v>
          </cell>
          <cell r="BX201">
            <v>0.88000000000001821</v>
          </cell>
          <cell r="BY201">
            <v>400</v>
          </cell>
          <cell r="BZ201">
            <v>0.9</v>
          </cell>
          <cell r="CA201">
            <v>0.5</v>
          </cell>
          <cell r="CB201">
            <v>0.33999999999997499</v>
          </cell>
          <cell r="CC201">
            <v>11</v>
          </cell>
          <cell r="CD201">
            <v>0.35269377643343047</v>
          </cell>
          <cell r="CE201">
            <v>599.93211371326527</v>
          </cell>
          <cell r="CF201">
            <v>0.34529132355527259</v>
          </cell>
          <cell r="CG201">
            <v>29043.273045382681</v>
          </cell>
          <cell r="CH201">
            <v>29643.205159095945</v>
          </cell>
          <cell r="CI201">
            <v>2</v>
          </cell>
          <cell r="CJ201">
            <v>1</v>
          </cell>
          <cell r="CK201">
            <v>1.5</v>
          </cell>
          <cell r="CL201">
            <v>3059</v>
          </cell>
          <cell r="CM201">
            <v>14.53573316072047</v>
          </cell>
          <cell r="CN201" t="str">
            <v/>
          </cell>
          <cell r="CO201" t="str">
            <v/>
          </cell>
          <cell r="CP201">
            <v>3</v>
          </cell>
          <cell r="CQ201">
            <v>3</v>
          </cell>
          <cell r="DV201" t="str">
            <v>400 mm</v>
          </cell>
          <cell r="DW201">
            <v>2.16</v>
          </cell>
          <cell r="DX201" t="str">
            <v>1</v>
          </cell>
          <cell r="DY201" t="str">
            <v>CS</v>
          </cell>
          <cell r="DZ201">
            <v>711.72</v>
          </cell>
          <cell r="EA201">
            <v>711.7</v>
          </cell>
        </row>
        <row r="202">
          <cell r="A202">
            <v>119</v>
          </cell>
          <cell r="B202" t="str">
            <v>ALIVBA29</v>
          </cell>
          <cell r="C202" t="str">
            <v>CBA30</v>
          </cell>
          <cell r="D202">
            <v>5.560114E-2</v>
          </cell>
          <cell r="F202">
            <v>5.560114E-2</v>
          </cell>
          <cell r="G202">
            <v>2.33</v>
          </cell>
          <cell r="K202">
            <v>0.17340876298573643</v>
          </cell>
          <cell r="L202">
            <v>11.581411081302884</v>
          </cell>
          <cell r="M202">
            <v>11.581411081302884</v>
          </cell>
          <cell r="N202">
            <v>175.25628984573086</v>
          </cell>
          <cell r="O202">
            <v>0.63449105145413875</v>
          </cell>
          <cell r="P202">
            <v>6.1827660139144855</v>
          </cell>
          <cell r="Q202">
            <v>5.560114E-2</v>
          </cell>
          <cell r="R202">
            <v>0</v>
          </cell>
          <cell r="S202">
            <v>1.8228341699999999</v>
          </cell>
          <cell r="U202">
            <v>111</v>
          </cell>
          <cell r="V202">
            <v>158.4</v>
          </cell>
          <cell r="AB202" t="str">
            <v/>
          </cell>
          <cell r="AC202">
            <v>126.72000000000001</v>
          </cell>
          <cell r="AD202">
            <v>0.16280000000000003</v>
          </cell>
          <cell r="AE202">
            <v>0.65120000000000011</v>
          </cell>
          <cell r="AF202">
            <v>0.65120000000000011</v>
          </cell>
          <cell r="AG202">
            <v>1.1980502510000002</v>
          </cell>
          <cell r="AH202">
            <v>7.6827660139144855</v>
          </cell>
          <cell r="AI202">
            <v>17.88</v>
          </cell>
          <cell r="AJ202">
            <v>13.81</v>
          </cell>
          <cell r="AK202">
            <v>8</v>
          </cell>
          <cell r="AL202">
            <v>0.2</v>
          </cell>
          <cell r="AM202">
            <v>1.4E-2</v>
          </cell>
          <cell r="AN202">
            <v>3.9749908447265642E-2</v>
          </cell>
          <cell r="AO202">
            <v>7.5000000000000011E-2</v>
          </cell>
          <cell r="AP202">
            <v>0.19874954223632821</v>
          </cell>
          <cell r="AQ202">
            <v>1.7330749828324776</v>
          </cell>
          <cell r="AR202">
            <v>3.317481657868651</v>
          </cell>
          <cell r="AS202">
            <v>2.0413553194746306</v>
          </cell>
          <cell r="AT202">
            <v>0.15308608033230339</v>
          </cell>
          <cell r="AU202">
            <v>0.19283598877956903</v>
          </cell>
          <cell r="AV202">
            <v>3.6087301002963876</v>
          </cell>
          <cell r="AW202">
            <v>113.3715997187949</v>
          </cell>
          <cell r="AX202">
            <v>6.7766230987043458E-2</v>
          </cell>
          <cell r="AY202">
            <v>293.41443810347579</v>
          </cell>
          <cell r="AZ202" t="str">
            <v>10°22'27''</v>
          </cell>
          <cell r="BA202" t="e">
            <v>#VALUE!</v>
          </cell>
          <cell r="BB202">
            <v>1E-3</v>
          </cell>
          <cell r="BC202" t="e">
            <v>#VALUE!</v>
          </cell>
          <cell r="BD202" t="e">
            <v>#VALUE!</v>
          </cell>
          <cell r="BE202" t="e">
            <v>#VALUE!</v>
          </cell>
          <cell r="BF202" t="e">
            <v>#VALUE!</v>
          </cell>
          <cell r="BG202" t="e">
            <v>#VALUE!</v>
          </cell>
          <cell r="BH202" t="e">
            <v>#VALUE!</v>
          </cell>
          <cell r="BI202" t="e">
            <v>#VALUE!</v>
          </cell>
          <cell r="BJ202" t="e">
            <v>#VALUE!</v>
          </cell>
          <cell r="BK202" t="e">
            <v>#VALUE!</v>
          </cell>
          <cell r="BL202" t="e">
            <v>#VALUE!</v>
          </cell>
          <cell r="BM202" t="e">
            <v>#VALUE!</v>
          </cell>
          <cell r="BN202">
            <v>2.9999999999972715E-2</v>
          </cell>
          <cell r="BO202">
            <v>711.72</v>
          </cell>
          <cell r="BP202">
            <v>709.25</v>
          </cell>
          <cell r="BQ202">
            <v>711.92000000000007</v>
          </cell>
          <cell r="BR202">
            <v>709.45</v>
          </cell>
          <cell r="BS202">
            <v>712.6</v>
          </cell>
          <cell r="BT202">
            <v>710.1</v>
          </cell>
          <cell r="BU202" t="str">
            <v/>
          </cell>
          <cell r="BV202">
            <v>0.67999999999994998</v>
          </cell>
          <cell r="BW202">
            <v>0.64999999999997726</v>
          </cell>
          <cell r="BX202">
            <v>0.87999999999994993</v>
          </cell>
          <cell r="BY202">
            <v>200</v>
          </cell>
          <cell r="BZ202">
            <v>0.65</v>
          </cell>
          <cell r="CA202">
            <v>0.25</v>
          </cell>
          <cell r="CB202">
            <v>0.66499999999996362</v>
          </cell>
          <cell r="CC202">
            <v>12</v>
          </cell>
          <cell r="CD202">
            <v>0.85254240047995467</v>
          </cell>
          <cell r="CE202">
            <v>756.41824482583991</v>
          </cell>
          <cell r="CF202">
            <v>0.11412133197353302</v>
          </cell>
          <cell r="CG202">
            <v>3614.570721871135</v>
          </cell>
          <cell r="CH202">
            <v>4370.9889666969748</v>
          </cell>
          <cell r="CI202">
            <v>2</v>
          </cell>
          <cell r="CJ202">
            <v>1</v>
          </cell>
          <cell r="CK202">
            <v>1.5</v>
          </cell>
          <cell r="CL202">
            <v>2243</v>
          </cell>
          <cell r="CM202">
            <v>2.9230866919507186</v>
          </cell>
          <cell r="CN202">
            <v>3</v>
          </cell>
          <cell r="CO202" t="str">
            <v/>
          </cell>
          <cell r="CP202">
            <v>3</v>
          </cell>
          <cell r="CQ202">
            <v>3</v>
          </cell>
          <cell r="DV202" t="str">
            <v>200 mm</v>
          </cell>
          <cell r="DW202">
            <v>17.88</v>
          </cell>
          <cell r="DX202" t="str">
            <v>1</v>
          </cell>
          <cell r="DY202" t="str">
            <v>CS</v>
          </cell>
          <cell r="DZ202">
            <v>711.72</v>
          </cell>
          <cell r="EA202">
            <v>709.25</v>
          </cell>
        </row>
        <row r="203">
          <cell r="A203">
            <v>120</v>
          </cell>
          <cell r="B203" t="str">
            <v>CBA30</v>
          </cell>
          <cell r="C203" t="str">
            <v>C69'</v>
          </cell>
          <cell r="D203">
            <v>8.2385400000000008E-3</v>
          </cell>
          <cell r="E203">
            <v>5.560114E-2</v>
          </cell>
          <cell r="F203">
            <v>6.3839679999999996E-2</v>
          </cell>
          <cell r="G203">
            <v>2.33</v>
          </cell>
          <cell r="K203">
            <v>9.9301168717090604E-2</v>
          </cell>
          <cell r="L203">
            <v>11.680712250019974</v>
          </cell>
          <cell r="M203">
            <v>11.680712250019974</v>
          </cell>
          <cell r="N203">
            <v>174.41605645003341</v>
          </cell>
          <cell r="O203">
            <v>0.63153521643433619</v>
          </cell>
          <cell r="P203">
            <v>13.214699230265587</v>
          </cell>
          <cell r="Q203">
            <v>8.2385400000000008E-3</v>
          </cell>
          <cell r="R203">
            <v>5.560114E-2</v>
          </cell>
          <cell r="S203">
            <v>1.88667385</v>
          </cell>
          <cell r="U203">
            <v>111</v>
          </cell>
          <cell r="V203">
            <v>158.4</v>
          </cell>
          <cell r="AB203" t="str">
            <v/>
          </cell>
          <cell r="AC203">
            <v>126.72000000000001</v>
          </cell>
          <cell r="AD203">
            <v>0.16280000000000003</v>
          </cell>
          <cell r="AE203">
            <v>0.65120000000000011</v>
          </cell>
          <cell r="AF203">
            <v>0.65120000000000011</v>
          </cell>
          <cell r="AG203">
            <v>1.2172021550000001</v>
          </cell>
          <cell r="AH203">
            <v>14.714699230265587</v>
          </cell>
          <cell r="AI203">
            <v>13.63</v>
          </cell>
          <cell r="AJ203">
            <v>20.03</v>
          </cell>
          <cell r="AK203">
            <v>10</v>
          </cell>
          <cell r="AL203">
            <v>0.25</v>
          </cell>
          <cell r="AM203">
            <v>1.4E-2</v>
          </cell>
          <cell r="AN203">
            <v>4.6554088592529297E-2</v>
          </cell>
          <cell r="AO203">
            <v>9.765625E-2</v>
          </cell>
          <cell r="AP203">
            <v>0.18621635437011719</v>
          </cell>
          <cell r="AQ203">
            <v>2.3323614061068758</v>
          </cell>
          <cell r="AR203">
            <v>4.1326194858913201</v>
          </cell>
          <cell r="AS203">
            <v>3.4996490046433859</v>
          </cell>
          <cell r="AT203">
            <v>0.27726349279800422</v>
          </cell>
          <cell r="AU203">
            <v>0.32381758139053352</v>
          </cell>
          <cell r="AV203">
            <v>5.0431828285225411</v>
          </cell>
          <cell r="AW203">
            <v>247.55665819994701</v>
          </cell>
          <cell r="AX203">
            <v>5.9439723161801579E-2</v>
          </cell>
          <cell r="AY203">
            <v>286.19733355736389</v>
          </cell>
          <cell r="AZ203" t="str">
            <v>07°13'02''</v>
          </cell>
          <cell r="BA203" t="e">
            <v>#VALUE!</v>
          </cell>
          <cell r="BB203">
            <v>0.13100000000000001</v>
          </cell>
          <cell r="BC203" t="e">
            <v>#VALUE!</v>
          </cell>
          <cell r="BD203" t="e">
            <v>#VALUE!</v>
          </cell>
          <cell r="BE203" t="e">
            <v>#VALUE!</v>
          </cell>
          <cell r="BF203" t="e">
            <v>#VALUE!</v>
          </cell>
          <cell r="BG203" t="e">
            <v>#VALUE!</v>
          </cell>
          <cell r="BH203" t="e">
            <v>#VALUE!</v>
          </cell>
          <cell r="BI203" t="e">
            <v>#VALUE!</v>
          </cell>
          <cell r="BJ203" t="e">
            <v>#VALUE!</v>
          </cell>
          <cell r="BK203" t="e">
            <v>#VALUE!</v>
          </cell>
          <cell r="BL203" t="e">
            <v>#VALUE!</v>
          </cell>
          <cell r="BM203" t="e">
            <v>#VALUE!</v>
          </cell>
          <cell r="BN203">
            <v>2.9999999999972715E-2</v>
          </cell>
          <cell r="BO203">
            <v>709.22</v>
          </cell>
          <cell r="BP203">
            <v>706.49</v>
          </cell>
          <cell r="BQ203">
            <v>709.47</v>
          </cell>
          <cell r="BR203">
            <v>706.74</v>
          </cell>
          <cell r="BS203">
            <v>710.1</v>
          </cell>
          <cell r="BT203">
            <v>709</v>
          </cell>
          <cell r="BU203" t="str">
            <v/>
          </cell>
          <cell r="BV203">
            <v>0.62999999999999545</v>
          </cell>
          <cell r="BW203">
            <v>2.2599999999999909</v>
          </cell>
          <cell r="BX203">
            <v>0.87999999999999545</v>
          </cell>
          <cell r="BY203">
            <v>250</v>
          </cell>
          <cell r="BZ203">
            <v>0.71250000000000002</v>
          </cell>
          <cell r="CA203">
            <v>0.3125</v>
          </cell>
          <cell r="CB203">
            <v>1.4449999999999932</v>
          </cell>
          <cell r="CC203">
            <v>13</v>
          </cell>
          <cell r="CD203">
            <v>1.4290668310062768</v>
          </cell>
          <cell r="CE203">
            <v>1523.4968876988637</v>
          </cell>
          <cell r="CF203">
            <v>4.2133705075796835E-2</v>
          </cell>
          <cell r="CG203">
            <v>1304.485303484686</v>
          </cell>
          <cell r="CH203">
            <v>2827.9821911835497</v>
          </cell>
          <cell r="CI203">
            <v>2</v>
          </cell>
          <cell r="CJ203">
            <v>1</v>
          </cell>
          <cell r="CK203">
            <v>1.5</v>
          </cell>
          <cell r="CL203">
            <v>2345</v>
          </cell>
          <cell r="CM203">
            <v>1.8089438323135714</v>
          </cell>
          <cell r="CN203">
            <v>1.9</v>
          </cell>
          <cell r="CO203" t="str">
            <v/>
          </cell>
          <cell r="CP203">
            <v>3</v>
          </cell>
          <cell r="CQ203">
            <v>3</v>
          </cell>
          <cell r="DV203" t="str">
            <v>250 mm</v>
          </cell>
          <cell r="DW203">
            <v>13.63</v>
          </cell>
          <cell r="DX203" t="str">
            <v>1</v>
          </cell>
          <cell r="DY203" t="str">
            <v>CS</v>
          </cell>
          <cell r="DZ203">
            <v>709.22</v>
          </cell>
          <cell r="EA203">
            <v>706.49</v>
          </cell>
        </row>
        <row r="204">
          <cell r="AD204" t="str">
            <v/>
          </cell>
        </row>
        <row r="205">
          <cell r="A205" t="str">
            <v>COLECTOR Nº 1 ZONA NORTE</v>
          </cell>
        </row>
        <row r="206">
          <cell r="AD206" t="str">
            <v/>
          </cell>
          <cell r="BU206" t="str">
            <v/>
          </cell>
        </row>
        <row r="207">
          <cell r="A207">
            <v>121</v>
          </cell>
          <cell r="B207" t="str">
            <v>C50'</v>
          </cell>
          <cell r="C207" t="str">
            <v>C50A'</v>
          </cell>
          <cell r="D207">
            <v>0.18367322999999999</v>
          </cell>
          <cell r="F207">
            <v>0.18367322999999999</v>
          </cell>
          <cell r="G207">
            <v>2.33</v>
          </cell>
          <cell r="H207">
            <v>2</v>
          </cell>
          <cell r="I207">
            <v>0.5</v>
          </cell>
          <cell r="J207">
            <v>25</v>
          </cell>
          <cell r="K207" t="str">
            <v/>
          </cell>
          <cell r="L207">
            <v>5</v>
          </cell>
          <cell r="M207">
            <v>10</v>
          </cell>
          <cell r="N207">
            <v>190.32831544687943</v>
          </cell>
          <cell r="O207">
            <v>0.63050141242937863</v>
          </cell>
          <cell r="P207">
            <v>22.041204853151203</v>
          </cell>
          <cell r="Q207">
            <v>0.18367322999999999</v>
          </cell>
          <cell r="R207">
            <v>0</v>
          </cell>
          <cell r="S207">
            <v>0.18367322999999999</v>
          </cell>
          <cell r="V207">
            <v>158.4</v>
          </cell>
          <cell r="Y207">
            <v>0</v>
          </cell>
          <cell r="AB207" t="str">
            <v/>
          </cell>
          <cell r="AC207">
            <v>126.72000000000001</v>
          </cell>
          <cell r="AD207">
            <v>0</v>
          </cell>
          <cell r="AE207">
            <v>0</v>
          </cell>
          <cell r="AF207">
            <v>0</v>
          </cell>
          <cell r="AG207">
            <v>5.5101968999999994E-2</v>
          </cell>
          <cell r="AH207">
            <v>23.541204853151203</v>
          </cell>
          <cell r="AI207">
            <v>28.32</v>
          </cell>
          <cell r="AJ207">
            <v>6</v>
          </cell>
          <cell r="AK207">
            <v>10</v>
          </cell>
          <cell r="AL207">
            <v>0.25</v>
          </cell>
          <cell r="AM207">
            <v>1.4E-2</v>
          </cell>
          <cell r="AN207">
            <v>7.9799175262451172E-2</v>
          </cell>
          <cell r="AO207">
            <v>0.123046875</v>
          </cell>
          <cell r="AP207">
            <v>0.31919670104980469</v>
          </cell>
          <cell r="AQ207">
            <v>1.7444602283445183</v>
          </cell>
          <cell r="AR207">
            <v>2.3127203918791257</v>
          </cell>
          <cell r="AS207">
            <v>1.6774904335971033</v>
          </cell>
          <cell r="AT207">
            <v>0.15510405139020433</v>
          </cell>
          <cell r="AU207">
            <v>0.23490322665265551</v>
          </cell>
          <cell r="AV207">
            <v>2.7601956258084837</v>
          </cell>
          <cell r="AW207">
            <v>135.49078594547834</v>
          </cell>
          <cell r="AX207">
            <v>0.17374764408425689</v>
          </cell>
          <cell r="AY207">
            <v>214.18888256929486</v>
          </cell>
          <cell r="AZ207" t="e">
            <v>#REF!</v>
          </cell>
          <cell r="BA207" t="e">
            <v>#REF!</v>
          </cell>
          <cell r="BB207" t="e">
            <v>#REF!</v>
          </cell>
          <cell r="BC207" t="e">
            <v>#REF!</v>
          </cell>
          <cell r="BD207" t="e">
            <v>#REF!</v>
          </cell>
          <cell r="BE207" t="e">
            <v>#REF!</v>
          </cell>
          <cell r="BF207" t="e">
            <v>#REF!</v>
          </cell>
          <cell r="BG207" t="e">
            <v>#REF!</v>
          </cell>
          <cell r="BH207" t="e">
            <v>#REF!</v>
          </cell>
          <cell r="BI207" t="e">
            <v>#REF!</v>
          </cell>
          <cell r="BJ207" t="e">
            <v>#REF!</v>
          </cell>
          <cell r="BK207" t="e">
            <v>#REF!</v>
          </cell>
          <cell r="BL207" t="e">
            <v>#REF!</v>
          </cell>
          <cell r="BM207" t="e">
            <v>#REF!</v>
          </cell>
          <cell r="BO207">
            <v>743.25</v>
          </cell>
          <cell r="BP207">
            <v>741.55</v>
          </cell>
          <cell r="BQ207">
            <v>743.5</v>
          </cell>
          <cell r="BR207">
            <v>741.8</v>
          </cell>
          <cell r="BS207">
            <v>744.7</v>
          </cell>
          <cell r="BT207">
            <v>743</v>
          </cell>
          <cell r="BU207" t="str">
            <v/>
          </cell>
          <cell r="BV207">
            <v>1.2000000000000455</v>
          </cell>
          <cell r="BW207">
            <v>1.2000000000000455</v>
          </cell>
          <cell r="BX207">
            <v>1.4500000000000455</v>
          </cell>
          <cell r="BY207">
            <v>250</v>
          </cell>
          <cell r="BZ207">
            <v>0.71250000000000002</v>
          </cell>
          <cell r="CA207">
            <v>0.3125</v>
          </cell>
          <cell r="CB207">
            <v>1.2000000000000455</v>
          </cell>
          <cell r="CC207">
            <v>3</v>
          </cell>
          <cell r="CD207">
            <v>1.3221774031149596</v>
          </cell>
          <cell r="CE207">
            <v>1208.1809201401416</v>
          </cell>
          <cell r="CF207">
            <v>5.8098061782066557E-2</v>
          </cell>
          <cell r="CG207">
            <v>1819.9577214013707</v>
          </cell>
          <cell r="CH207">
            <v>3028.1386415415122</v>
          </cell>
          <cell r="CI207">
            <v>2</v>
          </cell>
          <cell r="CJ207">
            <v>1</v>
          </cell>
          <cell r="CK207">
            <v>1.5</v>
          </cell>
          <cell r="CL207">
            <v>2345</v>
          </cell>
          <cell r="CM207">
            <v>1.9369756768922253</v>
          </cell>
          <cell r="CN207">
            <v>2.2000000000000002</v>
          </cell>
          <cell r="CO207" t="str">
            <v/>
          </cell>
          <cell r="CP207">
            <v>3</v>
          </cell>
          <cell r="CQ207">
            <v>3</v>
          </cell>
          <cell r="DV207" t="str">
            <v>250 mm</v>
          </cell>
          <cell r="DW207">
            <v>28.32</v>
          </cell>
          <cell r="DX207" t="str">
            <v>1</v>
          </cell>
          <cell r="DY207" t="str">
            <v>CS</v>
          </cell>
          <cell r="DZ207">
            <v>743.25</v>
          </cell>
          <cell r="EA207">
            <v>741.55</v>
          </cell>
        </row>
        <row r="208">
          <cell r="A208">
            <v>122</v>
          </cell>
          <cell r="B208" t="str">
            <v>C50A'</v>
          </cell>
          <cell r="C208" t="str">
            <v>C49'</v>
          </cell>
          <cell r="D208">
            <v>0.19123641999999999</v>
          </cell>
          <cell r="F208">
            <v>0.37490964999999998</v>
          </cell>
          <cell r="G208">
            <v>2.33</v>
          </cell>
          <cell r="K208">
            <v>0.29320054610529217</v>
          </cell>
          <cell r="L208">
            <v>10.293200546105291</v>
          </cell>
          <cell r="M208">
            <v>10.293200546105291</v>
          </cell>
          <cell r="N208">
            <v>187.26665693622971</v>
          </cell>
          <cell r="O208">
            <v>0.63047297297297311</v>
          </cell>
          <cell r="P208">
            <v>44.619832244693363</v>
          </cell>
          <cell r="Q208">
            <v>0.19123641999999999</v>
          </cell>
          <cell r="R208">
            <v>0</v>
          </cell>
          <cell r="S208">
            <v>0.37490964999999998</v>
          </cell>
          <cell r="U208">
            <v>85</v>
          </cell>
          <cell r="V208">
            <v>158.4</v>
          </cell>
          <cell r="Y208">
            <v>0</v>
          </cell>
          <cell r="AB208" t="str">
            <v/>
          </cell>
          <cell r="AC208">
            <v>126.72000000000001</v>
          </cell>
          <cell r="AD208">
            <v>0.12466666666666668</v>
          </cell>
          <cell r="AE208">
            <v>0.4986666666666667</v>
          </cell>
          <cell r="AF208">
            <v>0.4986666666666667</v>
          </cell>
          <cell r="AG208">
            <v>0.61113956166666672</v>
          </cell>
          <cell r="AH208">
            <v>46.119832244693363</v>
          </cell>
          <cell r="AI208">
            <v>37</v>
          </cell>
          <cell r="AJ208">
            <v>5.89</v>
          </cell>
          <cell r="AK208">
            <v>10</v>
          </cell>
          <cell r="AL208">
            <v>0.25</v>
          </cell>
          <cell r="AM208">
            <v>1.4E-2</v>
          </cell>
          <cell r="AN208">
            <v>0.11437320709228516</v>
          </cell>
          <cell r="AO208">
            <v>0.17578125</v>
          </cell>
          <cell r="AP208">
            <v>0.45749282836914063</v>
          </cell>
          <cell r="AQ208">
            <v>2.1068699285566415</v>
          </cell>
          <cell r="AR208">
            <v>2.267180031839009</v>
          </cell>
          <cell r="AS208">
            <v>2.2356474134538411</v>
          </cell>
          <cell r="AT208">
            <v>0.22624367461041117</v>
          </cell>
          <cell r="AU208">
            <v>0.34061688170269633</v>
          </cell>
          <cell r="AV208">
            <v>2.7347767906538301</v>
          </cell>
          <cell r="AW208">
            <v>134.24304179259289</v>
          </cell>
          <cell r="AX208">
            <v>0.34355473199086967</v>
          </cell>
          <cell r="AY208">
            <v>217.43876321851138</v>
          </cell>
          <cell r="AZ208" t="str">
            <v>03°14'60''</v>
          </cell>
          <cell r="BA208" t="e">
            <v>#VALUE!</v>
          </cell>
          <cell r="BB208">
            <v>0.106</v>
          </cell>
          <cell r="BC208" t="e">
            <v>#VALUE!</v>
          </cell>
          <cell r="BD208" t="e">
            <v>#VALUE!</v>
          </cell>
          <cell r="BE208" t="e">
            <v>#VALUE!</v>
          </cell>
          <cell r="BF208" t="e">
            <v>#VALUE!</v>
          </cell>
          <cell r="BG208" t="e">
            <v>#VALUE!</v>
          </cell>
          <cell r="BH208" t="e">
            <v>#VALUE!</v>
          </cell>
          <cell r="BI208" t="e">
            <v>#VALUE!</v>
          </cell>
          <cell r="BJ208" t="e">
            <v>#VALUE!</v>
          </cell>
          <cell r="BK208" t="e">
            <v>#VALUE!</v>
          </cell>
          <cell r="BL208" t="e">
            <v>#VALUE!</v>
          </cell>
          <cell r="BM208" t="e">
            <v>#VALUE!</v>
          </cell>
          <cell r="BN208">
            <v>2.9999999999972715E-2</v>
          </cell>
          <cell r="BO208">
            <v>741.52</v>
          </cell>
          <cell r="BP208">
            <v>739.34</v>
          </cell>
          <cell r="BQ208">
            <v>741.77</v>
          </cell>
          <cell r="BR208">
            <v>739.59</v>
          </cell>
          <cell r="BS208">
            <v>743</v>
          </cell>
          <cell r="BT208">
            <v>740.8</v>
          </cell>
          <cell r="BU208" t="str">
            <v/>
          </cell>
          <cell r="BV208">
            <v>1.2300000000000182</v>
          </cell>
          <cell r="BW208">
            <v>1.2099999999999227</v>
          </cell>
          <cell r="BX208">
            <v>1.4800000000000182</v>
          </cell>
          <cell r="BY208">
            <v>250</v>
          </cell>
          <cell r="BZ208">
            <v>0.71250000000000002</v>
          </cell>
          <cell r="CA208">
            <v>0.3125</v>
          </cell>
          <cell r="CB208">
            <v>1.2199999999999704</v>
          </cell>
          <cell r="CC208">
            <v>3</v>
          </cell>
          <cell r="CD208">
            <v>1.3390423431164622</v>
          </cell>
          <cell r="CE208">
            <v>1223.5917860958898</v>
          </cell>
          <cell r="CF208">
            <v>5.6498514522822618E-2</v>
          </cell>
          <cell r="CG208">
            <v>1766.6304963690629</v>
          </cell>
          <cell r="CH208">
            <v>2990.2222824649525</v>
          </cell>
          <cell r="CI208">
            <v>2</v>
          </cell>
          <cell r="CJ208">
            <v>1</v>
          </cell>
          <cell r="CK208">
            <v>1.5</v>
          </cell>
          <cell r="CL208">
            <v>2345</v>
          </cell>
          <cell r="CM208">
            <v>1.9127221423016754</v>
          </cell>
          <cell r="CN208">
            <v>2.2000000000000002</v>
          </cell>
          <cell r="CO208" t="str">
            <v/>
          </cell>
          <cell r="CP208">
            <v>3</v>
          </cell>
          <cell r="CQ208">
            <v>3</v>
          </cell>
          <cell r="DV208" t="str">
            <v>250 mm</v>
          </cell>
          <cell r="DW208">
            <v>37</v>
          </cell>
          <cell r="DX208" t="str">
            <v>1</v>
          </cell>
          <cell r="DY208" t="str">
            <v>CS</v>
          </cell>
          <cell r="DZ208">
            <v>741.52</v>
          </cell>
          <cell r="EA208">
            <v>739.34</v>
          </cell>
        </row>
        <row r="209">
          <cell r="A209">
            <v>123</v>
          </cell>
          <cell r="B209" t="str">
            <v>C49'</v>
          </cell>
          <cell r="C209" t="str">
            <v>C49B</v>
          </cell>
          <cell r="D209">
            <v>0.13398402000000001</v>
          </cell>
          <cell r="F209">
            <v>0.50889366999999996</v>
          </cell>
          <cell r="G209">
            <v>2.33</v>
          </cell>
          <cell r="K209">
            <v>0.22057366064816059</v>
          </cell>
          <cell r="L209">
            <v>10.513774206753451</v>
          </cell>
          <cell r="M209">
            <v>10.513774206753451</v>
          </cell>
          <cell r="N209">
            <v>185.05038521472733</v>
          </cell>
          <cell r="O209">
            <v>0.63118211107701749</v>
          </cell>
          <cell r="P209">
            <v>60.269231807408374</v>
          </cell>
          <cell r="Q209">
            <v>0.13398402000000001</v>
          </cell>
          <cell r="R209">
            <v>0</v>
          </cell>
          <cell r="S209">
            <v>0.50889366999999996</v>
          </cell>
          <cell r="U209">
            <v>85</v>
          </cell>
          <cell r="V209">
            <v>158.4</v>
          </cell>
          <cell r="Y209">
            <v>0</v>
          </cell>
          <cell r="AB209" t="str">
            <v/>
          </cell>
          <cell r="AC209">
            <v>126.72000000000001</v>
          </cell>
          <cell r="AD209">
            <v>0.12466666666666668</v>
          </cell>
          <cell r="AE209">
            <v>0.4986666666666667</v>
          </cell>
          <cell r="AF209">
            <v>0.4986666666666667</v>
          </cell>
          <cell r="AG209">
            <v>0.65133476766666665</v>
          </cell>
          <cell r="AH209">
            <v>61.769231807408374</v>
          </cell>
          <cell r="AI209">
            <v>32.589999999999996</v>
          </cell>
          <cell r="AJ209">
            <v>7.24</v>
          </cell>
          <cell r="AK209">
            <v>10</v>
          </cell>
          <cell r="AL209">
            <v>0.25</v>
          </cell>
          <cell r="AM209">
            <v>1.4E-2</v>
          </cell>
          <cell r="AN209">
            <v>0.12689828872680664</v>
          </cell>
          <cell r="AO209">
            <v>0.2021484375</v>
          </cell>
          <cell r="AP209">
            <v>0.50759315490722656</v>
          </cell>
          <cell r="AQ209">
            <v>2.4689637878061355</v>
          </cell>
          <cell r="AR209">
            <v>2.4895561793128005</v>
          </cell>
          <cell r="AS209">
            <v>3.0010927754839689</v>
          </cell>
          <cell r="AT209">
            <v>0.31069226225779917</v>
          </cell>
          <cell r="AU209">
            <v>0.43759055098460581</v>
          </cell>
          <cell r="AV209">
            <v>3.0320301895864477</v>
          </cell>
          <cell r="AW209">
            <v>148.83443389167581</v>
          </cell>
          <cell r="AX209">
            <v>0.41501976520006822</v>
          </cell>
          <cell r="AY209">
            <v>217.95877619973888</v>
          </cell>
          <cell r="AZ209" t="str">
            <v>00°00'00''</v>
          </cell>
          <cell r="BA209" t="e">
            <v>#VALUE!</v>
          </cell>
          <cell r="BB209">
            <v>9.7000000000000003E-2</v>
          </cell>
          <cell r="BC209" t="e">
            <v>#VALUE!</v>
          </cell>
          <cell r="BD209" t="e">
            <v>#VALUE!</v>
          </cell>
          <cell r="BE209" t="e">
            <v>#VALUE!</v>
          </cell>
          <cell r="BF209" t="e">
            <v>#VALUE!</v>
          </cell>
          <cell r="BG209" t="e">
            <v>#VALUE!</v>
          </cell>
          <cell r="BH209" t="e">
            <v>#VALUE!</v>
          </cell>
          <cell r="BI209" t="e">
            <v>#VALUE!</v>
          </cell>
          <cell r="BJ209" t="e">
            <v>#VALUE!</v>
          </cell>
          <cell r="BK209" t="e">
            <v>#VALUE!</v>
          </cell>
          <cell r="BL209" t="e">
            <v>#VALUE!</v>
          </cell>
          <cell r="BM209" t="e">
            <v>#VALUE!</v>
          </cell>
          <cell r="BN209">
            <v>3.0000000000086402E-2</v>
          </cell>
          <cell r="BO209">
            <v>739.31</v>
          </cell>
          <cell r="BP209">
            <v>736.95</v>
          </cell>
          <cell r="BQ209">
            <v>739.56</v>
          </cell>
          <cell r="BR209">
            <v>737.2</v>
          </cell>
          <cell r="BS209">
            <v>740.8</v>
          </cell>
          <cell r="BT209">
            <v>738.4</v>
          </cell>
          <cell r="BU209" t="str">
            <v/>
          </cell>
          <cell r="BV209">
            <v>1.2400000000000091</v>
          </cell>
          <cell r="BW209">
            <v>1.1999999999999318</v>
          </cell>
          <cell r="BX209">
            <v>1.4900000000000091</v>
          </cell>
          <cell r="BY209">
            <v>250</v>
          </cell>
          <cell r="BZ209">
            <v>0.71250000000000002</v>
          </cell>
          <cell r="CA209">
            <v>0.3125</v>
          </cell>
          <cell r="CB209">
            <v>1.2199999999999704</v>
          </cell>
          <cell r="CC209">
            <v>4</v>
          </cell>
          <cell r="CD209">
            <v>1.2396638751112832</v>
          </cell>
          <cell r="CE209">
            <v>1227.1800724939517</v>
          </cell>
          <cell r="CF209">
            <v>5.6498514522822618E-2</v>
          </cell>
          <cell r="CG209">
            <v>1766.6304963690629</v>
          </cell>
          <cell r="CH209">
            <v>2993.8105688630149</v>
          </cell>
          <cell r="CI209">
            <v>2</v>
          </cell>
          <cell r="CJ209">
            <v>1</v>
          </cell>
          <cell r="CK209">
            <v>1.5</v>
          </cell>
          <cell r="CL209">
            <v>2345</v>
          </cell>
          <cell r="CM209">
            <v>1.9150174214475575</v>
          </cell>
          <cell r="CN209">
            <v>2.2000000000000002</v>
          </cell>
          <cell r="CO209" t="str">
            <v/>
          </cell>
          <cell r="CP209">
            <v>3</v>
          </cell>
          <cell r="CQ209">
            <v>3</v>
          </cell>
          <cell r="DV209" t="str">
            <v>250 mm</v>
          </cell>
          <cell r="DW209">
            <v>32.589999999999996</v>
          </cell>
          <cell r="DX209" t="str">
            <v>1</v>
          </cell>
          <cell r="DY209" t="str">
            <v>CS</v>
          </cell>
          <cell r="DZ209">
            <v>739.31</v>
          </cell>
          <cell r="EA209">
            <v>736.94999999999993</v>
          </cell>
        </row>
        <row r="210">
          <cell r="A210">
            <v>124</v>
          </cell>
          <cell r="B210" t="str">
            <v>C49B</v>
          </cell>
          <cell r="C210" t="str">
            <v>C49A'</v>
          </cell>
          <cell r="D210">
            <v>0.13437606000000002</v>
          </cell>
          <cell r="F210">
            <v>0.64326972999999998</v>
          </cell>
          <cell r="G210">
            <v>2.33</v>
          </cell>
          <cell r="K210">
            <v>0.20261169586399555</v>
          </cell>
          <cell r="L210">
            <v>10.716385902617446</v>
          </cell>
          <cell r="M210">
            <v>10.716385902617446</v>
          </cell>
          <cell r="N210">
            <v>183.07671022014978</v>
          </cell>
          <cell r="O210">
            <v>0.63364058008884239</v>
          </cell>
          <cell r="P210">
            <v>75.857504188718906</v>
          </cell>
          <cell r="Q210">
            <v>0.13437606000000002</v>
          </cell>
          <cell r="R210">
            <v>0</v>
          </cell>
          <cell r="S210">
            <v>0.64326972999999998</v>
          </cell>
          <cell r="U210">
            <v>85</v>
          </cell>
          <cell r="V210">
            <v>158.4</v>
          </cell>
          <cell r="Y210">
            <v>0</v>
          </cell>
          <cell r="AB210" t="str">
            <v/>
          </cell>
          <cell r="AC210">
            <v>126.72000000000001</v>
          </cell>
          <cell r="AD210">
            <v>0.12466666666666668</v>
          </cell>
          <cell r="AE210">
            <v>0.4986666666666667</v>
          </cell>
          <cell r="AF210">
            <v>0.4986666666666667</v>
          </cell>
          <cell r="AG210">
            <v>0.69164758566666673</v>
          </cell>
          <cell r="AH210">
            <v>77.357504188718906</v>
          </cell>
          <cell r="AI210">
            <v>38.269999999999996</v>
          </cell>
          <cell r="AJ210">
            <v>12.2</v>
          </cell>
          <cell r="AK210">
            <v>10</v>
          </cell>
          <cell r="AL210">
            <v>0.25</v>
          </cell>
          <cell r="AM210">
            <v>1.4E-2</v>
          </cell>
          <cell r="AN210">
            <v>0.12439417839050293</v>
          </cell>
          <cell r="AO210">
            <v>0.22119140625</v>
          </cell>
          <cell r="AP210">
            <v>0.49757671356201172</v>
          </cell>
          <cell r="AQ210">
            <v>3.1713991327971667</v>
          </cell>
          <cell r="AR210">
            <v>3.2387931905765694</v>
          </cell>
          <cell r="AS210">
            <v>4.9725589212506325</v>
          </cell>
          <cell r="AT210">
            <v>0.51262856572408877</v>
          </cell>
          <cell r="AU210">
            <v>0.6370227441145917</v>
          </cell>
          <cell r="AV210">
            <v>3.9359008856790321</v>
          </cell>
          <cell r="AW210">
            <v>193.20308293291885</v>
          </cell>
          <cell r="AX210">
            <v>0.40039477121375877</v>
          </cell>
          <cell r="AY210">
            <v>234.28177907090893</v>
          </cell>
          <cell r="AZ210" t="str">
            <v>16°19'23''</v>
          </cell>
          <cell r="BA210" t="e">
            <v>#VALUE!</v>
          </cell>
          <cell r="BB210">
            <v>0.19900000000000001</v>
          </cell>
          <cell r="BC210" t="e">
            <v>#VALUE!</v>
          </cell>
          <cell r="BD210" t="e">
            <v>#VALUE!</v>
          </cell>
          <cell r="BE210" t="e">
            <v>#VALUE!</v>
          </cell>
          <cell r="BF210" t="e">
            <v>#VALUE!</v>
          </cell>
          <cell r="BG210" t="e">
            <v>#VALUE!</v>
          </cell>
          <cell r="BH210" t="e">
            <v>#VALUE!</v>
          </cell>
          <cell r="BI210" t="e">
            <v>#VALUE!</v>
          </cell>
          <cell r="BJ210" t="e">
            <v>#VALUE!</v>
          </cell>
          <cell r="BK210" t="e">
            <v>#VALUE!</v>
          </cell>
          <cell r="BL210" t="e">
            <v>#VALUE!</v>
          </cell>
          <cell r="BM210" t="e">
            <v>#VALUE!</v>
          </cell>
          <cell r="BN210">
            <v>3.0000000000086402E-2</v>
          </cell>
          <cell r="BO210">
            <v>736.92</v>
          </cell>
          <cell r="BP210">
            <v>732.25</v>
          </cell>
          <cell r="BQ210">
            <v>737.17</v>
          </cell>
          <cell r="BR210">
            <v>732.5</v>
          </cell>
          <cell r="BS210">
            <v>738.4</v>
          </cell>
          <cell r="BT210">
            <v>733.7</v>
          </cell>
          <cell r="BU210" t="str">
            <v/>
          </cell>
          <cell r="BV210">
            <v>1.2300000000000182</v>
          </cell>
          <cell r="BW210">
            <v>1.2000000000000455</v>
          </cell>
          <cell r="BX210">
            <v>1.4800000000000182</v>
          </cell>
          <cell r="BY210">
            <v>250</v>
          </cell>
          <cell r="BZ210">
            <v>0.71250000000000002</v>
          </cell>
          <cell r="CA210">
            <v>0.3125</v>
          </cell>
          <cell r="CB210">
            <v>1.2150000000000318</v>
          </cell>
          <cell r="CC210">
            <v>5</v>
          </cell>
          <cell r="CD210">
            <v>1.236121119535293</v>
          </cell>
          <cell r="CE210">
            <v>1066.7918405514506</v>
          </cell>
          <cell r="CF210">
            <v>5.6892516618715638E-2</v>
          </cell>
          <cell r="CG210">
            <v>1779.7324552890548</v>
          </cell>
          <cell r="CH210">
            <v>2846.5242958405051</v>
          </cell>
          <cell r="CI210">
            <v>2</v>
          </cell>
          <cell r="CJ210">
            <v>1</v>
          </cell>
          <cell r="CK210">
            <v>1.5</v>
          </cell>
          <cell r="CL210">
            <v>2345</v>
          </cell>
          <cell r="CM210">
            <v>1.8208044536293211</v>
          </cell>
          <cell r="CN210">
            <v>1.9</v>
          </cell>
          <cell r="CO210" t="str">
            <v/>
          </cell>
          <cell r="CP210">
            <v>3</v>
          </cell>
          <cell r="CQ210">
            <v>3</v>
          </cell>
          <cell r="DV210" t="str">
            <v>250 mm</v>
          </cell>
          <cell r="DW210">
            <v>38.269999999999996</v>
          </cell>
          <cell r="DX210" t="str">
            <v>1</v>
          </cell>
          <cell r="DY210" t="str">
            <v>CS</v>
          </cell>
          <cell r="DZ210">
            <v>736.92</v>
          </cell>
          <cell r="EA210">
            <v>732.25</v>
          </cell>
        </row>
        <row r="211">
          <cell r="A211">
            <v>125</v>
          </cell>
          <cell r="B211" t="str">
            <v>C49A'</v>
          </cell>
          <cell r="C211" t="str">
            <v>C51</v>
          </cell>
          <cell r="D211">
            <v>0.18198070999999999</v>
          </cell>
          <cell r="F211">
            <v>0.82525044000000003</v>
          </cell>
          <cell r="G211">
            <v>2.33</v>
          </cell>
          <cell r="K211">
            <v>0.23530681861078648</v>
          </cell>
          <cell r="L211">
            <v>10.951692721228232</v>
          </cell>
          <cell r="M211">
            <v>10.951692721228232</v>
          </cell>
          <cell r="N211">
            <v>180.85541838717441</v>
          </cell>
          <cell r="O211">
            <v>0.63408674246423724</v>
          </cell>
          <cell r="P211">
            <v>96.726692254240945</v>
          </cell>
          <cell r="Q211">
            <v>0.18198070999999999</v>
          </cell>
          <cell r="S211">
            <v>0.82525044000000003</v>
          </cell>
          <cell r="U211">
            <v>184</v>
          </cell>
          <cell r="V211">
            <v>158.4</v>
          </cell>
          <cell r="Y211">
            <v>0</v>
          </cell>
          <cell r="AB211" t="str">
            <v/>
          </cell>
          <cell r="AC211">
            <v>126.72000000000001</v>
          </cell>
          <cell r="AD211">
            <v>0.2698666666666667</v>
          </cell>
          <cell r="AE211">
            <v>1.0794666666666668</v>
          </cell>
          <cell r="AF211">
            <v>1.0794666666666668</v>
          </cell>
          <cell r="AG211">
            <v>1.3270417986666667</v>
          </cell>
          <cell r="AH211">
            <v>98.226692254240945</v>
          </cell>
          <cell r="AI211">
            <v>48.86</v>
          </cell>
          <cell r="AJ211">
            <v>13.12</v>
          </cell>
          <cell r="AK211">
            <v>10</v>
          </cell>
          <cell r="AL211">
            <v>0.25</v>
          </cell>
          <cell r="AM211">
            <v>1.4E-2</v>
          </cell>
          <cell r="AN211">
            <v>0.13942551612854004</v>
          </cell>
          <cell r="AO211">
            <v>0.236572265625</v>
          </cell>
          <cell r="AP211">
            <v>0.55770206451416016</v>
          </cell>
          <cell r="AQ211">
            <v>3.4903883060879015</v>
          </cell>
          <cell r="AR211">
            <v>3.3075076087670761</v>
          </cell>
          <cell r="AS211">
            <v>5.8864958473735385</v>
          </cell>
          <cell r="AT211">
            <v>0.62093835511086493</v>
          </cell>
          <cell r="AU211">
            <v>0.76036387123940496</v>
          </cell>
          <cell r="AV211">
            <v>4.0816067137147432</v>
          </cell>
          <cell r="AW211">
            <v>200.35540104139085</v>
          </cell>
          <cell r="AX211">
            <v>0.49026226267765338</v>
          </cell>
          <cell r="AY211">
            <v>238.15766390957205</v>
          </cell>
          <cell r="AZ211" t="str">
            <v>03°52'33''</v>
          </cell>
          <cell r="BA211" t="e">
            <v>#VALUE!</v>
          </cell>
          <cell r="BB211">
            <v>0.123</v>
          </cell>
          <cell r="BC211" t="e">
            <v>#VALUE!</v>
          </cell>
          <cell r="BD211" t="e">
            <v>#VALUE!</v>
          </cell>
          <cell r="BE211" t="e">
            <v>#VALUE!</v>
          </cell>
          <cell r="BF211" t="e">
            <v>#VALUE!</v>
          </cell>
          <cell r="BG211" t="e">
            <v>#VALUE!</v>
          </cell>
          <cell r="BH211" t="e">
            <v>#VALUE!</v>
          </cell>
          <cell r="BI211" t="e">
            <v>#VALUE!</v>
          </cell>
          <cell r="BJ211" t="e">
            <v>#VALUE!</v>
          </cell>
          <cell r="BK211" t="e">
            <v>#VALUE!</v>
          </cell>
          <cell r="BL211" t="e">
            <v>#VALUE!</v>
          </cell>
          <cell r="BM211" t="e">
            <v>#VALUE!</v>
          </cell>
          <cell r="BN211">
            <v>2.9999999999972715E-2</v>
          </cell>
          <cell r="BO211">
            <v>732.22</v>
          </cell>
          <cell r="BP211">
            <v>725.81</v>
          </cell>
          <cell r="BQ211">
            <v>732.47</v>
          </cell>
          <cell r="BR211">
            <v>726.06</v>
          </cell>
          <cell r="BS211">
            <v>733.7</v>
          </cell>
          <cell r="BT211">
            <v>727.26343526394749</v>
          </cell>
          <cell r="BU211" t="str">
            <v/>
          </cell>
          <cell r="BV211">
            <v>1.2300000000000182</v>
          </cell>
          <cell r="BW211">
            <v>1.2034352639475401</v>
          </cell>
          <cell r="BX211">
            <v>1.4800000000000182</v>
          </cell>
          <cell r="BY211">
            <v>250</v>
          </cell>
          <cell r="BZ211">
            <v>0.71250000000000002</v>
          </cell>
          <cell r="CA211">
            <v>0.3125</v>
          </cell>
          <cell r="CB211">
            <v>1.2167176319737791</v>
          </cell>
          <cell r="CC211">
            <v>6</v>
          </cell>
          <cell r="CD211">
            <v>1.3531341787454352</v>
          </cell>
          <cell r="CE211">
            <v>1167.7759389788534</v>
          </cell>
          <cell r="CF211">
            <v>5.6756730140659295E-2</v>
          </cell>
          <cell r="CG211">
            <v>1775.2145839897817</v>
          </cell>
          <cell r="CH211">
            <v>2942.9905229686351</v>
          </cell>
          <cell r="CI211">
            <v>2</v>
          </cell>
          <cell r="CJ211">
            <v>1</v>
          </cell>
          <cell r="CK211">
            <v>1.5</v>
          </cell>
          <cell r="CL211">
            <v>2345</v>
          </cell>
          <cell r="CM211">
            <v>1.882509929404244</v>
          </cell>
          <cell r="CN211">
            <v>1.9</v>
          </cell>
          <cell r="CO211" t="str">
            <v/>
          </cell>
          <cell r="CP211">
            <v>3</v>
          </cell>
          <cell r="CQ211">
            <v>3</v>
          </cell>
          <cell r="DV211" t="str">
            <v>250 mm</v>
          </cell>
          <cell r="DW211">
            <v>48.86</v>
          </cell>
          <cell r="DX211" t="str">
            <v>1</v>
          </cell>
          <cell r="DY211" t="str">
            <v>CS</v>
          </cell>
          <cell r="DZ211">
            <v>732.22</v>
          </cell>
          <cell r="EA211">
            <v>725.81000000000006</v>
          </cell>
        </row>
        <row r="212">
          <cell r="A212">
            <v>126</v>
          </cell>
          <cell r="B212" t="str">
            <v>C51</v>
          </cell>
          <cell r="C212" t="str">
            <v>C53</v>
          </cell>
          <cell r="D212">
            <v>0.14859531000000001</v>
          </cell>
          <cell r="F212">
            <v>0.97384575000000007</v>
          </cell>
          <cell r="G212">
            <v>2.33</v>
          </cell>
          <cell r="K212">
            <v>0.18463541986738927</v>
          </cell>
          <cell r="L212">
            <v>11.136328141095621</v>
          </cell>
          <cell r="M212">
            <v>11.136328141095621</v>
          </cell>
          <cell r="N212">
            <v>179.16327869262827</v>
          </cell>
          <cell r="O212">
            <v>0.63210287061205572</v>
          </cell>
          <cell r="P212">
            <v>113.55505505711403</v>
          </cell>
          <cell r="Q212">
            <v>0.14859531000000001</v>
          </cell>
          <cell r="R212">
            <v>0</v>
          </cell>
          <cell r="S212">
            <v>0.97384575000000007</v>
          </cell>
          <cell r="U212">
            <v>202</v>
          </cell>
          <cell r="V212">
            <v>158.4</v>
          </cell>
          <cell r="Y212">
            <v>0</v>
          </cell>
          <cell r="AB212" t="str">
            <v/>
          </cell>
          <cell r="AC212">
            <v>126.72000000000001</v>
          </cell>
          <cell r="AD212">
            <v>0.29626666666666668</v>
          </cell>
          <cell r="AE212">
            <v>1.1850666666666667</v>
          </cell>
          <cell r="AF212">
            <v>1.1850666666666667</v>
          </cell>
          <cell r="AG212">
            <v>1.4772203916666666</v>
          </cell>
          <cell r="AH212">
            <v>115.05505505711403</v>
          </cell>
          <cell r="AI212">
            <v>35.449999999999996</v>
          </cell>
          <cell r="AJ212">
            <v>9.11</v>
          </cell>
          <cell r="AK212">
            <v>10</v>
          </cell>
          <cell r="AL212">
            <v>0.25</v>
          </cell>
          <cell r="AM212">
            <v>1.4E-2</v>
          </cell>
          <cell r="AN212">
            <v>0.17111992835998535</v>
          </cell>
          <cell r="AO212">
            <v>0.242431640625</v>
          </cell>
          <cell r="AP212">
            <v>0.68447971343994141</v>
          </cell>
          <cell r="AQ212">
            <v>3.2132512432776319</v>
          </cell>
          <cell r="AR212">
            <v>2.6111791222254173</v>
          </cell>
          <cell r="AS212">
            <v>4.8311692077226542</v>
          </cell>
          <cell r="AT212">
            <v>0.52624788748344775</v>
          </cell>
          <cell r="AU212">
            <v>0.6973678158434331</v>
          </cell>
          <cell r="AV212">
            <v>3.4011315230569745</v>
          </cell>
          <cell r="AW212">
            <v>166.95265323013211</v>
          </cell>
          <cell r="AX212">
            <v>0.68914780826225619</v>
          </cell>
          <cell r="AY212">
            <v>205.60488804442832</v>
          </cell>
          <cell r="AZ212" t="str">
            <v>32°33'10''</v>
          </cell>
          <cell r="BA212" t="e">
            <v>#VALUE!</v>
          </cell>
          <cell r="BB212">
            <v>1E-3</v>
          </cell>
          <cell r="BC212" t="e">
            <v>#VALUE!</v>
          </cell>
          <cell r="BD212" t="e">
            <v>#VALUE!</v>
          </cell>
          <cell r="BE212" t="e">
            <v>#VALUE!</v>
          </cell>
          <cell r="BF212" t="e">
            <v>#VALUE!</v>
          </cell>
          <cell r="BG212" t="e">
            <v>#VALUE!</v>
          </cell>
          <cell r="BH212" t="e">
            <v>#VALUE!</v>
          </cell>
          <cell r="BI212" t="e">
            <v>#VALUE!</v>
          </cell>
          <cell r="BJ212" t="e">
            <v>#VALUE!</v>
          </cell>
          <cell r="BK212" t="e">
            <v>#VALUE!</v>
          </cell>
          <cell r="BL212" t="e">
            <v>#VALUE!</v>
          </cell>
          <cell r="BM212" t="e">
            <v>#VALUE!</v>
          </cell>
          <cell r="BN212">
            <v>2.9999999999972715E-2</v>
          </cell>
          <cell r="BO212">
            <v>725.78</v>
          </cell>
          <cell r="BP212">
            <v>722.55</v>
          </cell>
          <cell r="BQ212">
            <v>726.03</v>
          </cell>
          <cell r="BR212">
            <v>722.8</v>
          </cell>
          <cell r="BS212">
            <v>727.26343526394749</v>
          </cell>
          <cell r="BT212">
            <v>724</v>
          </cell>
          <cell r="BU212" t="str">
            <v/>
          </cell>
          <cell r="BV212">
            <v>1.2334352639475128</v>
          </cell>
          <cell r="BW212">
            <v>1.2000000000000455</v>
          </cell>
          <cell r="BX212">
            <v>1.4834352639475128</v>
          </cell>
          <cell r="BY212">
            <v>250</v>
          </cell>
          <cell r="BZ212">
            <v>0.71250000000000002</v>
          </cell>
          <cell r="CA212">
            <v>0.3125</v>
          </cell>
          <cell r="CB212">
            <v>1.2167176319737791</v>
          </cell>
          <cell r="CC212">
            <v>7</v>
          </cell>
          <cell r="CD212">
            <v>1.267848271705557</v>
          </cell>
          <cell r="CE212">
            <v>1351.6253082843507</v>
          </cell>
          <cell r="CF212">
            <v>5.6756730140659295E-2</v>
          </cell>
          <cell r="CG212">
            <v>1775.2145839897817</v>
          </cell>
          <cell r="CH212">
            <v>3126.8398922741326</v>
          </cell>
          <cell r="CI212">
            <v>2</v>
          </cell>
          <cell r="CJ212">
            <v>1</v>
          </cell>
          <cell r="CK212">
            <v>1.5</v>
          </cell>
          <cell r="CL212">
            <v>2345</v>
          </cell>
          <cell r="CM212">
            <v>2.0001108052926222</v>
          </cell>
          <cell r="CN212">
            <v>2.2000000000000002</v>
          </cell>
          <cell r="CO212" t="str">
            <v/>
          </cell>
          <cell r="CP212">
            <v>3</v>
          </cell>
          <cell r="CQ212">
            <v>3</v>
          </cell>
          <cell r="DV212" t="str">
            <v>250 mm</v>
          </cell>
          <cell r="DW212">
            <v>35.449999999999996</v>
          </cell>
          <cell r="DX212" t="str">
            <v>1</v>
          </cell>
          <cell r="DY212" t="str">
            <v>CS</v>
          </cell>
          <cell r="DZ212">
            <v>725.78</v>
          </cell>
          <cell r="EA212">
            <v>722.55</v>
          </cell>
        </row>
        <row r="213">
          <cell r="A213">
            <v>127</v>
          </cell>
          <cell r="B213" t="str">
            <v>C53</v>
          </cell>
          <cell r="C213" t="str">
            <v>C55</v>
          </cell>
          <cell r="D213">
            <v>5.5518830000000005E-2</v>
          </cell>
          <cell r="F213">
            <v>1.02936458</v>
          </cell>
          <cell r="G213">
            <v>2.33</v>
          </cell>
          <cell r="K213">
            <v>0.25377291129090412</v>
          </cell>
          <cell r="L213">
            <v>11.390101052386525</v>
          </cell>
          <cell r="M213">
            <v>11.390101052386525</v>
          </cell>
          <cell r="N213">
            <v>176.90678696190068</v>
          </cell>
          <cell r="O213">
            <v>0.6288052273352448</v>
          </cell>
          <cell r="P213">
            <v>119.73096484246066</v>
          </cell>
          <cell r="Q213">
            <v>5.5518830000000005E-2</v>
          </cell>
          <cell r="R213">
            <v>0.17845516</v>
          </cell>
          <cell r="S213">
            <v>1.2078197400000001</v>
          </cell>
          <cell r="U213">
            <v>415</v>
          </cell>
          <cell r="V213">
            <v>158.4</v>
          </cell>
          <cell r="Y213">
            <v>0</v>
          </cell>
          <cell r="AB213" t="str">
            <v/>
          </cell>
          <cell r="AC213">
            <v>126.72000000000001</v>
          </cell>
          <cell r="AD213">
            <v>0.60866666666666669</v>
          </cell>
          <cell r="AE213">
            <v>2.4346666666666668</v>
          </cell>
          <cell r="AF213">
            <v>2.4346666666666668</v>
          </cell>
          <cell r="AG213">
            <v>2.797012588666667</v>
          </cell>
          <cell r="AH213">
            <v>122.52797743112733</v>
          </cell>
          <cell r="AI213">
            <v>31.169999999999998</v>
          </cell>
          <cell r="AJ213">
            <v>2.57</v>
          </cell>
          <cell r="AK213">
            <v>12</v>
          </cell>
          <cell r="AL213">
            <v>0.30000000000000004</v>
          </cell>
          <cell r="AM213">
            <v>1.4E-2</v>
          </cell>
          <cell r="AN213">
            <v>0.23675222396850593</v>
          </cell>
          <cell r="AO213">
            <v>0.26601562500000009</v>
          </cell>
          <cell r="AP213">
            <v>0.78917407989501964</v>
          </cell>
          <cell r="AQ213">
            <v>2.0477817404330882</v>
          </cell>
          <cell r="AR213">
            <v>1.3211389152868287</v>
          </cell>
          <cell r="AS213">
            <v>1.8261199283221297</v>
          </cell>
          <cell r="AT213">
            <v>0.21373139941137451</v>
          </cell>
          <cell r="AU213">
            <v>0.45048362337988046</v>
          </cell>
          <cell r="AV213">
            <v>2.0399442427600341</v>
          </cell>
          <cell r="AW213">
            <v>144.19516155272365</v>
          </cell>
          <cell r="AX213">
            <v>0.84973709319869295</v>
          </cell>
          <cell r="AY213">
            <v>213.57600720137697</v>
          </cell>
          <cell r="AZ213" t="str">
            <v>07°58'16''</v>
          </cell>
          <cell r="BA213" t="e">
            <v>#VALUE!</v>
          </cell>
          <cell r="BB213">
            <v>1E-3</v>
          </cell>
          <cell r="BC213" t="e">
            <v>#VALUE!</v>
          </cell>
          <cell r="BD213" t="e">
            <v>#VALUE!</v>
          </cell>
          <cell r="BE213" t="e">
            <v>#VALUE!</v>
          </cell>
          <cell r="BF213" t="e">
            <v>#VALUE!</v>
          </cell>
          <cell r="BG213" t="e">
            <v>#VALUE!</v>
          </cell>
          <cell r="BH213" t="e">
            <v>#VALUE!</v>
          </cell>
          <cell r="BI213" t="e">
            <v>#VALUE!</v>
          </cell>
          <cell r="BJ213" t="e">
            <v>#VALUE!</v>
          </cell>
          <cell r="BK213" t="e">
            <v>#VALUE!</v>
          </cell>
          <cell r="BL213" t="e">
            <v>#VALUE!</v>
          </cell>
          <cell r="BM213" t="e">
            <v>#VALUE!</v>
          </cell>
          <cell r="BN213">
            <v>0.37000000000000455</v>
          </cell>
          <cell r="BO213">
            <v>722.18</v>
          </cell>
          <cell r="BP213">
            <v>721.38</v>
          </cell>
          <cell r="BQ213">
            <v>722.4799999999999</v>
          </cell>
          <cell r="BR213">
            <v>721.68</v>
          </cell>
          <cell r="BS213">
            <v>724</v>
          </cell>
          <cell r="BT213">
            <v>723.18632127920841</v>
          </cell>
          <cell r="BU213" t="str">
            <v/>
          </cell>
          <cell r="BV213">
            <v>1.5200000000000955</v>
          </cell>
          <cell r="BW213">
            <v>1.5063212792084641</v>
          </cell>
          <cell r="BX213">
            <v>1.8200000000000955</v>
          </cell>
          <cell r="BY213">
            <v>300</v>
          </cell>
          <cell r="BZ213">
            <v>0.77500000000000002</v>
          </cell>
          <cell r="CA213">
            <v>0.375</v>
          </cell>
          <cell r="CB213">
            <v>1.5131606396042798</v>
          </cell>
          <cell r="CC213">
            <v>8</v>
          </cell>
          <cell r="CD213">
            <v>1.3927190214702696</v>
          </cell>
          <cell r="CE213">
            <v>1756.6539107682197</v>
          </cell>
          <cell r="CF213">
            <v>4.6369933868095625E-2</v>
          </cell>
          <cell r="CG213">
            <v>1472.5789668312311</v>
          </cell>
          <cell r="CH213">
            <v>3229.2328775994511</v>
          </cell>
          <cell r="CI213">
            <v>2</v>
          </cell>
          <cell r="CJ213">
            <v>1</v>
          </cell>
          <cell r="CK213">
            <v>1.5</v>
          </cell>
          <cell r="CL213">
            <v>2650</v>
          </cell>
          <cell r="CM213">
            <v>1.8278676665657272</v>
          </cell>
          <cell r="CN213">
            <v>1.9</v>
          </cell>
          <cell r="CO213" t="str">
            <v/>
          </cell>
          <cell r="CP213">
            <v>3</v>
          </cell>
          <cell r="CQ213">
            <v>3</v>
          </cell>
          <cell r="DV213" t="str">
            <v>300 mm</v>
          </cell>
          <cell r="DW213">
            <v>31.169999999999998</v>
          </cell>
          <cell r="DX213" t="str">
            <v>1</v>
          </cell>
          <cell r="DY213" t="str">
            <v>CS</v>
          </cell>
          <cell r="DZ213">
            <v>722.18</v>
          </cell>
          <cell r="EA213">
            <v>721.38</v>
          </cell>
        </row>
        <row r="214">
          <cell r="A214">
            <v>128</v>
          </cell>
          <cell r="B214" t="str">
            <v>C55</v>
          </cell>
          <cell r="C214" t="str">
            <v>C57</v>
          </cell>
          <cell r="D214">
            <v>0.10901922999999999</v>
          </cell>
          <cell r="E214">
            <v>0.12245999999999999</v>
          </cell>
          <cell r="F214">
            <v>1.2608438099999999</v>
          </cell>
          <cell r="G214">
            <v>2.33</v>
          </cell>
          <cell r="K214">
            <v>0.15858055172353552</v>
          </cell>
          <cell r="L214">
            <v>11.54868160411006</v>
          </cell>
          <cell r="M214">
            <v>11.54868160411006</v>
          </cell>
          <cell r="N214">
            <v>175.53566726483686</v>
          </cell>
          <cell r="O214">
            <v>0.63173227798238163</v>
          </cell>
          <cell r="P214">
            <v>145.40005474357883</v>
          </cell>
          <cell r="Q214">
            <v>0.10901922999999999</v>
          </cell>
          <cell r="R214">
            <v>0.12245999999999999</v>
          </cell>
          <cell r="S214">
            <v>1.4392989700000001</v>
          </cell>
          <cell r="U214">
            <v>454</v>
          </cell>
          <cell r="V214">
            <v>158.4</v>
          </cell>
          <cell r="Y214">
            <v>0</v>
          </cell>
          <cell r="AB214" t="str">
            <v/>
          </cell>
          <cell r="AC214">
            <v>126.72000000000001</v>
          </cell>
          <cell r="AD214">
            <v>0.66586666666666672</v>
          </cell>
          <cell r="AE214">
            <v>2.6604198921084903</v>
          </cell>
          <cell r="AF214">
            <v>2.6604198921084903</v>
          </cell>
          <cell r="AG214">
            <v>3.0922095831084904</v>
          </cell>
          <cell r="AH214">
            <v>148.49226432668732</v>
          </cell>
          <cell r="AI214">
            <v>31.080000000000002</v>
          </cell>
          <cell r="AJ214">
            <v>8.27</v>
          </cell>
          <cell r="AK214">
            <v>12</v>
          </cell>
          <cell r="AL214">
            <v>0.30000000000000004</v>
          </cell>
          <cell r="AM214">
            <v>1.4E-2</v>
          </cell>
          <cell r="AN214">
            <v>0.18348641395568857</v>
          </cell>
          <cell r="AO214">
            <v>0.28125000000000006</v>
          </cell>
          <cell r="AP214">
            <v>0.61162137985229514</v>
          </cell>
          <cell r="AQ214">
            <v>3.277629898719038</v>
          </cell>
          <cell r="AR214">
            <v>2.6563713286317383</v>
          </cell>
          <cell r="AS214">
            <v>4.8061648990588512</v>
          </cell>
          <cell r="AT214">
            <v>0.54754626671646123</v>
          </cell>
          <cell r="AU214">
            <v>0.73103268067214977</v>
          </cell>
          <cell r="AV214">
            <v>3.659354554259945</v>
          </cell>
          <cell r="AW214">
            <v>258.66453115222646</v>
          </cell>
          <cell r="AX214">
            <v>0.57407277165224579</v>
          </cell>
          <cell r="AY214">
            <v>139.54450020277838</v>
          </cell>
          <cell r="AZ214" t="str">
            <v>74°01'53''</v>
          </cell>
          <cell r="BA214" t="e">
            <v>#VALUE!</v>
          </cell>
          <cell r="BB214">
            <v>0.28100000000000003</v>
          </cell>
          <cell r="BC214" t="e">
            <v>#VALUE!</v>
          </cell>
          <cell r="BD214" t="e">
            <v>#VALUE!</v>
          </cell>
          <cell r="BE214" t="e">
            <v>#VALUE!</v>
          </cell>
          <cell r="BF214" t="e">
            <v>#VALUE!</v>
          </cell>
          <cell r="BG214" t="e">
            <v>#VALUE!</v>
          </cell>
          <cell r="BH214" t="e">
            <v>#VALUE!</v>
          </cell>
          <cell r="BI214" t="e">
            <v>#VALUE!</v>
          </cell>
          <cell r="BJ214" t="e">
            <v>#VALUE!</v>
          </cell>
          <cell r="BK214" t="e">
            <v>#VALUE!</v>
          </cell>
          <cell r="BL214" t="e">
            <v>#VALUE!</v>
          </cell>
          <cell r="BM214" t="e">
            <v>#VALUE!</v>
          </cell>
          <cell r="BN214">
            <v>5.999999999994543E-2</v>
          </cell>
          <cell r="BO214">
            <v>721.32</v>
          </cell>
          <cell r="BP214">
            <v>718.75</v>
          </cell>
          <cell r="BQ214">
            <v>721.62</v>
          </cell>
          <cell r="BR214">
            <v>719.05</v>
          </cell>
          <cell r="BS214">
            <v>723.18632127920841</v>
          </cell>
          <cell r="BT214">
            <v>720.55553728536006</v>
          </cell>
          <cell r="BU214" t="str">
            <v/>
          </cell>
          <cell r="BV214">
            <v>1.5663212792084096</v>
          </cell>
          <cell r="BW214">
            <v>1.5055372853601057</v>
          </cell>
          <cell r="BX214">
            <v>1.8663212792084096</v>
          </cell>
          <cell r="BY214">
            <v>300</v>
          </cell>
          <cell r="BZ214">
            <v>0.77500000000000002</v>
          </cell>
          <cell r="CA214">
            <v>0.375</v>
          </cell>
          <cell r="CB214">
            <v>1.5359292822842576</v>
          </cell>
          <cell r="CC214">
            <v>9</v>
          </cell>
          <cell r="CD214">
            <v>1.4069634866967118</v>
          </cell>
          <cell r="CE214">
            <v>1774.6206328141466</v>
          </cell>
          <cell r="CF214">
            <v>4.5151935024112522E-2</v>
          </cell>
          <cell r="CG214">
            <v>1433.6888326057631</v>
          </cell>
          <cell r="CH214">
            <v>3208.3094654199094</v>
          </cell>
          <cell r="CI214">
            <v>2</v>
          </cell>
          <cell r="CJ214">
            <v>1</v>
          </cell>
          <cell r="CK214">
            <v>1.5</v>
          </cell>
          <cell r="CL214">
            <v>2650</v>
          </cell>
          <cell r="CM214">
            <v>1.8160242257093828</v>
          </cell>
          <cell r="CN214">
            <v>1.9</v>
          </cell>
          <cell r="CO214" t="str">
            <v/>
          </cell>
          <cell r="CP214">
            <v>3</v>
          </cell>
          <cell r="CQ214">
            <v>3</v>
          </cell>
          <cell r="DV214" t="str">
            <v>300 mm</v>
          </cell>
          <cell r="DW214">
            <v>31.080000000000002</v>
          </cell>
          <cell r="DX214" t="str">
            <v>1</v>
          </cell>
          <cell r="DY214" t="str">
            <v>CS</v>
          </cell>
          <cell r="DZ214">
            <v>721.32</v>
          </cell>
          <cell r="EA214">
            <v>718.75</v>
          </cell>
        </row>
        <row r="215">
          <cell r="A215">
            <v>129</v>
          </cell>
          <cell r="B215" t="str">
            <v>C57</v>
          </cell>
          <cell r="C215" t="str">
            <v>C39</v>
          </cell>
          <cell r="D215">
            <v>3.4049919999999997E-2</v>
          </cell>
          <cell r="F215">
            <v>1.2948937299999999</v>
          </cell>
          <cell r="G215">
            <v>2.33</v>
          </cell>
          <cell r="K215">
            <v>8.2947653854686498E-2</v>
          </cell>
          <cell r="L215">
            <v>11.631629257964747</v>
          </cell>
          <cell r="M215">
            <v>11.631629257964747</v>
          </cell>
          <cell r="N215">
            <v>174.82998814252261</v>
          </cell>
          <cell r="O215">
            <v>0.6294794249326231</v>
          </cell>
          <cell r="P215">
            <v>149.14731246694396</v>
          </cell>
          <cell r="Q215">
            <v>3.4049919999999997E-2</v>
          </cell>
          <cell r="R215">
            <v>0</v>
          </cell>
          <cell r="S215">
            <v>1.47334889</v>
          </cell>
          <cell r="U215">
            <v>458</v>
          </cell>
          <cell r="V215">
            <v>158.4</v>
          </cell>
          <cell r="Y215">
            <v>0</v>
          </cell>
          <cell r="AB215" t="str">
            <v/>
          </cell>
          <cell r="AC215">
            <v>126.72000000000001</v>
          </cell>
          <cell r="AD215">
            <v>0.6717333333333334</v>
          </cell>
          <cell r="AE215">
            <v>2.6825854519507057</v>
          </cell>
          <cell r="AF215">
            <v>2.6825854519507057</v>
          </cell>
          <cell r="AG215">
            <v>3.1245901189507057</v>
          </cell>
          <cell r="AH215">
            <v>152.27190258589465</v>
          </cell>
          <cell r="AI215">
            <v>14.1</v>
          </cell>
          <cell r="AJ215">
            <v>5.39</v>
          </cell>
          <cell r="AK215">
            <v>12</v>
          </cell>
          <cell r="AL215">
            <v>0.30000000000000004</v>
          </cell>
          <cell r="AM215">
            <v>1.4E-2</v>
          </cell>
          <cell r="AN215">
            <v>0.21299171447753906</v>
          </cell>
          <cell r="AO215">
            <v>0.28271484375000006</v>
          </cell>
          <cell r="AP215">
            <v>0.70997238159179676</v>
          </cell>
          <cell r="AQ215">
            <v>2.8372244863559475</v>
          </cell>
          <cell r="AR215">
            <v>2.038530950224319</v>
          </cell>
          <cell r="AS215">
            <v>3.5303756490510581</v>
          </cell>
          <cell r="AT215">
            <v>0.41028760377052853</v>
          </cell>
          <cell r="AU215">
            <v>0.62327931824806759</v>
          </cell>
          <cell r="AV215">
            <v>2.9542423395573323</v>
          </cell>
          <cell r="AW215">
            <v>208.8230856947379</v>
          </cell>
          <cell r="AX215">
            <v>0.72919094208046042</v>
          </cell>
          <cell r="AY215">
            <v>217.4176514605592</v>
          </cell>
          <cell r="AZ215" t="str">
            <v>77°52'23''</v>
          </cell>
          <cell r="BA215" t="e">
            <v>#VALUE!</v>
          </cell>
          <cell r="BB215">
            <v>1E-3</v>
          </cell>
          <cell r="BC215" t="e">
            <v>#VALUE!</v>
          </cell>
          <cell r="BD215" t="e">
            <v>#VALUE!</v>
          </cell>
          <cell r="BE215" t="e">
            <v>#VALUE!</v>
          </cell>
          <cell r="BF215" t="e">
            <v>#VALUE!</v>
          </cell>
          <cell r="BG215" t="e">
            <v>#VALUE!</v>
          </cell>
          <cell r="BH215" t="e">
            <v>#VALUE!</v>
          </cell>
          <cell r="BI215" t="e">
            <v>#VALUE!</v>
          </cell>
          <cell r="BJ215" t="e">
            <v>#VALUE!</v>
          </cell>
          <cell r="BK215" t="e">
            <v>#VALUE!</v>
          </cell>
          <cell r="BL215" t="e">
            <v>#VALUE!</v>
          </cell>
          <cell r="BM215" t="e">
            <v>#VALUE!</v>
          </cell>
          <cell r="BN215">
            <v>2.9999999999972715E-2</v>
          </cell>
          <cell r="BO215">
            <v>718.72</v>
          </cell>
          <cell r="BP215">
            <v>717.96</v>
          </cell>
          <cell r="BQ215">
            <v>719.02</v>
          </cell>
          <cell r="BR215">
            <v>718.26</v>
          </cell>
          <cell r="BS215">
            <v>720.55553728536006</v>
          </cell>
          <cell r="BT215">
            <v>719.99733945436037</v>
          </cell>
          <cell r="BU215" t="str">
            <v/>
          </cell>
          <cell r="BV215">
            <v>1.5355372853600784</v>
          </cell>
          <cell r="BW215">
            <v>1.7373394543603808</v>
          </cell>
          <cell r="BX215">
            <v>1.8355372853600784</v>
          </cell>
          <cell r="BY215">
            <v>300</v>
          </cell>
          <cell r="BZ215">
            <v>0.77500000000000002</v>
          </cell>
          <cell r="CA215">
            <v>0.375</v>
          </cell>
          <cell r="CB215">
            <v>1.6364383698602296</v>
          </cell>
          <cell r="CC215">
            <v>10</v>
          </cell>
          <cell r="CD215">
            <v>1.4680355064323092</v>
          </cell>
          <cell r="CE215">
            <v>1851.6515347069023</v>
          </cell>
          <cell r="CF215">
            <v>4.0291352405645076E-2</v>
          </cell>
          <cell r="CG215">
            <v>1280.9441266046806</v>
          </cell>
          <cell r="CH215">
            <v>3132.5956613115832</v>
          </cell>
          <cell r="CI215">
            <v>2</v>
          </cell>
          <cell r="CJ215">
            <v>1</v>
          </cell>
          <cell r="CK215">
            <v>1.5</v>
          </cell>
          <cell r="CL215">
            <v>2650</v>
          </cell>
          <cell r="CM215">
            <v>1.7731673554593868</v>
          </cell>
          <cell r="CN215">
            <v>1.9</v>
          </cell>
          <cell r="CO215" t="str">
            <v/>
          </cell>
          <cell r="CP215">
            <v>3</v>
          </cell>
          <cell r="CQ215">
            <v>3</v>
          </cell>
          <cell r="DV215" t="str">
            <v>300 mm</v>
          </cell>
          <cell r="DW215">
            <v>14.1</v>
          </cell>
          <cell r="DX215" t="str">
            <v>1</v>
          </cell>
          <cell r="DY215" t="str">
            <v>CS</v>
          </cell>
          <cell r="DZ215">
            <v>718.72</v>
          </cell>
          <cell r="EA215">
            <v>717.96</v>
          </cell>
        </row>
        <row r="216">
          <cell r="A216">
            <v>130</v>
          </cell>
          <cell r="B216" t="str">
            <v>C39</v>
          </cell>
          <cell r="C216" t="str">
            <v>C59</v>
          </cell>
          <cell r="D216">
            <v>0.13307331</v>
          </cell>
          <cell r="E216">
            <v>0.21119399999999997</v>
          </cell>
          <cell r="F216">
            <v>1.6391610399999998</v>
          </cell>
          <cell r="G216">
            <v>2.33</v>
          </cell>
          <cell r="K216">
            <v>0.22379700415379133</v>
          </cell>
          <cell r="L216">
            <v>11.855426262118538</v>
          </cell>
          <cell r="M216">
            <v>11.855426262118538</v>
          </cell>
          <cell r="N216">
            <v>172.96414188384855</v>
          </cell>
          <cell r="O216">
            <v>0.62985932396330446</v>
          </cell>
          <cell r="P216">
            <v>186.65285269302206</v>
          </cell>
          <cell r="Q216">
            <v>0.13307331</v>
          </cell>
          <cell r="R216">
            <v>0.21119399999999997</v>
          </cell>
          <cell r="S216">
            <v>1.8176162</v>
          </cell>
          <cell r="U216">
            <v>491</v>
          </cell>
          <cell r="V216">
            <v>158.4</v>
          </cell>
          <cell r="W216">
            <v>0.23923000000000003</v>
          </cell>
          <cell r="X216">
            <v>0.23923000000000003</v>
          </cell>
          <cell r="Y216">
            <v>0.11961500000000001</v>
          </cell>
          <cell r="AB216" t="str">
            <v/>
          </cell>
          <cell r="AC216">
            <v>126.72000000000001</v>
          </cell>
          <cell r="AD216">
            <v>0.7201333333333334</v>
          </cell>
          <cell r="AE216">
            <v>2.8648855634624182</v>
          </cell>
          <cell r="AF216">
            <v>2.9845005634624182</v>
          </cell>
          <cell r="AG216">
            <v>3.5297854234624184</v>
          </cell>
          <cell r="AH216">
            <v>190.18263811648447</v>
          </cell>
          <cell r="AI216">
            <v>43.98</v>
          </cell>
          <cell r="AJ216">
            <v>6.78</v>
          </cell>
          <cell r="AK216">
            <v>12</v>
          </cell>
          <cell r="AL216">
            <v>0.30000000000000004</v>
          </cell>
          <cell r="AM216">
            <v>1.4E-2</v>
          </cell>
          <cell r="AN216">
            <v>0.22914304733276369</v>
          </cell>
          <cell r="AO216">
            <v>0.29245605468749997</v>
          </cell>
          <cell r="AP216">
            <v>0.76381015777587891</v>
          </cell>
          <cell r="AQ216">
            <v>3.2828089587393108</v>
          </cell>
          <cell r="AR216">
            <v>2.1963972576181372</v>
          </cell>
          <cell r="AS216">
            <v>4.6993816720654076</v>
          </cell>
          <cell r="AT216">
            <v>0.54927801526906617</v>
          </cell>
          <cell r="AU216">
            <v>0.77842106260182986</v>
          </cell>
          <cell r="AV216">
            <v>3.3133444165328445</v>
          </cell>
          <cell r="AW216">
            <v>234.20651575032778</v>
          </cell>
          <cell r="AX216">
            <v>0.812029663253373</v>
          </cell>
          <cell r="AY216">
            <v>236.32054976689</v>
          </cell>
          <cell r="AZ216" t="e">
            <v>#REF!</v>
          </cell>
          <cell r="BA216" t="e">
            <v>#REF!</v>
          </cell>
          <cell r="BB216" t="e">
            <v>#REF!</v>
          </cell>
          <cell r="BC216" t="e">
            <v>#REF!</v>
          </cell>
          <cell r="BD216" t="e">
            <v>#REF!</v>
          </cell>
          <cell r="BE216" t="e">
            <v>#REF!</v>
          </cell>
          <cell r="BF216" t="e">
            <v>#REF!</v>
          </cell>
          <cell r="BG216" t="e">
            <v>#REF!</v>
          </cell>
          <cell r="BH216" t="e">
            <v>#REF!</v>
          </cell>
          <cell r="BI216" t="e">
            <v>#REF!</v>
          </cell>
          <cell r="BJ216" t="e">
            <v>#REF!</v>
          </cell>
          <cell r="BK216" t="e">
            <v>#REF!</v>
          </cell>
          <cell r="BL216" t="e">
            <v>#REF!</v>
          </cell>
          <cell r="BM216" t="e">
            <v>#REF!</v>
          </cell>
          <cell r="BN216">
            <v>0.16000000000008185</v>
          </cell>
          <cell r="BO216">
            <v>717.8</v>
          </cell>
          <cell r="BP216">
            <v>714.82</v>
          </cell>
          <cell r="BQ216">
            <v>718.09999999999991</v>
          </cell>
          <cell r="BR216">
            <v>715.12</v>
          </cell>
          <cell r="BS216">
            <v>719.99733945436037</v>
          </cell>
          <cell r="BT216">
            <v>717.92207809623778</v>
          </cell>
          <cell r="BU216" t="str">
            <v/>
          </cell>
          <cell r="BV216">
            <v>1.8973394543604627</v>
          </cell>
          <cell r="BW216">
            <v>2.8020780962377785</v>
          </cell>
          <cell r="BX216">
            <v>2.1973394543604625</v>
          </cell>
          <cell r="BY216">
            <v>300</v>
          </cell>
          <cell r="BZ216">
            <v>0.77500000000000002</v>
          </cell>
          <cell r="CA216">
            <v>0.375</v>
          </cell>
          <cell r="CB216">
            <v>2.3497087752991206</v>
          </cell>
          <cell r="CC216">
            <v>10</v>
          </cell>
          <cell r="CD216">
            <v>1.8269698126343095</v>
          </cell>
          <cell r="CE216">
            <v>2304.379861798313</v>
          </cell>
          <cell r="CF216">
            <v>2.0558974885761083E-2</v>
          </cell>
          <cell r="CG216">
            <v>694.28203198527092</v>
          </cell>
          <cell r="CH216">
            <v>2998.6618937835838</v>
          </cell>
          <cell r="CI216">
            <v>2</v>
          </cell>
          <cell r="CJ216">
            <v>1</v>
          </cell>
          <cell r="CK216">
            <v>1.5</v>
          </cell>
          <cell r="CL216">
            <v>2650</v>
          </cell>
          <cell r="CM216">
            <v>1.6973557889341038</v>
          </cell>
          <cell r="CN216">
            <v>1.9</v>
          </cell>
          <cell r="CO216" t="str">
            <v/>
          </cell>
          <cell r="CP216">
            <v>3</v>
          </cell>
          <cell r="CQ216">
            <v>3</v>
          </cell>
          <cell r="DV216" t="str">
            <v>300 mm</v>
          </cell>
          <cell r="DW216">
            <v>43.98</v>
          </cell>
          <cell r="DX216" t="str">
            <v>1</v>
          </cell>
          <cell r="DY216" t="str">
            <v>CS</v>
          </cell>
          <cell r="DZ216">
            <v>717.8</v>
          </cell>
          <cell r="EA216">
            <v>714.81999999999994</v>
          </cell>
        </row>
        <row r="217">
          <cell r="A217">
            <v>131</v>
          </cell>
          <cell r="B217" t="str">
            <v>C59</v>
          </cell>
          <cell r="C217" t="str">
            <v>C61</v>
          </cell>
          <cell r="D217">
            <v>0</v>
          </cell>
          <cell r="E217">
            <v>0.23923000000000003</v>
          </cell>
          <cell r="F217">
            <v>1.8783910399999999</v>
          </cell>
          <cell r="G217">
            <v>2.33</v>
          </cell>
          <cell r="K217">
            <v>9.4310202318704364E-2</v>
          </cell>
          <cell r="L217">
            <v>11.949736464437242</v>
          </cell>
          <cell r="M217">
            <v>11.949736464437242</v>
          </cell>
          <cell r="N217">
            <v>172.19404100135128</v>
          </cell>
          <cell r="O217">
            <v>0.62903127503546485</v>
          </cell>
          <cell r="P217">
            <v>212.56515472590672</v>
          </cell>
          <cell r="Q217">
            <v>0</v>
          </cell>
          <cell r="R217">
            <v>0.23923000000000003</v>
          </cell>
          <cell r="S217">
            <v>2.0568461999999998</v>
          </cell>
          <cell r="U217">
            <v>527</v>
          </cell>
          <cell r="V217">
            <v>158.4</v>
          </cell>
          <cell r="W217">
            <v>0</v>
          </cell>
          <cell r="X217">
            <v>0.23923000000000003</v>
          </cell>
          <cell r="Y217">
            <v>0.11961500000000001</v>
          </cell>
          <cell r="AB217" t="str">
            <v/>
          </cell>
          <cell r="AC217">
            <v>126.72000000000001</v>
          </cell>
          <cell r="AD217">
            <v>0.77293333333333336</v>
          </cell>
          <cell r="AE217">
            <v>3.0626469427823468</v>
          </cell>
          <cell r="AF217">
            <v>3.1822619427823469</v>
          </cell>
          <cell r="AG217">
            <v>3.7993158027823468</v>
          </cell>
          <cell r="AH217">
            <v>216.36447052868908</v>
          </cell>
          <cell r="AI217">
            <v>12.850000000000001</v>
          </cell>
          <cell r="AJ217">
            <v>1.17</v>
          </cell>
          <cell r="AK217">
            <v>16</v>
          </cell>
          <cell r="AL217">
            <v>0.36199999999999999</v>
          </cell>
          <cell r="AM217">
            <v>0.01</v>
          </cell>
          <cell r="AN217">
            <v>0.31581546211242673</v>
          </cell>
          <cell r="AO217">
            <v>0.33124414062499996</v>
          </cell>
          <cell r="AP217">
            <v>0.87241840362548817</v>
          </cell>
          <cell r="AQ217">
            <v>2.2710302760114809</v>
          </cell>
          <cell r="AR217">
            <v>1.1535319253102894</v>
          </cell>
          <cell r="AS217">
            <v>1.0791918313050397</v>
          </cell>
          <cell r="AT217">
            <v>0.26287352265855163</v>
          </cell>
          <cell r="AU217">
            <v>0.57868898477097841</v>
          </cell>
          <cell r="AV217">
            <v>2.1840583950549832</v>
          </cell>
          <cell r="AW217">
            <v>224.78703988189213</v>
          </cell>
          <cell r="AX217">
            <v>0.96253089431833594</v>
          </cell>
          <cell r="AY217">
            <v>133.86984246510897</v>
          </cell>
          <cell r="AZ217" t="str">
            <v>102°27'03''</v>
          </cell>
          <cell r="BA217" t="e">
            <v>#VALUE!</v>
          </cell>
          <cell r="BB217">
            <v>1E-3</v>
          </cell>
          <cell r="BC217" t="e">
            <v>#VALUE!</v>
          </cell>
          <cell r="BD217" t="e">
            <v>#VALUE!</v>
          </cell>
          <cell r="BE217" t="e">
            <v>#VALUE!</v>
          </cell>
          <cell r="BF217" t="e">
            <v>#VALUE!</v>
          </cell>
          <cell r="BG217" t="e">
            <v>#VALUE!</v>
          </cell>
          <cell r="BH217" t="e">
            <v>#VALUE!</v>
          </cell>
          <cell r="BI217" t="e">
            <v>#VALUE!</v>
          </cell>
          <cell r="BJ217" t="e">
            <v>#VALUE!</v>
          </cell>
          <cell r="BK217" t="e">
            <v>#VALUE!</v>
          </cell>
          <cell r="BL217" t="e">
            <v>#VALUE!</v>
          </cell>
          <cell r="BM217" t="e">
            <v>#VALUE!</v>
          </cell>
          <cell r="BN217">
            <v>6.0000000000059117E-2</v>
          </cell>
          <cell r="BO217">
            <v>714.76</v>
          </cell>
          <cell r="BP217">
            <v>714.61</v>
          </cell>
          <cell r="BQ217">
            <v>715.12199999999996</v>
          </cell>
          <cell r="BR217">
            <v>714.97199999999998</v>
          </cell>
          <cell r="BS217">
            <v>717.92207809623778</v>
          </cell>
          <cell r="BT217">
            <v>717.52854041212333</v>
          </cell>
          <cell r="BU217" t="str">
            <v/>
          </cell>
          <cell r="BV217">
            <v>2.8000780962378258</v>
          </cell>
          <cell r="BW217">
            <v>2.5565404121233541</v>
          </cell>
          <cell r="BX217">
            <v>3.1620780962378259</v>
          </cell>
          <cell r="BY217">
            <v>400</v>
          </cell>
          <cell r="BZ217">
            <v>0.8</v>
          </cell>
          <cell r="CA217">
            <v>0.4</v>
          </cell>
          <cell r="CB217">
            <v>2.67830925418059</v>
          </cell>
          <cell r="CC217">
            <v>10</v>
          </cell>
          <cell r="CD217">
            <v>1.9247225971249338</v>
          </cell>
          <cell r="CE217">
            <v>5624.4494337792385</v>
          </cell>
          <cell r="CF217">
            <v>1.7153881730764441E-2</v>
          </cell>
          <cell r="CG217">
            <v>601.62041390323589</v>
          </cell>
          <cell r="CH217">
            <v>6226.0698476824746</v>
          </cell>
          <cell r="CI217">
            <v>4</v>
          </cell>
          <cell r="CJ217">
            <v>1</v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>
            <v>0.98548405686206642</v>
          </cell>
          <cell r="CP217">
            <v>3</v>
          </cell>
          <cell r="CQ217">
            <v>3</v>
          </cell>
          <cell r="DV217" t="str">
            <v>400 mm</v>
          </cell>
          <cell r="DW217">
            <v>12.850000000000001</v>
          </cell>
          <cell r="DX217" t="str">
            <v>-</v>
          </cell>
          <cell r="DY217" t="str">
            <v>PVC</v>
          </cell>
          <cell r="DZ217">
            <v>714.76</v>
          </cell>
          <cell r="EA217">
            <v>714.61</v>
          </cell>
        </row>
        <row r="218">
          <cell r="A218">
            <v>132</v>
          </cell>
          <cell r="B218" t="str">
            <v>C61</v>
          </cell>
          <cell r="C218" t="str">
            <v>ALIV61</v>
          </cell>
          <cell r="D218">
            <v>7.0000000000000007E-2</v>
          </cell>
          <cell r="E218">
            <v>1.12752191</v>
          </cell>
          <cell r="F218">
            <v>3.0759129500000002</v>
          </cell>
          <cell r="G218">
            <v>2.33</v>
          </cell>
          <cell r="K218">
            <v>9.9738472878026591E-2</v>
          </cell>
          <cell r="L218">
            <v>12.049474937315269</v>
          </cell>
          <cell r="M218">
            <v>12.049474937315269</v>
          </cell>
          <cell r="N218">
            <v>171.38975089166391</v>
          </cell>
          <cell r="O218">
            <v>0.63014541427955362</v>
          </cell>
          <cell r="P218">
            <v>341.89807854683681</v>
          </cell>
          <cell r="Q218">
            <v>7.0000000000000007E-2</v>
          </cell>
          <cell r="R218">
            <v>1.12752191</v>
          </cell>
          <cell r="S218">
            <v>3.2543681099999997</v>
          </cell>
          <cell r="U218">
            <v>1082</v>
          </cell>
          <cell r="V218">
            <v>158.4</v>
          </cell>
          <cell r="W218">
            <v>7.0000000000000007E-2</v>
          </cell>
          <cell r="X218">
            <v>0.30923</v>
          </cell>
          <cell r="Y218">
            <v>0.154615</v>
          </cell>
          <cell r="AB218" t="str">
            <v/>
          </cell>
          <cell r="AC218">
            <v>126.72000000000001</v>
          </cell>
          <cell r="AD218">
            <v>1.5869333333333335</v>
          </cell>
          <cell r="AE218">
            <v>5.9949133048749363</v>
          </cell>
          <cell r="AF218">
            <v>6.1495283048749361</v>
          </cell>
          <cell r="AG218">
            <v>7.1258387378749362</v>
          </cell>
          <cell r="AH218">
            <v>349.02391728471173</v>
          </cell>
          <cell r="AI218">
            <v>17.55</v>
          </cell>
          <cell r="AJ218">
            <v>3.3</v>
          </cell>
          <cell r="AK218">
            <v>16</v>
          </cell>
          <cell r="AL218">
            <v>0.4</v>
          </cell>
          <cell r="AM218">
            <v>1.4E-2</v>
          </cell>
          <cell r="AN218">
            <v>0.35925636291503915</v>
          </cell>
          <cell r="AO218">
            <v>0.38457031250000001</v>
          </cell>
          <cell r="AP218">
            <v>0.89814090728759788</v>
          </cell>
          <cell r="AQ218">
            <v>2.9343443825469868</v>
          </cell>
          <cell r="AR218">
            <v>1.3350905730779161</v>
          </cell>
          <cell r="AS218">
            <v>3.4279003962582029</v>
          </cell>
          <cell r="AT218">
            <v>0.43885713330199067</v>
          </cell>
          <cell r="AU218">
            <v>0.79811349621702976</v>
          </cell>
          <cell r="AV218">
            <v>2.800278309764308</v>
          </cell>
          <cell r="AW218">
            <v>351.89335063849575</v>
          </cell>
          <cell r="AX218">
            <v>0.99184573010948474</v>
          </cell>
          <cell r="AY218">
            <v>216.52394858313784</v>
          </cell>
          <cell r="AZ218" t="str">
            <v>82°39'15''</v>
          </cell>
          <cell r="BA218" t="e">
            <v>#VALUE!</v>
          </cell>
          <cell r="BB218">
            <v>0.219</v>
          </cell>
          <cell r="BC218" t="e">
            <v>#VALUE!</v>
          </cell>
          <cell r="BD218" t="e">
            <v>#VALUE!</v>
          </cell>
          <cell r="BE218" t="e">
            <v>#VALUE!</v>
          </cell>
          <cell r="BF218" t="e">
            <v>#VALUE!</v>
          </cell>
          <cell r="BG218" t="e">
            <v>#VALUE!</v>
          </cell>
          <cell r="BH218" t="e">
            <v>#VALUE!</v>
          </cell>
          <cell r="BI218" t="e">
            <v>#VALUE!</v>
          </cell>
          <cell r="BJ218" t="e">
            <v>#VALUE!</v>
          </cell>
          <cell r="BK218" t="e">
            <v>#VALUE!</v>
          </cell>
          <cell r="BL218" t="e">
            <v>#VALUE!</v>
          </cell>
          <cell r="BM218" t="e">
            <v>#VALUE!</v>
          </cell>
          <cell r="BN218">
            <v>2.9999999999972715E-2</v>
          </cell>
          <cell r="BO218">
            <v>714.58</v>
          </cell>
          <cell r="BP218">
            <v>714</v>
          </cell>
          <cell r="BQ218">
            <v>714.98</v>
          </cell>
          <cell r="BR218">
            <v>714.4</v>
          </cell>
          <cell r="BS218">
            <v>717.52854041212333</v>
          </cell>
          <cell r="BT218">
            <v>716.6</v>
          </cell>
          <cell r="BU218" t="str">
            <v/>
          </cell>
          <cell r="BV218">
            <v>2.5485404121233159</v>
          </cell>
          <cell r="BW218">
            <v>2.2000000000000455</v>
          </cell>
          <cell r="BX218">
            <v>2.9485404121233159</v>
          </cell>
          <cell r="BY218">
            <v>400</v>
          </cell>
          <cell r="BZ218">
            <v>0.9</v>
          </cell>
          <cell r="CA218">
            <v>0.5</v>
          </cell>
          <cell r="CB218">
            <v>2.3742702060616807</v>
          </cell>
          <cell r="CC218">
            <v>10</v>
          </cell>
          <cell r="CD218">
            <v>1.6881111956001693</v>
          </cell>
          <cell r="CE218">
            <v>2871.4771437158884</v>
          </cell>
          <cell r="CF218">
            <v>2.6747536349046586E-2</v>
          </cell>
          <cell r="CG218">
            <v>931.75820125074699</v>
          </cell>
          <cell r="CH218">
            <v>3803.2353449666352</v>
          </cell>
          <cell r="CI218">
            <v>2</v>
          </cell>
          <cell r="CJ218">
            <v>1</v>
          </cell>
          <cell r="CK218">
            <v>1.5</v>
          </cell>
          <cell r="CL218">
            <v>3059</v>
          </cell>
          <cell r="CM218">
            <v>1.8649405091369575</v>
          </cell>
          <cell r="CN218">
            <v>1.9</v>
          </cell>
          <cell r="CO218" t="str">
            <v/>
          </cell>
          <cell r="CP218">
            <v>3</v>
          </cell>
          <cell r="CQ218">
            <v>3</v>
          </cell>
          <cell r="DV218" t="str">
            <v>400 mm</v>
          </cell>
          <cell r="DW218">
            <v>17.55</v>
          </cell>
          <cell r="DX218" t="str">
            <v>1</v>
          </cell>
          <cell r="DY218" t="str">
            <v>CS</v>
          </cell>
          <cell r="DZ218">
            <v>714.58</v>
          </cell>
          <cell r="EA218">
            <v>714</v>
          </cell>
        </row>
        <row r="219">
          <cell r="A219">
            <v>133</v>
          </cell>
          <cell r="B219" t="str">
            <v>ALIV61</v>
          </cell>
          <cell r="C219" t="str">
            <v>C63</v>
          </cell>
          <cell r="D219">
            <v>7.0000000000000007E-2</v>
          </cell>
          <cell r="F219">
            <v>7.0000000000000007E-2</v>
          </cell>
          <cell r="G219">
            <v>2.33</v>
          </cell>
          <cell r="K219">
            <v>0.27229646035793387</v>
          </cell>
          <cell r="L219">
            <v>12.222032924795176</v>
          </cell>
          <cell r="M219">
            <v>12.222032924795176</v>
          </cell>
          <cell r="N219">
            <v>170.02223013081965</v>
          </cell>
          <cell r="O219">
            <v>0.62884641944891695</v>
          </cell>
          <cell r="P219">
            <v>7.4842509451139989</v>
          </cell>
          <cell r="Q219">
            <v>7.0000000000000007E-2</v>
          </cell>
          <cell r="R219">
            <v>0</v>
          </cell>
          <cell r="S219">
            <v>3.3243681099999995</v>
          </cell>
          <cell r="U219">
            <v>1082</v>
          </cell>
          <cell r="V219">
            <v>158.4</v>
          </cell>
          <cell r="W219">
            <v>7.0000000000000007E-2</v>
          </cell>
          <cell r="X219">
            <v>0.47904000000000002</v>
          </cell>
          <cell r="Y219">
            <v>0.23952000000000001</v>
          </cell>
          <cell r="AB219" t="str">
            <v/>
          </cell>
          <cell r="AC219">
            <v>126.72000000000001</v>
          </cell>
          <cell r="AD219">
            <v>1.5869333333333335</v>
          </cell>
          <cell r="AE219">
            <v>5.9949133048749363</v>
          </cell>
          <cell r="AF219">
            <v>6.2344333048749361</v>
          </cell>
          <cell r="AG219">
            <v>7.2317437378749361</v>
          </cell>
          <cell r="AH219">
            <v>14.715994682988935</v>
          </cell>
          <cell r="AI219">
            <v>20.76</v>
          </cell>
          <cell r="AJ219">
            <v>3.81</v>
          </cell>
          <cell r="AK219">
            <v>12</v>
          </cell>
          <cell r="AL219">
            <v>0.30000000000000004</v>
          </cell>
          <cell r="AM219">
            <v>1.4E-2</v>
          </cell>
          <cell r="AN219">
            <v>6.621379852294923E-2</v>
          </cell>
          <cell r="AO219">
            <v>9.1406250000000022E-2</v>
          </cell>
          <cell r="AP219">
            <v>0.22071266174316406</v>
          </cell>
          <cell r="AQ219">
            <v>1.2704338172951819</v>
          </cell>
          <cell r="AR219">
            <v>1.8783717320043145</v>
          </cell>
          <cell r="AS219">
            <v>0.92908206355365319</v>
          </cell>
          <cell r="AT219">
            <v>8.226310316652434E-2</v>
          </cell>
          <cell r="AU219">
            <v>0.14847690168947358</v>
          </cell>
          <cell r="AV219">
            <v>2.4837862772569363</v>
          </cell>
          <cell r="AW219">
            <v>175.56850623864452</v>
          </cell>
          <cell r="AX219">
            <v>8.3819102857695713E-2</v>
          </cell>
          <cell r="AY219">
            <v>216.49554994059591</v>
          </cell>
          <cell r="AZ219" t="b">
            <v>0</v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>
            <v>9.5230742067989663E-2</v>
          </cell>
          <cell r="BH219">
            <v>3.9999999999999991</v>
          </cell>
          <cell r="BI219">
            <v>1.2</v>
          </cell>
          <cell r="BJ219">
            <v>0.11919831935737897</v>
          </cell>
          <cell r="BK219">
            <v>0.21060456935737898</v>
          </cell>
          <cell r="BL219">
            <v>3.3156722108261473E-4</v>
          </cell>
          <cell r="BM219">
            <v>0.25312336389415391</v>
          </cell>
          <cell r="BN219">
            <v>0.28999999999996362</v>
          </cell>
          <cell r="BO219">
            <v>714.32</v>
          </cell>
          <cell r="BP219">
            <v>713.53</v>
          </cell>
          <cell r="BQ219">
            <v>714.62</v>
          </cell>
          <cell r="BR219">
            <v>713.82999999999993</v>
          </cell>
          <cell r="BS219">
            <v>716.6</v>
          </cell>
          <cell r="BT219">
            <v>716.04096664480971</v>
          </cell>
          <cell r="BU219" t="b">
            <v>0</v>
          </cell>
          <cell r="BV219">
            <v>1.9800000000000182</v>
          </cell>
          <cell r="BW219">
            <v>2.2109666448097869</v>
          </cell>
          <cell r="BX219">
            <v>2.280000000000018</v>
          </cell>
          <cell r="BY219">
            <v>300</v>
          </cell>
          <cell r="BZ219">
            <v>0.77500000000000002</v>
          </cell>
          <cell r="CA219">
            <v>0.375</v>
          </cell>
          <cell r="CB219">
            <v>2.0954833224049025</v>
          </cell>
          <cell r="CC219">
            <v>10</v>
          </cell>
          <cell r="CD219">
            <v>1.7127247056813006</v>
          </cell>
          <cell r="CE219">
            <v>2160.2810803346456</v>
          </cell>
          <cell r="CF219">
            <v>2.5527996036452172E-2</v>
          </cell>
          <cell r="CG219">
            <v>838.45741078556807</v>
          </cell>
          <cell r="CH219">
            <v>2998.7384911202134</v>
          </cell>
          <cell r="CI219">
            <v>2</v>
          </cell>
          <cell r="CJ219">
            <v>1</v>
          </cell>
          <cell r="CK219">
            <v>1.5</v>
          </cell>
          <cell r="CL219">
            <v>2650</v>
          </cell>
          <cell r="CM219">
            <v>1.6973991459171018</v>
          </cell>
          <cell r="CN219">
            <v>1.9</v>
          </cell>
          <cell r="CO219" t="str">
            <v/>
          </cell>
          <cell r="CP219">
            <v>3</v>
          </cell>
          <cell r="CQ219">
            <v>3</v>
          </cell>
          <cell r="DV219" t="str">
            <v>300 mm</v>
          </cell>
          <cell r="DW219">
            <v>20.76</v>
          </cell>
          <cell r="DX219" t="str">
            <v>1</v>
          </cell>
          <cell r="DY219" t="str">
            <v>CS</v>
          </cell>
          <cell r="DZ219">
            <v>714.32</v>
          </cell>
          <cell r="EA219">
            <v>713.53000000000009</v>
          </cell>
        </row>
        <row r="220">
          <cell r="A220">
            <v>134</v>
          </cell>
          <cell r="B220" t="str">
            <v>ALIV61</v>
          </cell>
          <cell r="C220" t="str">
            <v>BOT 61</v>
          </cell>
          <cell r="E220">
            <v>0</v>
          </cell>
          <cell r="F220">
            <v>3.0759129500000002</v>
          </cell>
          <cell r="G220">
            <v>2.33</v>
          </cell>
          <cell r="K220">
            <v>3.5191722603950974E-2</v>
          </cell>
          <cell r="L220">
            <v>12.08466665991922</v>
          </cell>
          <cell r="M220">
            <v>12.08466665991922</v>
          </cell>
          <cell r="N220">
            <v>171.10841225318762</v>
          </cell>
          <cell r="O220">
            <v>0.63051204819277096</v>
          </cell>
          <cell r="P220">
            <v>341.89807854683681</v>
          </cell>
          <cell r="Q220">
            <v>0</v>
          </cell>
          <cell r="R220">
            <v>0</v>
          </cell>
          <cell r="V220">
            <v>158.4</v>
          </cell>
          <cell r="W220">
            <v>0</v>
          </cell>
          <cell r="X220">
            <v>0.30923</v>
          </cell>
          <cell r="Y220">
            <v>0.154615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F220" t="str">
            <v/>
          </cell>
          <cell r="AG220" t="str">
            <v/>
          </cell>
          <cell r="AH220">
            <v>341.89807854683681</v>
          </cell>
          <cell r="AI220">
            <v>6.64</v>
          </cell>
          <cell r="AJ220">
            <v>4.07</v>
          </cell>
          <cell r="AK220">
            <v>16</v>
          </cell>
          <cell r="AL220">
            <v>0.4</v>
          </cell>
          <cell r="AM220">
            <v>1.4E-2</v>
          </cell>
          <cell r="AN220">
            <v>0.32262020111083989</v>
          </cell>
          <cell r="AO220">
            <v>0.38339843750000002</v>
          </cell>
          <cell r="AP220">
            <v>0.80655050277709972</v>
          </cell>
          <cell r="AQ220">
            <v>3.1480826805990847</v>
          </cell>
          <cell r="AR220">
            <v>1.7129961325817789</v>
          </cell>
          <cell r="AS220">
            <v>3.9195558377653583</v>
          </cell>
          <cell r="AT220">
            <v>0.50511847930111708</v>
          </cell>
          <cell r="AU220">
            <v>0.82773868041195697</v>
          </cell>
          <cell r="AV220">
            <v>3.1098642448883442</v>
          </cell>
          <cell r="AW220">
            <v>390.79706661611175</v>
          </cell>
          <cell r="AX220">
            <v>0.87487370749046733</v>
          </cell>
          <cell r="AY220">
            <v>260.50272354810386</v>
          </cell>
          <cell r="AZ220" t="str">
            <v>43°58'44''</v>
          </cell>
          <cell r="BA220" t="e">
            <v>#VALUE!</v>
          </cell>
          <cell r="BB220">
            <v>0.03</v>
          </cell>
          <cell r="BC220" t="e">
            <v>#VALUE!</v>
          </cell>
          <cell r="BD220" t="e">
            <v>#VALUE!</v>
          </cell>
          <cell r="BE220" t="e">
            <v>#VALUE!</v>
          </cell>
          <cell r="BF220" t="e">
            <v>#VALUE!</v>
          </cell>
          <cell r="BG220" t="e">
            <v>#VALUE!</v>
          </cell>
          <cell r="BH220" t="e">
            <v>#VALUE!</v>
          </cell>
          <cell r="BI220" t="e">
            <v>#VALUE!</v>
          </cell>
          <cell r="BJ220" t="e">
            <v>#VALUE!</v>
          </cell>
          <cell r="BK220" t="e">
            <v>#VALUE!</v>
          </cell>
          <cell r="BL220" t="e">
            <v>#VALUE!</v>
          </cell>
          <cell r="BM220" t="e">
            <v>#VALUE!</v>
          </cell>
          <cell r="BN220">
            <v>0.20000000000004547</v>
          </cell>
          <cell r="BO220">
            <v>713.8</v>
          </cell>
          <cell r="BP220">
            <v>713.53</v>
          </cell>
          <cell r="BQ220">
            <v>714.19999999999993</v>
          </cell>
          <cell r="BR220">
            <v>713.93</v>
          </cell>
          <cell r="BS220">
            <v>716.6</v>
          </cell>
          <cell r="BT220">
            <v>716.2</v>
          </cell>
          <cell r="BU220" t="str">
            <v/>
          </cell>
          <cell r="BV220">
            <v>2.4000000000000909</v>
          </cell>
          <cell r="BW220">
            <v>2.2700000000000955</v>
          </cell>
          <cell r="BX220">
            <v>2.8000000000000909</v>
          </cell>
          <cell r="BY220">
            <v>400</v>
          </cell>
          <cell r="BZ220">
            <v>0.9</v>
          </cell>
          <cell r="CA220">
            <v>0.5</v>
          </cell>
          <cell r="CB220">
            <v>2.3350000000000932</v>
          </cell>
          <cell r="CC220">
            <v>10</v>
          </cell>
          <cell r="CD220">
            <v>1.6714504857563912</v>
          </cell>
          <cell r="CE220">
            <v>2843.1372762716219</v>
          </cell>
          <cell r="CF220">
            <v>2.7605416067285615E-2</v>
          </cell>
          <cell r="CG220">
            <v>957.75222820364456</v>
          </cell>
          <cell r="CH220">
            <v>3800.8895044752662</v>
          </cell>
          <cell r="CI220">
            <v>2</v>
          </cell>
          <cell r="CJ220">
            <v>1</v>
          </cell>
          <cell r="CK220">
            <v>1.5</v>
          </cell>
          <cell r="CL220">
            <v>3059</v>
          </cell>
          <cell r="CM220">
            <v>1.8637902114131739</v>
          </cell>
          <cell r="CN220">
            <v>1.9</v>
          </cell>
          <cell r="CO220" t="str">
            <v/>
          </cell>
          <cell r="CP220">
            <v>3</v>
          </cell>
          <cell r="CQ220">
            <v>3</v>
          </cell>
          <cell r="DV220" t="str">
            <v>400 mm</v>
          </cell>
          <cell r="DW220">
            <v>6.64</v>
          </cell>
          <cell r="DX220" t="str">
            <v>1</v>
          </cell>
          <cell r="DY220" t="str">
            <v>CS</v>
          </cell>
          <cell r="DZ220">
            <v>713.8</v>
          </cell>
          <cell r="EA220">
            <v>713.53</v>
          </cell>
        </row>
        <row r="221">
          <cell r="A221">
            <v>135</v>
          </cell>
          <cell r="B221" t="str">
            <v>C63</v>
          </cell>
          <cell r="C221" t="str">
            <v>C65</v>
          </cell>
          <cell r="D221">
            <v>0.29686658999999999</v>
          </cell>
          <cell r="E221">
            <v>0.76393873999999995</v>
          </cell>
          <cell r="F221">
            <v>1.1308053300000001</v>
          </cell>
          <cell r="G221">
            <v>2.33</v>
          </cell>
          <cell r="K221">
            <v>0.5225001171910626</v>
          </cell>
          <cell r="L221">
            <v>12.744533041986239</v>
          </cell>
          <cell r="M221">
            <v>12.744533041986239</v>
          </cell>
          <cell r="N221">
            <v>166.05701873786575</v>
          </cell>
          <cell r="O221">
            <v>0.62867849605143022</v>
          </cell>
          <cell r="P221">
            <v>110.74433902150041</v>
          </cell>
          <cell r="Q221">
            <v>0.29686658999999999</v>
          </cell>
          <cell r="R221">
            <v>0.76393873999999995</v>
          </cell>
          <cell r="S221">
            <v>4.3851734399999991</v>
          </cell>
          <cell r="U221">
            <v>1297</v>
          </cell>
          <cell r="V221">
            <v>158.4</v>
          </cell>
          <cell r="W221">
            <v>0.29686658999999999</v>
          </cell>
          <cell r="X221">
            <v>0.91711659000000001</v>
          </cell>
          <cell r="Y221">
            <v>0.458558295</v>
          </cell>
          <cell r="AB221" t="str">
            <v/>
          </cell>
          <cell r="AC221">
            <v>126.72000000000001</v>
          </cell>
          <cell r="AD221">
            <v>1.902266666666667</v>
          </cell>
          <cell r="AE221">
            <v>7.0846880812384017</v>
          </cell>
          <cell r="AF221">
            <v>7.5432463762384021</v>
          </cell>
          <cell r="AG221">
            <v>8.8587984082384015</v>
          </cell>
          <cell r="AH221">
            <v>119.60313742973881</v>
          </cell>
          <cell r="AI221">
            <v>63.11</v>
          </cell>
          <cell r="AJ221">
            <v>2.5</v>
          </cell>
          <cell r="AK221">
            <v>12</v>
          </cell>
          <cell r="AL221">
            <v>0.30000000000000004</v>
          </cell>
          <cell r="AM221">
            <v>1.4E-2</v>
          </cell>
          <cell r="AN221">
            <v>0.23496608734130867</v>
          </cell>
          <cell r="AO221">
            <v>0.26367187500000006</v>
          </cell>
          <cell r="AP221">
            <v>0.78322029113769542</v>
          </cell>
          <cell r="AQ221">
            <v>2.0136862951606562</v>
          </cell>
          <cell r="AR221">
            <v>1.3105647812413179</v>
          </cell>
          <cell r="AS221">
            <v>1.7662341931761947</v>
          </cell>
          <cell r="AT221">
            <v>0.20667341974097092</v>
          </cell>
          <cell r="AU221">
            <v>0.44163950708227961</v>
          </cell>
          <cell r="AV221">
            <v>2.0119711073809214</v>
          </cell>
          <cell r="AW221">
            <v>142.21785712911355</v>
          </cell>
          <cell r="AX221">
            <v>0.84098537162711007</v>
          </cell>
          <cell r="AY221">
            <v>212.93707005433845</v>
          </cell>
          <cell r="AZ221" t="str">
            <v>03°33'31''</v>
          </cell>
          <cell r="BA221" t="e">
            <v>#VALUE!</v>
          </cell>
          <cell r="BB221">
            <v>0.29299999999999998</v>
          </cell>
          <cell r="BC221" t="e">
            <v>#VALUE!</v>
          </cell>
          <cell r="BD221" t="e">
            <v>#VALUE!</v>
          </cell>
          <cell r="BE221" t="e">
            <v>#VALUE!</v>
          </cell>
          <cell r="BF221" t="e">
            <v>#VALUE!</v>
          </cell>
          <cell r="BG221" t="e">
            <v>#VALUE!</v>
          </cell>
          <cell r="BH221" t="e">
            <v>#VALUE!</v>
          </cell>
          <cell r="BI221" t="e">
            <v>#VALUE!</v>
          </cell>
          <cell r="BJ221" t="e">
            <v>#VALUE!</v>
          </cell>
          <cell r="BK221" t="e">
            <v>#VALUE!</v>
          </cell>
          <cell r="BL221" t="e">
            <v>#VALUE!</v>
          </cell>
          <cell r="BM221" t="e">
            <v>#VALUE!</v>
          </cell>
          <cell r="BN221">
            <v>2.9999999999972715E-2</v>
          </cell>
          <cell r="BO221">
            <v>713.5</v>
          </cell>
          <cell r="BP221">
            <v>711.92</v>
          </cell>
          <cell r="BQ221">
            <v>713.8</v>
          </cell>
          <cell r="BR221">
            <v>712.21999999999991</v>
          </cell>
          <cell r="BS221">
            <v>716.04096664480971</v>
          </cell>
          <cell r="BT221">
            <v>714.55346892869454</v>
          </cell>
          <cell r="BU221" t="str">
            <v/>
          </cell>
          <cell r="BV221">
            <v>2.2409666448097596</v>
          </cell>
          <cell r="BW221">
            <v>2.3334689286946286</v>
          </cell>
          <cell r="BX221">
            <v>2.5409666448097594</v>
          </cell>
          <cell r="BY221">
            <v>300</v>
          </cell>
          <cell r="BZ221">
            <v>0.77500000000000002</v>
          </cell>
          <cell r="CA221">
            <v>0.375</v>
          </cell>
          <cell r="CB221">
            <v>2.2872177867521941</v>
          </cell>
          <cell r="CC221">
            <v>10</v>
          </cell>
          <cell r="CD221">
            <v>1.8001522984887794</v>
          </cell>
          <cell r="CE221">
            <v>2270.554595987629</v>
          </cell>
          <cell r="CF221">
            <v>2.1638977981345509E-2</v>
          </cell>
          <cell r="CG221">
            <v>725.57579288459283</v>
          </cell>
          <cell r="CH221">
            <v>2996.1303888722218</v>
          </cell>
          <cell r="CI221">
            <v>2</v>
          </cell>
          <cell r="CJ221">
            <v>1</v>
          </cell>
          <cell r="CK221">
            <v>1.5</v>
          </cell>
          <cell r="CL221">
            <v>2650</v>
          </cell>
          <cell r="CM221">
            <v>1.695922861625786</v>
          </cell>
          <cell r="CN221">
            <v>1.9</v>
          </cell>
          <cell r="CO221" t="str">
            <v/>
          </cell>
          <cell r="CP221">
            <v>3</v>
          </cell>
          <cell r="CQ221">
            <v>3</v>
          </cell>
          <cell r="DV221" t="str">
            <v>300 mm</v>
          </cell>
          <cell r="DW221">
            <v>63.11</v>
          </cell>
          <cell r="DX221" t="str">
            <v>1</v>
          </cell>
          <cell r="DY221" t="str">
            <v>CS</v>
          </cell>
          <cell r="DZ221">
            <v>713.5</v>
          </cell>
          <cell r="EA221">
            <v>711.92</v>
          </cell>
        </row>
        <row r="222">
          <cell r="A222">
            <v>136</v>
          </cell>
          <cell r="B222" t="str">
            <v>C65</v>
          </cell>
          <cell r="C222" t="str">
            <v>C67</v>
          </cell>
          <cell r="D222">
            <v>3.7168020000000003E-2</v>
          </cell>
          <cell r="E222">
            <v>0</v>
          </cell>
          <cell r="F222">
            <v>1.16797335</v>
          </cell>
          <cell r="G222">
            <v>2.33</v>
          </cell>
          <cell r="K222">
            <v>0.13699667856854755</v>
          </cell>
          <cell r="L222">
            <v>12.881529720554786</v>
          </cell>
          <cell r="M222">
            <v>12.881529720554786</v>
          </cell>
          <cell r="N222">
            <v>165.05866067931612</v>
          </cell>
          <cell r="O222">
            <v>0.62964680167126841</v>
          </cell>
          <cell r="P222">
            <v>114.60716145262178</v>
          </cell>
          <cell r="Q222">
            <v>3.7168020000000003E-2</v>
          </cell>
          <cell r="R222">
            <v>0</v>
          </cell>
          <cell r="S222">
            <v>4.4223414599999993</v>
          </cell>
          <cell r="U222">
            <v>1324</v>
          </cell>
          <cell r="V222">
            <v>158.4</v>
          </cell>
          <cell r="W222">
            <v>3.7168020000000003E-2</v>
          </cell>
          <cell r="X222">
            <v>0.95428460999999998</v>
          </cell>
          <cell r="Y222">
            <v>0.47714230499999999</v>
          </cell>
          <cell r="AB222" t="str">
            <v/>
          </cell>
          <cell r="AC222">
            <v>126.72000000000001</v>
          </cell>
          <cell r="AD222">
            <v>1.9418666666666671</v>
          </cell>
          <cell r="AE222">
            <v>7.2200592898357376</v>
          </cell>
          <cell r="AF222">
            <v>7.6972015948357377</v>
          </cell>
          <cell r="AG222">
            <v>9.0239040328357376</v>
          </cell>
          <cell r="AH222">
            <v>123.63106548545753</v>
          </cell>
          <cell r="AI222">
            <v>16.940000000000001</v>
          </cell>
          <cell r="AJ222">
            <v>2.6</v>
          </cell>
          <cell r="AK222">
            <v>12</v>
          </cell>
          <cell r="AL222">
            <v>0.30000000000000004</v>
          </cell>
          <cell r="AM222">
            <v>1.4E-2</v>
          </cell>
          <cell r="AN222">
            <v>0.23730382919311527</v>
          </cell>
          <cell r="AO222">
            <v>0.26689453125000007</v>
          </cell>
          <cell r="AP222">
            <v>0.79101276397705078</v>
          </cell>
          <cell r="AQ222">
            <v>2.0615736733842658</v>
          </cell>
          <cell r="AR222">
            <v>1.3264066687854903</v>
          </cell>
          <cell r="AS222">
            <v>1.8506847265189792</v>
          </cell>
          <cell r="AT222">
            <v>0.21662008209944422</v>
          </cell>
          <cell r="AU222">
            <v>0.45392391129255949</v>
          </cell>
          <cell r="AV222">
            <v>2.0518159874640407</v>
          </cell>
          <cell r="AW222">
            <v>145.03432573654018</v>
          </cell>
          <cell r="AX222">
            <v>0.85242624363309405</v>
          </cell>
          <cell r="AY222">
            <v>202.58573567495012</v>
          </cell>
          <cell r="AZ222" t="str">
            <v>10°21'05''</v>
          </cell>
          <cell r="BA222" t="e">
            <v>#VALUE!</v>
          </cell>
          <cell r="BB222">
            <v>1.2E-2</v>
          </cell>
          <cell r="BC222" t="e">
            <v>#VALUE!</v>
          </cell>
          <cell r="BD222" t="e">
            <v>#VALUE!</v>
          </cell>
          <cell r="BE222" t="e">
            <v>#VALUE!</v>
          </cell>
          <cell r="BF222" t="e">
            <v>#VALUE!</v>
          </cell>
          <cell r="BG222" t="e">
            <v>#VALUE!</v>
          </cell>
          <cell r="BH222" t="e">
            <v>#VALUE!</v>
          </cell>
          <cell r="BI222" t="e">
            <v>#VALUE!</v>
          </cell>
          <cell r="BJ222" t="e">
            <v>#VALUE!</v>
          </cell>
          <cell r="BK222" t="e">
            <v>#VALUE!</v>
          </cell>
          <cell r="BL222" t="e">
            <v>#VALUE!</v>
          </cell>
          <cell r="BM222" t="e">
            <v>#VALUE!</v>
          </cell>
          <cell r="BN222">
            <v>2.9999999999972715E-2</v>
          </cell>
          <cell r="BO222">
            <v>711.89</v>
          </cell>
          <cell r="BP222">
            <v>711.45</v>
          </cell>
          <cell r="BQ222">
            <v>712.18999999999994</v>
          </cell>
          <cell r="BR222">
            <v>711.75</v>
          </cell>
          <cell r="BS222">
            <v>714.55346892869454</v>
          </cell>
          <cell r="BT222">
            <v>713.82613252246881</v>
          </cell>
          <cell r="BU222" t="str">
            <v/>
          </cell>
          <cell r="BV222">
            <v>2.3634689286946013</v>
          </cell>
          <cell r="BW222">
            <v>2.0761325224688107</v>
          </cell>
          <cell r="BX222">
            <v>2.6634689286946012</v>
          </cell>
          <cell r="BY222">
            <v>300</v>
          </cell>
          <cell r="BZ222">
            <v>0.77500000000000002</v>
          </cell>
          <cell r="CA222">
            <v>0.375</v>
          </cell>
          <cell r="CB222">
            <v>2.219800725581706</v>
          </cell>
          <cell r="CC222">
            <v>10</v>
          </cell>
          <cell r="CD222">
            <v>1.7703143912512485</v>
          </cell>
          <cell r="CE222">
            <v>2232.9196706150906</v>
          </cell>
          <cell r="CF222">
            <v>2.2900462149187839E-2</v>
          </cell>
          <cell r="CG222">
            <v>762.13209442374864</v>
          </cell>
          <cell r="CH222">
            <v>2995.0517650388392</v>
          </cell>
          <cell r="CI222">
            <v>2</v>
          </cell>
          <cell r="CJ222">
            <v>1</v>
          </cell>
          <cell r="CK222">
            <v>1.5</v>
          </cell>
          <cell r="CL222">
            <v>2650</v>
          </cell>
          <cell r="CM222">
            <v>1.6953123198333053</v>
          </cell>
          <cell r="CN222">
            <v>1.9</v>
          </cell>
          <cell r="CO222" t="str">
            <v/>
          </cell>
          <cell r="CP222">
            <v>3</v>
          </cell>
          <cell r="CQ222">
            <v>3</v>
          </cell>
          <cell r="DV222" t="str">
            <v>300 mm</v>
          </cell>
          <cell r="DW222">
            <v>16.940000000000001</v>
          </cell>
          <cell r="DX222" t="str">
            <v>1</v>
          </cell>
          <cell r="DY222" t="str">
            <v>CS</v>
          </cell>
          <cell r="DZ222">
            <v>711.89</v>
          </cell>
          <cell r="EA222">
            <v>711.44999999999993</v>
          </cell>
        </row>
        <row r="223">
          <cell r="A223">
            <v>137</v>
          </cell>
          <cell r="B223" t="str">
            <v>C67</v>
          </cell>
          <cell r="C223" t="str">
            <v>C69</v>
          </cell>
          <cell r="E223">
            <v>0.60959999999999992</v>
          </cell>
          <cell r="F223">
            <v>1.7775733499999999</v>
          </cell>
          <cell r="G223">
            <v>2.33</v>
          </cell>
          <cell r="K223">
            <v>1.8307358281116407E-2</v>
          </cell>
          <cell r="L223">
            <v>12.762840400267356</v>
          </cell>
          <cell r="M223">
            <v>12.762840400267356</v>
          </cell>
          <cell r="N223">
            <v>165.92264680543491</v>
          </cell>
          <cell r="O223">
            <v>0.63056081390130514</v>
          </cell>
          <cell r="P223">
            <v>174.5233240145339</v>
          </cell>
          <cell r="Q223">
            <v>0</v>
          </cell>
          <cell r="R223">
            <v>0.60959999999999992</v>
          </cell>
          <cell r="S223">
            <v>5.0319414599999988</v>
          </cell>
          <cell r="U223">
            <v>1425</v>
          </cell>
          <cell r="V223">
            <v>158.4</v>
          </cell>
          <cell r="W223">
            <v>0</v>
          </cell>
          <cell r="X223">
            <v>0.91711659000000001</v>
          </cell>
          <cell r="Y223">
            <v>0.458558295</v>
          </cell>
          <cell r="AB223" t="str">
            <v/>
          </cell>
          <cell r="AC223">
            <v>126.72000000000001</v>
          </cell>
          <cell r="AD223">
            <v>2.0900000000000003</v>
          </cell>
          <cell r="AE223">
            <v>7.7237120915023834</v>
          </cell>
          <cell r="AF223">
            <v>8.1822703865023829</v>
          </cell>
          <cell r="AG223">
            <v>9.6918528245023818</v>
          </cell>
          <cell r="AH223">
            <v>184.21517683903627</v>
          </cell>
          <cell r="AI223">
            <v>3.09</v>
          </cell>
          <cell r="AJ223">
            <v>4.53</v>
          </cell>
          <cell r="AK223">
            <v>12</v>
          </cell>
          <cell r="AL223">
            <v>0.30000000000000004</v>
          </cell>
          <cell r="AM223">
            <v>1.4E-2</v>
          </cell>
          <cell r="AN223">
            <v>0.26165814399719245</v>
          </cell>
          <cell r="AO223">
            <v>0.29150390625</v>
          </cell>
          <cell r="AP223">
            <v>0.87219381332397472</v>
          </cell>
          <cell r="AQ223">
            <v>2.8159609458289809</v>
          </cell>
          <cell r="AR223">
            <v>1.5719356663817909</v>
          </cell>
          <cell r="AS223">
            <v>3.4621616699857904</v>
          </cell>
          <cell r="AT223">
            <v>0.40416085873771912</v>
          </cell>
          <cell r="AU223">
            <v>0.66581900273491157</v>
          </cell>
          <cell r="AV223">
            <v>2.7083253606845927</v>
          </cell>
          <cell r="AW223">
            <v>191.44023877479705</v>
          </cell>
          <cell r="AX223">
            <v>0.96225943938431846</v>
          </cell>
          <cell r="AY223">
            <v>202.41285818275495</v>
          </cell>
          <cell r="AZ223" t="b">
            <v>0</v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>
            <v>1.1921007290690495</v>
          </cell>
          <cell r="BH223">
            <v>3.9999999999999991</v>
          </cell>
          <cell r="BI223">
            <v>1.2</v>
          </cell>
          <cell r="BJ223" t="str">
            <v/>
          </cell>
          <cell r="BK223" t="str">
            <v/>
          </cell>
          <cell r="BL223" t="str">
            <v/>
          </cell>
          <cell r="BM223">
            <v>1.2291512123346093</v>
          </cell>
          <cell r="BN223">
            <v>3.0000000000086402E-2</v>
          </cell>
          <cell r="BO223">
            <v>711.42</v>
          </cell>
          <cell r="BP223">
            <v>711.28</v>
          </cell>
          <cell r="BQ223">
            <v>711.71999999999991</v>
          </cell>
          <cell r="BR223">
            <v>711.57999999999993</v>
          </cell>
          <cell r="BS223">
            <v>713.82613252246881</v>
          </cell>
          <cell r="BT223">
            <v>713.63697422336816</v>
          </cell>
          <cell r="BU223" t="b">
            <v>0</v>
          </cell>
          <cell r="BV223">
            <v>2.1061325224688972</v>
          </cell>
          <cell r="BW223">
            <v>2.0569742233682291</v>
          </cell>
          <cell r="BX223">
            <v>2.406132522468897</v>
          </cell>
          <cell r="BY223">
            <v>300</v>
          </cell>
          <cell r="BZ223">
            <v>0.77500000000000002</v>
          </cell>
          <cell r="CA223">
            <v>0.375</v>
          </cell>
          <cell r="CB223">
            <v>2.0815533729185631</v>
          </cell>
          <cell r="CC223">
            <v>10</v>
          </cell>
          <cell r="CD223">
            <v>1.706057333031199</v>
          </cell>
          <cell r="CE223">
            <v>2151.8714398689144</v>
          </cell>
          <cell r="CF223">
            <v>2.5849687570952407E-2</v>
          </cell>
          <cell r="CG223">
            <v>847.83008693176498</v>
          </cell>
          <cell r="CH223">
            <v>2999.7015268006794</v>
          </cell>
          <cell r="CI223">
            <v>2</v>
          </cell>
          <cell r="CJ223">
            <v>1</v>
          </cell>
          <cell r="CK223">
            <v>1.5</v>
          </cell>
          <cell r="CL223">
            <v>2650</v>
          </cell>
          <cell r="CM223">
            <v>1.6979442604532147</v>
          </cell>
          <cell r="CN223">
            <v>1.9</v>
          </cell>
          <cell r="CO223" t="str">
            <v/>
          </cell>
          <cell r="CP223">
            <v>3</v>
          </cell>
          <cell r="CQ223">
            <v>3</v>
          </cell>
          <cell r="DV223" t="str">
            <v>300 mm</v>
          </cell>
          <cell r="DW223">
            <v>3.09</v>
          </cell>
          <cell r="DX223" t="str">
            <v>1</v>
          </cell>
          <cell r="DY223" t="str">
            <v>CS</v>
          </cell>
          <cell r="DZ223">
            <v>711.42</v>
          </cell>
          <cell r="EA223">
            <v>711.28</v>
          </cell>
        </row>
        <row r="224">
          <cell r="A224">
            <v>138</v>
          </cell>
          <cell r="B224" t="str">
            <v>C69</v>
          </cell>
          <cell r="C224" t="str">
            <v>C69'</v>
          </cell>
          <cell r="D224">
            <v>0.18010209999999999</v>
          </cell>
          <cell r="F224">
            <v>1.95767545</v>
          </cell>
          <cell r="G224">
            <v>2.33</v>
          </cell>
          <cell r="K224">
            <v>0.27754883784737133</v>
          </cell>
          <cell r="L224">
            <v>13.040389238114727</v>
          </cell>
          <cell r="M224">
            <v>13.040389238114727</v>
          </cell>
          <cell r="N224">
            <v>163.92132227388825</v>
          </cell>
          <cell r="O224">
            <v>0.63160351701183026</v>
          </cell>
          <cell r="P224">
            <v>193.16988582185087</v>
          </cell>
          <cell r="Q224">
            <v>0.18010209999999999</v>
          </cell>
          <cell r="R224">
            <v>0</v>
          </cell>
          <cell r="S224">
            <v>5.2120435599999988</v>
          </cell>
          <cell r="U224">
            <v>1477</v>
          </cell>
          <cell r="V224">
            <v>158.4</v>
          </cell>
          <cell r="X224">
            <v>0.91711659000000001</v>
          </cell>
          <cell r="Y224">
            <v>0.458558295</v>
          </cell>
          <cell r="AB224" t="str">
            <v/>
          </cell>
          <cell r="AC224">
            <v>126.72000000000001</v>
          </cell>
          <cell r="AD224">
            <v>2.166266666666667</v>
          </cell>
          <cell r="AE224">
            <v>7.9813920661871718</v>
          </cell>
          <cell r="AF224">
            <v>8.4399503611871722</v>
          </cell>
          <cell r="AG224">
            <v>10.003563429187171</v>
          </cell>
          <cell r="AH224">
            <v>203.17344925103805</v>
          </cell>
          <cell r="AI224">
            <v>56.5</v>
          </cell>
          <cell r="AJ224">
            <v>7.1</v>
          </cell>
          <cell r="AK224">
            <v>12</v>
          </cell>
          <cell r="AL224">
            <v>0.30000000000000004</v>
          </cell>
          <cell r="AM224">
            <v>1.4E-2</v>
          </cell>
          <cell r="AN224">
            <v>0.23633995056152352</v>
          </cell>
          <cell r="AO224">
            <v>0.29414062500000004</v>
          </cell>
          <cell r="AP224">
            <v>0.78779983520507824</v>
          </cell>
          <cell r="AQ224">
            <v>3.4013354638889139</v>
          </cell>
          <cell r="AR224">
            <v>2.1988591096814125</v>
          </cell>
          <cell r="AS224">
            <v>5.038283989314464</v>
          </cell>
          <cell r="AT224">
            <v>0.58965764209523008</v>
          </cell>
          <cell r="AU224">
            <v>0.82599759265675354</v>
          </cell>
          <cell r="AV224">
            <v>3.3906339780190273</v>
          </cell>
          <cell r="AW224">
            <v>239.66979291802159</v>
          </cell>
          <cell r="AX224">
            <v>0.84772238827999902</v>
          </cell>
          <cell r="AY224">
            <v>201.28615396239007</v>
          </cell>
          <cell r="AZ224" t="str">
            <v>01°07'36''</v>
          </cell>
          <cell r="BA224" t="e">
            <v>#VALUE!</v>
          </cell>
          <cell r="BB224">
            <v>0.16</v>
          </cell>
          <cell r="BC224" t="e">
            <v>#VALUE!</v>
          </cell>
          <cell r="BD224" t="e">
            <v>#VALUE!</v>
          </cell>
          <cell r="BE224" t="e">
            <v>#VALUE!</v>
          </cell>
          <cell r="BF224" t="e">
            <v>#VALUE!</v>
          </cell>
          <cell r="BG224" t="e">
            <v>#VALUE!</v>
          </cell>
          <cell r="BH224" t="e">
            <v>#VALUE!</v>
          </cell>
          <cell r="BI224" t="e">
            <v>#VALUE!</v>
          </cell>
          <cell r="BJ224" t="e">
            <v>#VALUE!</v>
          </cell>
          <cell r="BK224" t="e">
            <v>#VALUE!</v>
          </cell>
          <cell r="BL224" t="e">
            <v>#VALUE!</v>
          </cell>
          <cell r="BM224" t="e">
            <v>#VALUE!</v>
          </cell>
          <cell r="BN224">
            <v>2.9999999999972715E-2</v>
          </cell>
          <cell r="BO224">
            <v>711.25</v>
          </cell>
          <cell r="BP224">
            <v>707.24</v>
          </cell>
          <cell r="BQ224">
            <v>711.55</v>
          </cell>
          <cell r="BR224">
            <v>707.54</v>
          </cell>
          <cell r="BS224">
            <v>713.63697422336816</v>
          </cell>
          <cell r="BT224">
            <v>709</v>
          </cell>
          <cell r="BU224" t="str">
            <v/>
          </cell>
          <cell r="BV224">
            <v>2.0869742233682018</v>
          </cell>
          <cell r="BW224">
            <v>1.4600000000000364</v>
          </cell>
          <cell r="BX224">
            <v>2.3869742233682016</v>
          </cell>
          <cell r="BY224">
            <v>300</v>
          </cell>
          <cell r="BZ224">
            <v>0.77500000000000002</v>
          </cell>
          <cell r="CA224">
            <v>0.375</v>
          </cell>
          <cell r="CB224">
            <v>1.7734871116841191</v>
          </cell>
          <cell r="CC224">
            <v>11</v>
          </cell>
          <cell r="CD224">
            <v>1.5467496639644887</v>
          </cell>
          <cell r="CE224">
            <v>1950.9346855292094</v>
          </cell>
          <cell r="CF224">
            <v>3.4800871954664303E-2</v>
          </cell>
          <cell r="CG224">
            <v>1112.9330283264337</v>
          </cell>
          <cell r="CH224">
            <v>3063.8677138556432</v>
          </cell>
          <cell r="CI224">
            <v>2</v>
          </cell>
          <cell r="CJ224">
            <v>1</v>
          </cell>
          <cell r="CK224">
            <v>1.5</v>
          </cell>
          <cell r="CL224">
            <v>2650</v>
          </cell>
          <cell r="CM224">
            <v>1.7342647436918734</v>
          </cell>
          <cell r="CN224">
            <v>1.9</v>
          </cell>
          <cell r="CO224" t="str">
            <v/>
          </cell>
          <cell r="CP224">
            <v>3</v>
          </cell>
          <cell r="CQ224">
            <v>3</v>
          </cell>
          <cell r="DV224" t="str">
            <v>300 mm</v>
          </cell>
          <cell r="DW224">
            <v>56.5</v>
          </cell>
          <cell r="DX224" t="str">
            <v>1</v>
          </cell>
          <cell r="DY224" t="str">
            <v>CS</v>
          </cell>
          <cell r="DZ224">
            <v>711.25</v>
          </cell>
          <cell r="EA224">
            <v>707.24</v>
          </cell>
        </row>
        <row r="225">
          <cell r="A225">
            <v>139</v>
          </cell>
          <cell r="B225" t="str">
            <v>C69'</v>
          </cell>
          <cell r="C225" t="str">
            <v>C73'</v>
          </cell>
          <cell r="E225">
            <v>6.3839679999999996E-2</v>
          </cell>
          <cell r="F225">
            <v>2.02151513</v>
          </cell>
          <cell r="G225">
            <v>2.33</v>
          </cell>
          <cell r="K225">
            <v>2.2446069760715847E-2</v>
          </cell>
          <cell r="L225">
            <v>13.062835307875444</v>
          </cell>
          <cell r="M225">
            <v>13.085281377636161</v>
          </cell>
          <cell r="N225">
            <v>163.60379394445633</v>
          </cell>
          <cell r="O225">
            <v>0.63012697022767039</v>
          </cell>
          <cell r="P225">
            <v>199.7511926783416</v>
          </cell>
          <cell r="Q225">
            <v>0</v>
          </cell>
          <cell r="R225">
            <v>6.3839679999999996E-2</v>
          </cell>
          <cell r="S225">
            <v>5.2758832399999989</v>
          </cell>
          <cell r="U225">
            <v>1588</v>
          </cell>
          <cell r="V225">
            <v>158.4</v>
          </cell>
          <cell r="X225">
            <v>0.91711659000000001</v>
          </cell>
          <cell r="Y225">
            <v>0.458558295</v>
          </cell>
          <cell r="AB225" t="str">
            <v/>
          </cell>
          <cell r="AC225">
            <v>126.72000000000001</v>
          </cell>
          <cell r="AD225">
            <v>2.3290666666666668</v>
          </cell>
          <cell r="AE225">
            <v>8.5279163721618527</v>
          </cell>
          <cell r="AF225">
            <v>8.9864746671618523</v>
          </cell>
          <cell r="AG225">
            <v>10.569239639161852</v>
          </cell>
          <cell r="AH225">
            <v>210.32043231750345</v>
          </cell>
          <cell r="AI225">
            <v>5.71</v>
          </cell>
          <cell r="AJ225">
            <v>6.48</v>
          </cell>
          <cell r="AK225">
            <v>12</v>
          </cell>
          <cell r="AL225">
            <v>0.28399999999999997</v>
          </cell>
          <cell r="AM225">
            <v>0.01</v>
          </cell>
          <cell r="AN225">
            <v>0.20714111328124996</v>
          </cell>
          <cell r="AO225">
            <v>0.28119189453124999</v>
          </cell>
          <cell r="AP225">
            <v>0.72937011718749989</v>
          </cell>
          <cell r="AQ225">
            <v>4.2486788043759622</v>
          </cell>
          <cell r="AR225">
            <v>3.0601021048494261</v>
          </cell>
          <cell r="AS225">
            <v>4.1033360061732695</v>
          </cell>
          <cell r="AT225">
            <v>0.92004442317806101</v>
          </cell>
          <cell r="AU225">
            <v>1.1271855364593111</v>
          </cell>
          <cell r="AV225">
            <v>4.3721863526354037</v>
          </cell>
          <cell r="AW225">
            <v>276.96521358949138</v>
          </cell>
          <cell r="AX225">
            <v>0.75937490341019287</v>
          </cell>
          <cell r="AY225">
            <v>200.32864021153785</v>
          </cell>
          <cell r="AZ225" t="e">
            <v>#REF!</v>
          </cell>
          <cell r="BA225" t="e">
            <v>#REF!</v>
          </cell>
          <cell r="BB225" t="e">
            <v>#REF!</v>
          </cell>
          <cell r="BC225" t="e">
            <v>#REF!</v>
          </cell>
          <cell r="BD225" t="e">
            <v>#REF!</v>
          </cell>
          <cell r="BE225" t="e">
            <v>#REF!</v>
          </cell>
          <cell r="BF225" t="e">
            <v>#REF!</v>
          </cell>
          <cell r="BG225" t="e">
            <v>#REF!</v>
          </cell>
          <cell r="BH225" t="e">
            <v>#REF!</v>
          </cell>
          <cell r="BI225" t="e">
            <v>#REF!</v>
          </cell>
          <cell r="BJ225" t="e">
            <v>#REF!</v>
          </cell>
          <cell r="BK225" t="e">
            <v>#REF!</v>
          </cell>
          <cell r="BL225" t="e">
            <v>#REF!</v>
          </cell>
          <cell r="BM225" t="e">
            <v>#REF!</v>
          </cell>
          <cell r="BN225">
            <v>0.84000000000003183</v>
          </cell>
          <cell r="BO225">
            <v>706.4</v>
          </cell>
          <cell r="BP225">
            <v>706.03</v>
          </cell>
          <cell r="BQ225">
            <v>706.68399999999997</v>
          </cell>
          <cell r="BR225">
            <v>706.31399999999996</v>
          </cell>
          <cell r="BS225">
            <v>709</v>
          </cell>
          <cell r="BT225">
            <v>708.7</v>
          </cell>
          <cell r="BU225" t="str">
            <v/>
          </cell>
          <cell r="BV225">
            <v>2.3160000000000309</v>
          </cell>
          <cell r="BW225">
            <v>2.3860000000000809</v>
          </cell>
          <cell r="BX225">
            <v>2.6000000000000307</v>
          </cell>
          <cell r="BY225">
            <v>300</v>
          </cell>
          <cell r="BZ225">
            <v>0.71500000000000008</v>
          </cell>
          <cell r="CA225">
            <v>0.315</v>
          </cell>
          <cell r="CB225">
            <v>2.3510000000000559</v>
          </cell>
          <cell r="CC225">
            <v>3</v>
          </cell>
          <cell r="CD225">
            <v>2.090319131525034</v>
          </cell>
          <cell r="CE225">
            <v>4231.8000000001011</v>
          </cell>
          <cell r="CF225">
            <v>1.7405333348287397E-2</v>
          </cell>
          <cell r="CG225">
            <v>575.6146859707768</v>
          </cell>
          <cell r="CH225">
            <v>4807.4146859708781</v>
          </cell>
          <cell r="CI225">
            <v>4</v>
          </cell>
          <cell r="CJ225">
            <v>1</v>
          </cell>
          <cell r="CK225" t="str">
            <v/>
          </cell>
          <cell r="CL225" t="str">
            <v/>
          </cell>
          <cell r="CM225" t="str">
            <v/>
          </cell>
          <cell r="CN225" t="str">
            <v/>
          </cell>
          <cell r="CO225">
            <v>0.75487872130292433</v>
          </cell>
          <cell r="CP225">
            <v>3</v>
          </cell>
          <cell r="CQ225">
            <v>3</v>
          </cell>
          <cell r="DV225" t="str">
            <v>300 mm</v>
          </cell>
          <cell r="DW225">
            <v>5.71</v>
          </cell>
          <cell r="DX225" t="str">
            <v>-</v>
          </cell>
          <cell r="DY225" t="str">
            <v>PVC</v>
          </cell>
          <cell r="DZ225">
            <v>706.4</v>
          </cell>
          <cell r="EA225">
            <v>706.03</v>
          </cell>
        </row>
        <row r="226">
          <cell r="A226">
            <v>140</v>
          </cell>
          <cell r="B226" t="str">
            <v>C73'</v>
          </cell>
          <cell r="C226" t="str">
            <v>C73</v>
          </cell>
          <cell r="D226">
            <v>0.16588819000000002</v>
          </cell>
          <cell r="E226">
            <v>5.8024245000000002E-2</v>
          </cell>
          <cell r="F226">
            <v>2.245427565</v>
          </cell>
          <cell r="G226">
            <v>2.33</v>
          </cell>
          <cell r="K226">
            <v>0.24294541337142089</v>
          </cell>
          <cell r="L226">
            <v>13.328226791007582</v>
          </cell>
          <cell r="M226">
            <v>13.328226791007582</v>
          </cell>
          <cell r="N226">
            <v>161.91417372106369</v>
          </cell>
          <cell r="O226">
            <v>0.63133711560590755</v>
          </cell>
          <cell r="P226">
            <v>222.64006531194573</v>
          </cell>
          <cell r="Q226">
            <v>0.16588819000000002</v>
          </cell>
          <cell r="R226">
            <v>5.8024245000000002E-2</v>
          </cell>
          <cell r="S226">
            <v>5.4997956749999988</v>
          </cell>
          <cell r="U226">
            <v>1904</v>
          </cell>
          <cell r="V226">
            <v>158.4</v>
          </cell>
          <cell r="X226">
            <v>0.91711659000000001</v>
          </cell>
          <cell r="Y226">
            <v>0.458558295</v>
          </cell>
          <cell r="AB226" t="str">
            <v/>
          </cell>
          <cell r="AC226">
            <v>126.72000000000001</v>
          </cell>
          <cell r="AD226">
            <v>2.7925333333333335</v>
          </cell>
          <cell r="AE226">
            <v>10.059544469391918</v>
          </cell>
          <cell r="AF226">
            <v>10.518102764391918</v>
          </cell>
          <cell r="AG226">
            <v>12.168041466891918</v>
          </cell>
          <cell r="AH226">
            <v>234.80810677883764</v>
          </cell>
          <cell r="AI226">
            <v>52.89</v>
          </cell>
          <cell r="AJ226">
            <v>8</v>
          </cell>
          <cell r="AK226">
            <v>14</v>
          </cell>
          <cell r="AL226">
            <v>0.35000000000000003</v>
          </cell>
          <cell r="AM226">
            <v>1.4E-2</v>
          </cell>
          <cell r="AN226">
            <v>0.22245752811431879</v>
          </cell>
          <cell r="AO226">
            <v>0.33308105468750004</v>
          </cell>
          <cell r="AP226">
            <v>0.6355929374694822</v>
          </cell>
          <cell r="AQ226">
            <v>3.6398772080114412</v>
          </cell>
          <cell r="AR226">
            <v>2.6534126552821866</v>
          </cell>
          <cell r="AS226">
            <v>5.5968283141876931</v>
          </cell>
          <cell r="AT226">
            <v>0.67526534604491151</v>
          </cell>
          <cell r="AU226">
            <v>0.89772287415923024</v>
          </cell>
          <cell r="AV226">
            <v>3.9886683039097135</v>
          </cell>
          <cell r="AW226">
            <v>383.75486313580734</v>
          </cell>
          <cell r="AX226">
            <v>0.61187004865588168</v>
          </cell>
          <cell r="AY226">
            <v>202.09691417501654</v>
          </cell>
          <cell r="AZ226" t="str">
            <v>01°46'06''</v>
          </cell>
          <cell r="BA226" t="e">
            <v>#VALUE!</v>
          </cell>
          <cell r="BB226">
            <v>1E-3</v>
          </cell>
          <cell r="BC226" t="e">
            <v>#VALUE!</v>
          </cell>
          <cell r="BD226" t="e">
            <v>#VALUE!</v>
          </cell>
          <cell r="BE226" t="e">
            <v>#VALUE!</v>
          </cell>
          <cell r="BF226" t="e">
            <v>#VALUE!</v>
          </cell>
          <cell r="BG226" t="e">
            <v>#VALUE!</v>
          </cell>
          <cell r="BH226" t="e">
            <v>#VALUE!</v>
          </cell>
          <cell r="BI226" t="e">
            <v>#VALUE!</v>
          </cell>
          <cell r="BJ226" t="e">
            <v>#VALUE!</v>
          </cell>
          <cell r="BK226" t="e">
            <v>#VALUE!</v>
          </cell>
          <cell r="BL226" t="e">
            <v>#VALUE!</v>
          </cell>
          <cell r="BM226" t="e">
            <v>#VALUE!</v>
          </cell>
          <cell r="BN226">
            <v>2.9999999999972715E-2</v>
          </cell>
          <cell r="BO226">
            <v>706</v>
          </cell>
          <cell r="BP226">
            <v>701.77</v>
          </cell>
          <cell r="BQ226">
            <v>706.35</v>
          </cell>
          <cell r="BR226">
            <v>702.12</v>
          </cell>
          <cell r="BS226">
            <v>708.7</v>
          </cell>
          <cell r="BT226">
            <v>704.64109911207106</v>
          </cell>
          <cell r="BU226" t="str">
            <v/>
          </cell>
          <cell r="BV226">
            <v>2.3500000000000227</v>
          </cell>
          <cell r="BW226">
            <v>2.521099112071056</v>
          </cell>
          <cell r="BX226">
            <v>2.7000000000000228</v>
          </cell>
          <cell r="BY226">
            <v>350</v>
          </cell>
          <cell r="BZ226">
            <v>0.83750000000000002</v>
          </cell>
          <cell r="CA226">
            <v>0.4375</v>
          </cell>
          <cell r="CB226">
            <v>2.4355495560355394</v>
          </cell>
          <cell r="CC226">
            <v>3</v>
          </cell>
          <cell r="CD226">
            <v>1.9402254445584672</v>
          </cell>
          <cell r="CE226">
            <v>2449.5952558002073</v>
          </cell>
          <cell r="CF226">
            <v>2.2353578694937704E-2</v>
          </cell>
          <cell r="CG226">
            <v>773.07472831062876</v>
          </cell>
          <cell r="CH226">
            <v>3222.6699841108361</v>
          </cell>
          <cell r="CI226">
            <v>2</v>
          </cell>
          <cell r="CJ226">
            <v>1</v>
          </cell>
          <cell r="CK226">
            <v>1.5</v>
          </cell>
          <cell r="CL226">
            <v>2854</v>
          </cell>
          <cell r="CM226">
            <v>1.6937648830295213</v>
          </cell>
          <cell r="CN226">
            <v>1.9</v>
          </cell>
          <cell r="CO226" t="str">
            <v/>
          </cell>
          <cell r="CP226">
            <v>3</v>
          </cell>
          <cell r="CQ226">
            <v>3</v>
          </cell>
          <cell r="DV226" t="str">
            <v>350 mm</v>
          </cell>
          <cell r="DW226">
            <v>52.89</v>
          </cell>
          <cell r="DX226" t="str">
            <v>1</v>
          </cell>
          <cell r="DY226" t="str">
            <v>CS</v>
          </cell>
          <cell r="DZ226">
            <v>706</v>
          </cell>
          <cell r="EA226">
            <v>701.77</v>
          </cell>
        </row>
        <row r="227">
          <cell r="A227">
            <v>141</v>
          </cell>
          <cell r="B227" t="str">
            <v>C73</v>
          </cell>
          <cell r="C227" t="str">
            <v>C75</v>
          </cell>
          <cell r="D227">
            <v>0.25910161999999998</v>
          </cell>
          <cell r="F227">
            <v>2.504529185</v>
          </cell>
          <cell r="G227">
            <v>2.33</v>
          </cell>
          <cell r="K227">
            <v>0.356618383320365</v>
          </cell>
          <cell r="L227">
            <v>13.684845174327947</v>
          </cell>
          <cell r="M227">
            <v>13.684845174327947</v>
          </cell>
          <cell r="N227">
            <v>159.51843910962054</v>
          </cell>
          <cell r="O227">
            <v>0.63233707897282365</v>
          </cell>
          <cell r="P227">
            <v>248.77549643447557</v>
          </cell>
          <cell r="Q227">
            <v>0.25910161999999998</v>
          </cell>
          <cell r="R227">
            <v>0</v>
          </cell>
          <cell r="S227">
            <v>5.7588972949999988</v>
          </cell>
          <cell r="U227">
            <v>2041</v>
          </cell>
          <cell r="V227">
            <v>158.4</v>
          </cell>
          <cell r="W227">
            <v>0.25910161999999998</v>
          </cell>
          <cell r="X227">
            <v>1.17621821</v>
          </cell>
          <cell r="Y227">
            <v>0.58810910500000002</v>
          </cell>
          <cell r="AB227" t="str">
            <v/>
          </cell>
          <cell r="AC227">
            <v>126.72000000000001</v>
          </cell>
          <cell r="AD227">
            <v>2.9934666666666669</v>
          </cell>
          <cell r="AE227">
            <v>10.713368231292714</v>
          </cell>
          <cell r="AF227">
            <v>11.301477336292713</v>
          </cell>
          <cell r="AG227">
            <v>13.029146524792713</v>
          </cell>
          <cell r="AH227">
            <v>261.80464295926828</v>
          </cell>
          <cell r="AI227">
            <v>85.429999999999993</v>
          </cell>
          <cell r="AJ227">
            <v>9.6199999999999992</v>
          </cell>
          <cell r="AK227">
            <v>14</v>
          </cell>
          <cell r="AL227">
            <v>0.35000000000000003</v>
          </cell>
          <cell r="AM227">
            <v>1.4E-2</v>
          </cell>
          <cell r="AN227">
            <v>0.22472902536392214</v>
          </cell>
          <cell r="AO227">
            <v>0.33872070312500002</v>
          </cell>
          <cell r="AP227">
            <v>0.64208292961120605</v>
          </cell>
          <cell r="AQ227">
            <v>4.0108788320434119</v>
          </cell>
          <cell r="AR227">
            <v>2.9010402250316591</v>
          </cell>
          <cell r="AS227">
            <v>6.7857804188860626</v>
          </cell>
          <cell r="AT227">
            <v>0.8199362388039716</v>
          </cell>
          <cell r="AU227">
            <v>1.0446652641678937</v>
          </cell>
          <cell r="AV227">
            <v>4.3739162650230652</v>
          </cell>
          <cell r="AW227">
            <v>420.82006067190952</v>
          </cell>
          <cell r="AX227">
            <v>0.6221296640213716</v>
          </cell>
          <cell r="AY227">
            <v>201.24685368579253</v>
          </cell>
          <cell r="AZ227" t="str">
            <v>00°00'00''</v>
          </cell>
          <cell r="BA227" t="e">
            <v>#VALUE!</v>
          </cell>
          <cell r="BB227">
            <v>0.14699999999999999</v>
          </cell>
          <cell r="BC227" t="e">
            <v>#VALUE!</v>
          </cell>
          <cell r="BD227" t="e">
            <v>#VALUE!</v>
          </cell>
          <cell r="BE227" t="e">
            <v>#VALUE!</v>
          </cell>
          <cell r="BF227" t="e">
            <v>#VALUE!</v>
          </cell>
          <cell r="BG227" t="e">
            <v>#VALUE!</v>
          </cell>
          <cell r="BH227" t="e">
            <v>#VALUE!</v>
          </cell>
          <cell r="BI227" t="e">
            <v>#VALUE!</v>
          </cell>
          <cell r="BJ227" t="e">
            <v>#VALUE!</v>
          </cell>
          <cell r="BK227" t="e">
            <v>#VALUE!</v>
          </cell>
          <cell r="BL227" t="e">
            <v>#VALUE!</v>
          </cell>
          <cell r="BM227" t="e">
            <v>#VALUE!</v>
          </cell>
          <cell r="BN227">
            <v>2.9999999999972715E-2</v>
          </cell>
          <cell r="BO227">
            <v>701.74</v>
          </cell>
          <cell r="BP227">
            <v>693.52</v>
          </cell>
          <cell r="BQ227">
            <v>702.09</v>
          </cell>
          <cell r="BR227">
            <v>693.87</v>
          </cell>
          <cell r="BS227">
            <v>704.64109911207106</v>
          </cell>
          <cell r="BT227">
            <v>696.37646597910475</v>
          </cell>
          <cell r="BU227" t="str">
            <v/>
          </cell>
          <cell r="BV227">
            <v>2.5510991120710287</v>
          </cell>
          <cell r="BW227">
            <v>2.5064659791047461</v>
          </cell>
          <cell r="BX227">
            <v>2.9010991120710288</v>
          </cell>
          <cell r="BY227">
            <v>350</v>
          </cell>
          <cell r="BZ227">
            <v>0.83750000000000002</v>
          </cell>
          <cell r="CA227">
            <v>0.4375</v>
          </cell>
          <cell r="CB227">
            <v>2.5287825455878874</v>
          </cell>
          <cell r="CC227">
            <v>4</v>
          </cell>
          <cell r="CD227">
            <v>1.752847531055437</v>
          </cell>
          <cell r="CE227">
            <v>2397.4435164797374</v>
          </cell>
          <cell r="CF227">
            <v>2.0807739973253359E-2</v>
          </cell>
          <cell r="CG227">
            <v>727.12343306905495</v>
          </cell>
          <cell r="CH227">
            <v>3124.5669495487923</v>
          </cell>
          <cell r="CI227">
            <v>2</v>
          </cell>
          <cell r="CJ227">
            <v>1</v>
          </cell>
          <cell r="CK227">
            <v>1.5</v>
          </cell>
          <cell r="CL227">
            <v>2854</v>
          </cell>
          <cell r="CM227">
            <v>1.6422040729934086</v>
          </cell>
          <cell r="CN227">
            <v>1.9</v>
          </cell>
          <cell r="CO227" t="str">
            <v/>
          </cell>
          <cell r="CP227">
            <v>3</v>
          </cell>
          <cell r="CQ227">
            <v>3</v>
          </cell>
          <cell r="DV227" t="str">
            <v>350 mm</v>
          </cell>
          <cell r="DW227">
            <v>85.429999999999993</v>
          </cell>
          <cell r="DX227" t="str">
            <v>1</v>
          </cell>
          <cell r="DY227" t="str">
            <v>CS</v>
          </cell>
          <cell r="DZ227">
            <v>701.74</v>
          </cell>
          <cell r="EA227">
            <v>693.52</v>
          </cell>
        </row>
        <row r="228">
          <cell r="A228">
            <v>142</v>
          </cell>
          <cell r="B228" t="str">
            <v>C75</v>
          </cell>
          <cell r="C228" t="str">
            <v>C75'</v>
          </cell>
          <cell r="D228">
            <v>2.7117680000000002E-2</v>
          </cell>
          <cell r="F228">
            <v>2.5316468649999999</v>
          </cell>
          <cell r="G228">
            <v>2.33</v>
          </cell>
          <cell r="K228">
            <v>0.10128254027541035</v>
          </cell>
          <cell r="L228">
            <v>13.786127714603357</v>
          </cell>
          <cell r="M228">
            <v>13.786127714603357</v>
          </cell>
          <cell r="N228">
            <v>158.85556093163123</v>
          </cell>
          <cell r="O228">
            <v>0.63051724239172469</v>
          </cell>
          <cell r="P228">
            <v>251.49163499685122</v>
          </cell>
          <cell r="Q228">
            <v>2.7117680000000002E-2</v>
          </cell>
          <cell r="R228">
            <v>0</v>
          </cell>
          <cell r="S228">
            <v>5.7860149749999987</v>
          </cell>
          <cell r="U228">
            <v>2051</v>
          </cell>
          <cell r="V228">
            <v>158.4</v>
          </cell>
          <cell r="X228">
            <v>1.17621821</v>
          </cell>
          <cell r="Y228">
            <v>0.58810910500000002</v>
          </cell>
          <cell r="AB228" t="str">
            <v/>
          </cell>
          <cell r="AC228">
            <v>126.72000000000001</v>
          </cell>
          <cell r="AD228">
            <v>3.0081333333333338</v>
          </cell>
          <cell r="AE228">
            <v>10.760866929860999</v>
          </cell>
          <cell r="AF228">
            <v>11.348976034861</v>
          </cell>
          <cell r="AG228">
            <v>13.084780527361</v>
          </cell>
          <cell r="AH228">
            <v>264.57641552421222</v>
          </cell>
          <cell r="AI228">
            <v>22.810000000000002</v>
          </cell>
          <cell r="AJ228">
            <v>7.98</v>
          </cell>
          <cell r="AK228">
            <v>14</v>
          </cell>
          <cell r="AL228">
            <v>0.35000000000000003</v>
          </cell>
          <cell r="AM228">
            <v>1.4E-2</v>
          </cell>
          <cell r="AN228">
            <v>0.23982458114624022</v>
          </cell>
          <cell r="AO228">
            <v>0.33914794921875002</v>
          </cell>
          <cell r="AP228">
            <v>0.6852130889892577</v>
          </cell>
          <cell r="AQ228">
            <v>3.7654543437495414</v>
          </cell>
          <cell r="AR228">
            <v>2.5837520620926968</v>
          </cell>
          <cell r="AS228">
            <v>5.9297099103088549</v>
          </cell>
          <cell r="AT228">
            <v>0.7226629161499637</v>
          </cell>
          <cell r="AU228">
            <v>0.96248749729620386</v>
          </cell>
          <cell r="AV228">
            <v>3.983679348481433</v>
          </cell>
          <cell r="AW228">
            <v>383.27486937305349</v>
          </cell>
          <cell r="AX228">
            <v>0.69030462643427759</v>
          </cell>
          <cell r="AY228">
            <v>288.90514744734526</v>
          </cell>
          <cell r="AZ228" t="str">
            <v>87°39'30''</v>
          </cell>
          <cell r="BA228" t="e">
            <v>#VALUE!</v>
          </cell>
          <cell r="BB228">
            <v>1E-3</v>
          </cell>
          <cell r="BC228" t="e">
            <v>#VALUE!</v>
          </cell>
          <cell r="BD228" t="e">
            <v>#VALUE!</v>
          </cell>
          <cell r="BE228" t="e">
            <v>#VALUE!</v>
          </cell>
          <cell r="BF228" t="e">
            <v>#VALUE!</v>
          </cell>
          <cell r="BG228" t="e">
            <v>#VALUE!</v>
          </cell>
          <cell r="BH228" t="e">
            <v>#VALUE!</v>
          </cell>
          <cell r="BI228" t="e">
            <v>#VALUE!</v>
          </cell>
          <cell r="BJ228" t="e">
            <v>#VALUE!</v>
          </cell>
          <cell r="BK228" t="e">
            <v>#VALUE!</v>
          </cell>
          <cell r="BL228" t="e">
            <v>#VALUE!</v>
          </cell>
          <cell r="BM228" t="e">
            <v>#VALUE!</v>
          </cell>
          <cell r="BN228">
            <v>2.9999999999972715E-2</v>
          </cell>
          <cell r="BO228">
            <v>693.49</v>
          </cell>
          <cell r="BP228">
            <v>691.67</v>
          </cell>
          <cell r="BQ228">
            <v>693.84</v>
          </cell>
          <cell r="BR228">
            <v>692.02</v>
          </cell>
          <cell r="BS228">
            <v>696.37646597910475</v>
          </cell>
          <cell r="BT228">
            <v>695</v>
          </cell>
          <cell r="BU228" t="str">
            <v/>
          </cell>
          <cell r="BV228">
            <v>2.5364659791047188</v>
          </cell>
          <cell r="BW228">
            <v>2.9800000000000182</v>
          </cell>
          <cell r="BX228">
            <v>2.8864659791047189</v>
          </cell>
          <cell r="BY228">
            <v>350</v>
          </cell>
          <cell r="BZ228">
            <v>0.83750000000000002</v>
          </cell>
          <cell r="CA228">
            <v>0.4375</v>
          </cell>
          <cell r="CB228">
            <v>2.7582329895523685</v>
          </cell>
          <cell r="CC228">
            <v>4</v>
          </cell>
          <cell r="CD228">
            <v>1.8303996774230906</v>
          </cell>
          <cell r="CE228">
            <v>2503.5148587979525</v>
          </cell>
          <cell r="CF228">
            <v>1.7614953387844912E-2</v>
          </cell>
          <cell r="CG228">
            <v>631.45912356519909</v>
          </cell>
          <cell r="CH228">
            <v>3134.9739823631517</v>
          </cell>
          <cell r="CI228">
            <v>2</v>
          </cell>
          <cell r="CJ228">
            <v>1</v>
          </cell>
          <cell r="CK228">
            <v>1.5</v>
          </cell>
          <cell r="CL228">
            <v>2854</v>
          </cell>
          <cell r="CM228">
            <v>1.6476737819007454</v>
          </cell>
          <cell r="CN228">
            <v>1.9</v>
          </cell>
          <cell r="CO228" t="str">
            <v/>
          </cell>
          <cell r="CP228">
            <v>3</v>
          </cell>
          <cell r="CQ228">
            <v>3</v>
          </cell>
          <cell r="DV228" t="str">
            <v>350 mm</v>
          </cell>
          <cell r="DW228">
            <v>22.810000000000002</v>
          </cell>
          <cell r="DX228" t="str">
            <v>1</v>
          </cell>
          <cell r="DY228" t="str">
            <v>CS</v>
          </cell>
          <cell r="DZ228">
            <v>693.49</v>
          </cell>
          <cell r="EA228">
            <v>691.67</v>
          </cell>
        </row>
        <row r="229">
          <cell r="A229">
            <v>143</v>
          </cell>
          <cell r="B229" t="str">
            <v>C75'</v>
          </cell>
          <cell r="C229" t="str">
            <v>CBB7</v>
          </cell>
          <cell r="F229">
            <v>2.5316468649999999</v>
          </cell>
          <cell r="G229">
            <v>2.33</v>
          </cell>
          <cell r="K229">
            <v>1.5284053686658647E-2</v>
          </cell>
          <cell r="L229">
            <v>13.801411768290015</v>
          </cell>
          <cell r="M229">
            <v>13.801411768290015</v>
          </cell>
          <cell r="N229">
            <v>158.75618315305167</v>
          </cell>
          <cell r="O229">
            <v>0.62965517241379365</v>
          </cell>
          <cell r="P229">
            <v>251.49163499685122</v>
          </cell>
          <cell r="Q229">
            <v>0</v>
          </cell>
          <cell r="R229">
            <v>0</v>
          </cell>
          <cell r="S229">
            <v>5.7860149749999987</v>
          </cell>
          <cell r="U229">
            <v>2116</v>
          </cell>
          <cell r="V229">
            <v>158.4</v>
          </cell>
          <cell r="X229">
            <v>1.17621821</v>
          </cell>
          <cell r="Y229">
            <v>0.58810910500000002</v>
          </cell>
          <cell r="AB229" t="str">
            <v/>
          </cell>
          <cell r="AC229">
            <v>126.72000000000001</v>
          </cell>
          <cell r="AD229">
            <v>3.1034666666666668</v>
          </cell>
          <cell r="AE229">
            <v>11.068881764828291</v>
          </cell>
          <cell r="AF229">
            <v>11.656990869828292</v>
          </cell>
          <cell r="AG229">
            <v>13.392795362328291</v>
          </cell>
          <cell r="AH229">
            <v>264.88443035917953</v>
          </cell>
          <cell r="AI229">
            <v>4.6399999999999997</v>
          </cell>
          <cell r="AJ229">
            <v>9.6999999999999993</v>
          </cell>
          <cell r="AK229">
            <v>16</v>
          </cell>
          <cell r="AL229">
            <v>0.36199999999999999</v>
          </cell>
          <cell r="AM229">
            <v>0.01</v>
          </cell>
          <cell r="AN229">
            <v>0.18232369852066038</v>
          </cell>
          <cell r="AO229">
            <v>0.34662207031249997</v>
          </cell>
          <cell r="AP229">
            <v>0.50365662574768066</v>
          </cell>
          <cell r="AQ229">
            <v>5.0998111007316886</v>
          </cell>
          <cell r="AR229">
            <v>4.294792048260712</v>
          </cell>
          <cell r="AS229">
            <v>5.7839254602067083</v>
          </cell>
          <cell r="AT229">
            <v>1.3255898707006197</v>
          </cell>
          <cell r="AU229">
            <v>1.5079135692212802</v>
          </cell>
          <cell r="AV229">
            <v>6.2886464925182377</v>
          </cell>
          <cell r="AW229">
            <v>647.23829413967246</v>
          </cell>
          <cell r="AX229">
            <v>0.40925333491163629</v>
          </cell>
          <cell r="AY229">
            <v>290.64281485536679</v>
          </cell>
          <cell r="AZ229" t="str">
            <v>01°44'16''</v>
          </cell>
          <cell r="BA229" t="e">
            <v>#VALUE!</v>
          </cell>
          <cell r="BB229">
            <v>0.54500000000000004</v>
          </cell>
          <cell r="BC229" t="e">
            <v>#VALUE!</v>
          </cell>
          <cell r="BD229" t="e">
            <v>#VALUE!</v>
          </cell>
          <cell r="BE229" t="e">
            <v>#VALUE!</v>
          </cell>
          <cell r="BF229" t="e">
            <v>#VALUE!</v>
          </cell>
          <cell r="BG229" t="e">
            <v>#VALUE!</v>
          </cell>
          <cell r="BH229" t="e">
            <v>#VALUE!</v>
          </cell>
          <cell r="BI229" t="e">
            <v>#VALUE!</v>
          </cell>
          <cell r="BJ229" t="e">
            <v>#VALUE!</v>
          </cell>
          <cell r="BK229" t="e">
            <v>#VALUE!</v>
          </cell>
          <cell r="BL229" t="e">
            <v>#VALUE!</v>
          </cell>
          <cell r="BM229" t="e">
            <v>#VALUE!</v>
          </cell>
          <cell r="BN229">
            <v>2.9999999999972715E-2</v>
          </cell>
          <cell r="BO229">
            <v>691.64</v>
          </cell>
          <cell r="BP229">
            <v>691.19</v>
          </cell>
          <cell r="BQ229">
            <v>692.00199999999995</v>
          </cell>
          <cell r="BR229">
            <v>691.55200000000002</v>
          </cell>
          <cell r="BS229">
            <v>695</v>
          </cell>
          <cell r="BT229">
            <v>694.8</v>
          </cell>
          <cell r="BU229" t="str">
            <v/>
          </cell>
          <cell r="BV229">
            <v>2.9980000000000473</v>
          </cell>
          <cell r="BW229">
            <v>3.2479999999999336</v>
          </cell>
          <cell r="BX229">
            <v>3.3600000000000474</v>
          </cell>
          <cell r="BY229">
            <v>400</v>
          </cell>
          <cell r="BZ229">
            <v>0.8</v>
          </cell>
          <cell r="CA229">
            <v>0.4</v>
          </cell>
          <cell r="CB229">
            <v>3.1229999999999905</v>
          </cell>
          <cell r="CC229">
            <v>4</v>
          </cell>
          <cell r="CD229">
            <v>1.9754472415527813</v>
          </cell>
          <cell r="CE229">
            <v>6089.8499999999813</v>
          </cell>
          <cell r="CF229">
            <v>1.272956525105871E-2</v>
          </cell>
          <cell r="CG229">
            <v>469.21940264363457</v>
          </cell>
          <cell r="CH229">
            <v>6559.0694026436158</v>
          </cell>
          <cell r="CI229">
            <v>4</v>
          </cell>
          <cell r="CJ229">
            <v>1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>
            <v>1.0471647386993397</v>
          </cell>
          <cell r="CP229">
            <v>3</v>
          </cell>
          <cell r="CQ229">
            <v>3</v>
          </cell>
          <cell r="DV229" t="str">
            <v>400 mm</v>
          </cell>
          <cell r="DW229">
            <v>4.6399999999999997</v>
          </cell>
          <cell r="DX229" t="str">
            <v>-</v>
          </cell>
          <cell r="DY229" t="str">
            <v>PVC</v>
          </cell>
          <cell r="DZ229">
            <v>691.64</v>
          </cell>
          <cell r="EA229">
            <v>691.18999999999994</v>
          </cell>
        </row>
        <row r="230">
          <cell r="A230">
            <v>144</v>
          </cell>
          <cell r="B230" t="str">
            <v>CBB7</v>
          </cell>
          <cell r="C230" t="str">
            <v>C75A</v>
          </cell>
          <cell r="F230">
            <v>2.5316468649999999</v>
          </cell>
          <cell r="G230">
            <v>2.33</v>
          </cell>
          <cell r="K230">
            <v>0.21643102400566458</v>
          </cell>
          <cell r="L230">
            <v>14.01784279229568</v>
          </cell>
          <cell r="M230">
            <v>14.01784279229568</v>
          </cell>
          <cell r="N230">
            <v>157.36697439450208</v>
          </cell>
          <cell r="O230">
            <v>0.63054797243572758</v>
          </cell>
          <cell r="P230">
            <v>251.49163499685122</v>
          </cell>
          <cell r="Q230">
            <v>0</v>
          </cell>
          <cell r="R230">
            <v>0</v>
          </cell>
          <cell r="S230">
            <v>5.7860149749999987</v>
          </cell>
          <cell r="U230">
            <v>2190</v>
          </cell>
          <cell r="V230">
            <v>158.4</v>
          </cell>
          <cell r="Y230">
            <v>0</v>
          </cell>
          <cell r="AB230" t="str">
            <v/>
          </cell>
          <cell r="AC230">
            <v>126.72000000000001</v>
          </cell>
          <cell r="AD230">
            <v>3.2120000000000006</v>
          </cell>
          <cell r="AE230">
            <v>11.418041783794999</v>
          </cell>
          <cell r="AF230">
            <v>11.418041783794999</v>
          </cell>
          <cell r="AG230">
            <v>13.153846276294999</v>
          </cell>
          <cell r="AH230">
            <v>264.64548127314623</v>
          </cell>
          <cell r="AI230">
            <v>37.729999999999997</v>
          </cell>
          <cell r="AJ230">
            <v>4</v>
          </cell>
          <cell r="AK230">
            <v>16</v>
          </cell>
          <cell r="AL230">
            <v>0.4</v>
          </cell>
          <cell r="AM230">
            <v>1.4E-2</v>
          </cell>
          <cell r="AN230">
            <v>0.27225646972656259</v>
          </cell>
          <cell r="AO230">
            <v>0.36074218750000003</v>
          </cell>
          <cell r="AP230">
            <v>0.68064117431640647</v>
          </cell>
          <cell r="AQ230">
            <v>2.9052298733378588</v>
          </cell>
          <cell r="AR230">
            <v>1.8753119352220589</v>
          </cell>
          <cell r="AS230">
            <v>3.3789034258199795</v>
          </cell>
          <cell r="AT230">
            <v>0.43019167262664176</v>
          </cell>
          <cell r="AU230">
            <v>0.7024481423532043</v>
          </cell>
          <cell r="AV230">
            <v>3.0830049513197935</v>
          </cell>
          <cell r="AW230">
            <v>387.42182824188887</v>
          </cell>
          <cell r="AX230">
            <v>0.68309388367222668</v>
          </cell>
          <cell r="AY230">
            <v>205.60450196964803</v>
          </cell>
          <cell r="AZ230" t="str">
            <v>85°02'18''</v>
          </cell>
          <cell r="BA230" t="e">
            <v>#VALUE!</v>
          </cell>
          <cell r="BB230">
            <v>1E-3</v>
          </cell>
          <cell r="BC230" t="e">
            <v>#VALUE!</v>
          </cell>
          <cell r="BD230" t="e">
            <v>#VALUE!</v>
          </cell>
          <cell r="BE230" t="e">
            <v>#VALUE!</v>
          </cell>
          <cell r="BF230" t="e">
            <v>#VALUE!</v>
          </cell>
          <cell r="BG230" t="e">
            <v>#VALUE!</v>
          </cell>
          <cell r="BH230" t="e">
            <v>#VALUE!</v>
          </cell>
          <cell r="BI230" t="e">
            <v>#VALUE!</v>
          </cell>
          <cell r="BJ230" t="e">
            <v>#VALUE!</v>
          </cell>
          <cell r="BK230" t="e">
            <v>#VALUE!</v>
          </cell>
          <cell r="BL230" t="e">
            <v>#VALUE!</v>
          </cell>
          <cell r="BM230" t="e">
            <v>#VALUE!</v>
          </cell>
          <cell r="BN230">
            <v>3.0000000000086402E-2</v>
          </cell>
          <cell r="BO230">
            <v>691.16</v>
          </cell>
          <cell r="BP230">
            <v>689.65</v>
          </cell>
          <cell r="BQ230">
            <v>691.56</v>
          </cell>
          <cell r="BR230">
            <v>690.05</v>
          </cell>
          <cell r="BS230">
            <v>694.8</v>
          </cell>
          <cell r="BT230">
            <v>692.5</v>
          </cell>
          <cell r="BU230" t="str">
            <v/>
          </cell>
          <cell r="BV230">
            <v>3.2400000000000091</v>
          </cell>
          <cell r="BW230">
            <v>2.4500000000000455</v>
          </cell>
          <cell r="BX230">
            <v>3.640000000000009</v>
          </cell>
          <cell r="BY230">
            <v>400</v>
          </cell>
          <cell r="BZ230">
            <v>0.9</v>
          </cell>
          <cell r="CA230">
            <v>0.5</v>
          </cell>
          <cell r="CB230">
            <v>2.8450000000000273</v>
          </cell>
          <cell r="CC230">
            <v>3</v>
          </cell>
          <cell r="CD230">
            <v>2.042046235780774</v>
          </cell>
          <cell r="CE230">
            <v>2977.3034117683687</v>
          </cell>
          <cell r="CF230">
            <v>1.8931359577848417E-2</v>
          </cell>
          <cell r="CG230">
            <v>693.20204725520682</v>
          </cell>
          <cell r="CH230">
            <v>3670.5054590235754</v>
          </cell>
          <cell r="CI230">
            <v>2</v>
          </cell>
          <cell r="CJ230">
            <v>1</v>
          </cell>
          <cell r="CK230">
            <v>1.5</v>
          </cell>
          <cell r="CL230">
            <v>3059</v>
          </cell>
          <cell r="CM230">
            <v>1.7998555699690628</v>
          </cell>
          <cell r="CN230">
            <v>1.9</v>
          </cell>
          <cell r="CO230" t="str">
            <v/>
          </cell>
          <cell r="CP230">
            <v>3</v>
          </cell>
          <cell r="CQ230">
            <v>3</v>
          </cell>
          <cell r="DV230" t="str">
            <v>400 mm</v>
          </cell>
          <cell r="DW230">
            <v>37.729999999999997</v>
          </cell>
          <cell r="DX230" t="str">
            <v>1</v>
          </cell>
          <cell r="DY230" t="str">
            <v>CS</v>
          </cell>
          <cell r="DZ230">
            <v>691.16</v>
          </cell>
          <cell r="EA230">
            <v>689.65</v>
          </cell>
        </row>
        <row r="231">
          <cell r="A231">
            <v>145</v>
          </cell>
          <cell r="B231" t="str">
            <v>C75A</v>
          </cell>
          <cell r="C231" t="str">
            <v>ALIV75B</v>
          </cell>
          <cell r="F231">
            <v>2.5316468649999999</v>
          </cell>
          <cell r="G231">
            <v>2.33</v>
          </cell>
          <cell r="K231">
            <v>0.38256362378372682</v>
          </cell>
          <cell r="L231">
            <v>14.400406416079406</v>
          </cell>
          <cell r="M231">
            <v>14.400406416079406</v>
          </cell>
          <cell r="N231">
            <v>154.99085164316728</v>
          </cell>
          <cell r="O231">
            <v>0.63090702604482141</v>
          </cell>
          <cell r="P231">
            <v>251.49163499685122</v>
          </cell>
          <cell r="Q231">
            <v>0</v>
          </cell>
          <cell r="R231">
            <v>0</v>
          </cell>
          <cell r="S231">
            <v>5.7860149749999987</v>
          </cell>
          <cell r="U231">
            <v>2190</v>
          </cell>
          <cell r="V231">
            <v>158.4</v>
          </cell>
          <cell r="Y231">
            <v>0</v>
          </cell>
          <cell r="AB231" t="str">
            <v/>
          </cell>
          <cell r="AC231">
            <v>126.72000000000001</v>
          </cell>
          <cell r="AD231">
            <v>3.2120000000000006</v>
          </cell>
          <cell r="AE231">
            <v>11.418041783794999</v>
          </cell>
          <cell r="AF231">
            <v>11.418041783794999</v>
          </cell>
          <cell r="AG231">
            <v>13.153846276294999</v>
          </cell>
          <cell r="AH231">
            <v>264.64548127314623</v>
          </cell>
          <cell r="AI231">
            <v>66.039999999999992</v>
          </cell>
          <cell r="AJ231">
            <v>3.91</v>
          </cell>
          <cell r="AK231">
            <v>16</v>
          </cell>
          <cell r="AL231">
            <v>0.4</v>
          </cell>
          <cell r="AM231">
            <v>1.4E-2</v>
          </cell>
          <cell r="AN231">
            <v>0.27423915863037113</v>
          </cell>
          <cell r="AO231">
            <v>0.36074218750000003</v>
          </cell>
          <cell r="AP231">
            <v>0.68559789657592773</v>
          </cell>
          <cell r="AQ231">
            <v>2.8818844512036366</v>
          </cell>
          <cell r="AR231">
            <v>1.8488723986948947</v>
          </cell>
          <cell r="AS231">
            <v>3.321945364258351</v>
          </cell>
          <cell r="AT231">
            <v>0.42330570795562111</v>
          </cell>
          <cell r="AU231">
            <v>0.69754486658599224</v>
          </cell>
          <cell r="AV231">
            <v>3.0481238230164567</v>
          </cell>
          <cell r="AW231">
            <v>383.03853638482144</v>
          </cell>
          <cell r="AX231">
            <v>0.69091085134908969</v>
          </cell>
          <cell r="AY231">
            <v>202.11379254880276</v>
          </cell>
          <cell r="AZ231" t="str">
            <v>03°29'27''</v>
          </cell>
          <cell r="BA231" t="e">
            <v>#VALUE!</v>
          </cell>
          <cell r="BB231">
            <v>1E-3</v>
          </cell>
          <cell r="BC231" t="e">
            <v>#VALUE!</v>
          </cell>
          <cell r="BD231" t="e">
            <v>#VALUE!</v>
          </cell>
          <cell r="BE231" t="e">
            <v>#VALUE!</v>
          </cell>
          <cell r="BF231" t="e">
            <v>#VALUE!</v>
          </cell>
          <cell r="BG231" t="e">
            <v>#VALUE!</v>
          </cell>
          <cell r="BH231" t="e">
            <v>#VALUE!</v>
          </cell>
          <cell r="BI231" t="e">
            <v>#VALUE!</v>
          </cell>
          <cell r="BJ231" t="e">
            <v>#VALUE!</v>
          </cell>
          <cell r="BK231" t="e">
            <v>#VALUE!</v>
          </cell>
          <cell r="BL231" t="e">
            <v>#VALUE!</v>
          </cell>
          <cell r="BM231" t="e">
            <v>#VALUE!</v>
          </cell>
          <cell r="BN231">
            <v>6.9999999999936335E-2</v>
          </cell>
          <cell r="BO231">
            <v>689.58</v>
          </cell>
          <cell r="BP231">
            <v>687</v>
          </cell>
          <cell r="BQ231">
            <v>689.98</v>
          </cell>
          <cell r="BR231">
            <v>687.4</v>
          </cell>
          <cell r="BS231">
            <v>692.5</v>
          </cell>
          <cell r="BT231">
            <v>688</v>
          </cell>
          <cell r="BU231" t="str">
            <v/>
          </cell>
          <cell r="BV231">
            <v>2.5199999999999818</v>
          </cell>
          <cell r="BW231">
            <v>0.60000000000002274</v>
          </cell>
          <cell r="BX231">
            <v>2.9199999999999817</v>
          </cell>
          <cell r="BY231">
            <v>400</v>
          </cell>
          <cell r="BZ231">
            <v>0.9</v>
          </cell>
          <cell r="CA231">
            <v>0.5</v>
          </cell>
          <cell r="CB231">
            <v>1.5600000000000023</v>
          </cell>
          <cell r="CC231">
            <v>4</v>
          </cell>
          <cell r="CD231">
            <v>1.2502326693100456</v>
          </cell>
          <cell r="CE231">
            <v>1974.7425011752173</v>
          </cell>
          <cell r="CF231">
            <v>5.7927048862830177E-2</v>
          </cell>
          <cell r="CG231">
            <v>1924.5873652743965</v>
          </cell>
          <cell r="CH231">
            <v>3899.3298664496137</v>
          </cell>
          <cell r="CI231">
            <v>2</v>
          </cell>
          <cell r="CJ231">
            <v>1</v>
          </cell>
          <cell r="CK231">
            <v>1.5</v>
          </cell>
          <cell r="CL231">
            <v>3059</v>
          </cell>
          <cell r="CM231">
            <v>1.9120610656013144</v>
          </cell>
          <cell r="CN231">
            <v>2.2000000000000002</v>
          </cell>
          <cell r="CO231" t="str">
            <v/>
          </cell>
          <cell r="CP231">
            <v>3</v>
          </cell>
          <cell r="CQ231">
            <v>3</v>
          </cell>
          <cell r="DV231" t="str">
            <v>400 mm</v>
          </cell>
          <cell r="DW231">
            <v>66.039999999999992</v>
          </cell>
          <cell r="DX231" t="str">
            <v>1</v>
          </cell>
          <cell r="DY231" t="str">
            <v>CS</v>
          </cell>
          <cell r="DZ231">
            <v>689.58</v>
          </cell>
          <cell r="EA231">
            <v>687</v>
          </cell>
        </row>
        <row r="232">
          <cell r="A232">
            <v>146</v>
          </cell>
          <cell r="B232" t="str">
            <v>ALIV75B</v>
          </cell>
          <cell r="C232" t="str">
            <v>C75C</v>
          </cell>
          <cell r="G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>
            <v>0</v>
          </cell>
          <cell r="O232" t="str">
            <v/>
          </cell>
          <cell r="P232" t="str">
            <v/>
          </cell>
          <cell r="Q232">
            <v>0</v>
          </cell>
          <cell r="R232">
            <v>0</v>
          </cell>
          <cell r="S232">
            <v>5.7860149749999987</v>
          </cell>
          <cell r="U232">
            <v>2190</v>
          </cell>
          <cell r="V232">
            <v>158.4</v>
          </cell>
          <cell r="Y232">
            <v>0</v>
          </cell>
          <cell r="AB232" t="str">
            <v/>
          </cell>
          <cell r="AC232">
            <v>126.72000000000001</v>
          </cell>
          <cell r="AD232">
            <v>3.2120000000000006</v>
          </cell>
          <cell r="AE232">
            <v>11.418041783794999</v>
          </cell>
          <cell r="AF232">
            <v>11.418041783794999</v>
          </cell>
          <cell r="AG232">
            <v>13.153846276294999</v>
          </cell>
          <cell r="AH232">
            <v>13.153846276294999</v>
          </cell>
          <cell r="AI232">
            <v>30.59</v>
          </cell>
          <cell r="AJ232">
            <v>5.13</v>
          </cell>
          <cell r="AK232">
            <v>16</v>
          </cell>
          <cell r="AL232">
            <v>0.4</v>
          </cell>
          <cell r="AM232">
            <v>1.4E-2</v>
          </cell>
          <cell r="AN232">
            <v>5.3025054931640628E-2</v>
          </cell>
          <cell r="AO232">
            <v>7.9687500000000022E-2</v>
          </cell>
          <cell r="AP232">
            <v>0.13256263732910156</v>
          </cell>
          <cell r="AQ232">
            <v>1.3317972571314405</v>
          </cell>
          <cell r="AR232">
            <v>2.2265388442684078</v>
          </cell>
          <cell r="AS232">
            <v>1.0824136155440671</v>
          </cell>
          <cell r="AT232">
            <v>9.0401831503711921E-2</v>
          </cell>
          <cell r="AU232">
            <v>0.14342688643535256</v>
          </cell>
          <cell r="AV232">
            <v>3.4914265418376598</v>
          </cell>
          <cell r="AW232">
            <v>438.7455989754244</v>
          </cell>
          <cell r="AX232">
            <v>2.9980577143137999E-2</v>
          </cell>
          <cell r="AY232">
            <v>207.94732962731675</v>
          </cell>
          <cell r="AZ232" t="str">
            <v>05°50'01''</v>
          </cell>
          <cell r="BA232" t="e">
            <v>#VALUE!</v>
          </cell>
          <cell r="BB232">
            <v>1E-3</v>
          </cell>
          <cell r="BC232" t="e">
            <v>#VALUE!</v>
          </cell>
          <cell r="BD232" t="e">
            <v>#VALUE!</v>
          </cell>
          <cell r="BE232" t="e">
            <v>#VALUE!</v>
          </cell>
          <cell r="BF232" t="e">
            <v>#VALUE!</v>
          </cell>
          <cell r="BG232" t="e">
            <v>#VALUE!</v>
          </cell>
          <cell r="BH232" t="e">
            <v>#VALUE!</v>
          </cell>
          <cell r="BI232" t="e">
            <v>#VALUE!</v>
          </cell>
          <cell r="BJ232" t="e">
            <v>#VALUE!</v>
          </cell>
          <cell r="BK232" t="e">
            <v>#VALUE!</v>
          </cell>
          <cell r="BL232" t="e">
            <v>#VALUE!</v>
          </cell>
          <cell r="BM232" t="e">
            <v>#VALUE!</v>
          </cell>
          <cell r="BN232">
            <v>2.9999999999972715E-2</v>
          </cell>
          <cell r="BO232">
            <v>686.97</v>
          </cell>
          <cell r="BP232">
            <v>685.4</v>
          </cell>
          <cell r="BQ232">
            <v>687.37</v>
          </cell>
          <cell r="BR232">
            <v>685.8</v>
          </cell>
          <cell r="BS232">
            <v>688</v>
          </cell>
          <cell r="BT232">
            <v>687</v>
          </cell>
          <cell r="BU232" t="str">
            <v/>
          </cell>
          <cell r="BV232">
            <v>0.62999999999999545</v>
          </cell>
          <cell r="BW232">
            <v>1.2000000000000455</v>
          </cell>
          <cell r="BX232">
            <v>1.0299999999999954</v>
          </cell>
          <cell r="BY232">
            <v>400</v>
          </cell>
          <cell r="BZ232">
            <v>0.9</v>
          </cell>
          <cell r="CA232">
            <v>0.5</v>
          </cell>
          <cell r="CB232">
            <v>0.91500000000002046</v>
          </cell>
          <cell r="CC232">
            <v>5</v>
          </cell>
          <cell r="CD232">
            <v>0.83533472829343924</v>
          </cell>
          <cell r="CE232">
            <v>1150.255920860066</v>
          </cell>
          <cell r="CF232">
            <v>0.13793420081894148</v>
          </cell>
          <cell r="CG232">
            <v>5364.0418306843303</v>
          </cell>
          <cell r="CH232">
            <v>6514.2977515443963</v>
          </cell>
          <cell r="CI232">
            <v>2</v>
          </cell>
          <cell r="CJ232">
            <v>1</v>
          </cell>
          <cell r="CK232">
            <v>1.5</v>
          </cell>
          <cell r="CL232">
            <v>3059</v>
          </cell>
          <cell r="CM232">
            <v>3.1943271092895045</v>
          </cell>
          <cell r="CN232">
            <v>4</v>
          </cell>
          <cell r="CO232" t="str">
            <v/>
          </cell>
          <cell r="CP232">
            <v>3</v>
          </cell>
          <cell r="CQ232">
            <v>3</v>
          </cell>
          <cell r="DV232" t="str">
            <v>400 mm</v>
          </cell>
          <cell r="DW232">
            <v>30.59</v>
          </cell>
          <cell r="DX232" t="str">
            <v>1</v>
          </cell>
          <cell r="DY232" t="str">
            <v>CS</v>
          </cell>
          <cell r="DZ232">
            <v>686.97</v>
          </cell>
          <cell r="EA232">
            <v>685.4</v>
          </cell>
        </row>
        <row r="233">
          <cell r="A233">
            <v>144</v>
          </cell>
          <cell r="B233" t="str">
            <v>ALIV75B</v>
          </cell>
          <cell r="C233" t="str">
            <v>BOT 75B</v>
          </cell>
          <cell r="F233">
            <v>2.5316468649999999</v>
          </cell>
          <cell r="G233">
            <v>2.33</v>
          </cell>
          <cell r="K233">
            <v>3.7567191116015817E-3</v>
          </cell>
          <cell r="L233">
            <v>14.021599511407281</v>
          </cell>
          <cell r="M233">
            <v>14.021599511407281</v>
          </cell>
          <cell r="N233">
            <v>157.34315439165252</v>
          </cell>
          <cell r="O233">
            <v>0.65452702702702559</v>
          </cell>
          <cell r="P233">
            <v>251.49163499685122</v>
          </cell>
          <cell r="Q233">
            <v>0</v>
          </cell>
          <cell r="R233">
            <v>0</v>
          </cell>
          <cell r="V233">
            <v>158.4</v>
          </cell>
          <cell r="Y233">
            <v>0</v>
          </cell>
          <cell r="AB233" t="str">
            <v/>
          </cell>
          <cell r="AC233" t="str">
            <v/>
          </cell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  <cell r="AH233">
            <v>251.49163499685122</v>
          </cell>
          <cell r="AI233">
            <v>1.4800000000000002</v>
          </cell>
          <cell r="AJ233">
            <v>18.920000000000002</v>
          </cell>
          <cell r="AK233">
            <v>10</v>
          </cell>
          <cell r="AL233">
            <v>0.22700000000000001</v>
          </cell>
          <cell r="AM233">
            <v>0.01</v>
          </cell>
          <cell r="AN233">
            <v>0.19865032863616944</v>
          </cell>
          <cell r="AO233">
            <v>0.22688396453857423</v>
          </cell>
          <cell r="AP233">
            <v>0.87511157989501953</v>
          </cell>
          <cell r="AQ233">
            <v>6.6966665482703718</v>
          </cell>
          <cell r="AR233">
            <v>4.27062331427706</v>
          </cell>
          <cell r="AS233">
            <v>10.966331396757798</v>
          </cell>
          <cell r="AT233">
            <v>2.2856953546749956</v>
          </cell>
          <cell r="AU233">
            <v>2.4843456833111652</v>
          </cell>
          <cell r="AV233">
            <v>6.4344298755729161</v>
          </cell>
          <cell r="AW233">
            <v>260.40640854220578</v>
          </cell>
          <cell r="AX233">
            <v>0.96576592106445913</v>
          </cell>
          <cell r="AY233">
            <v>159.53207548983758</v>
          </cell>
          <cell r="AZ233" t="b">
            <v>0</v>
          </cell>
          <cell r="BA233" t="str">
            <v/>
          </cell>
          <cell r="BB233" t="str">
            <v/>
          </cell>
          <cell r="BC233" t="str">
            <v/>
          </cell>
          <cell r="BD233" t="str">
            <v/>
          </cell>
          <cell r="BE233" t="str">
            <v/>
          </cell>
          <cell r="BF233" t="str">
            <v/>
          </cell>
          <cell r="BG233">
            <v>3.2677557264939012</v>
          </cell>
          <cell r="BH233">
            <v>5.2863436123348011</v>
          </cell>
          <cell r="BI233">
            <v>1.2</v>
          </cell>
          <cell r="BJ233" t="str">
            <v/>
          </cell>
          <cell r="BK233" t="str">
            <v/>
          </cell>
          <cell r="BL233" t="str">
            <v/>
          </cell>
          <cell r="BM233">
            <v>5.7463909103841164</v>
          </cell>
          <cell r="BN233">
            <v>3.0499999999999545</v>
          </cell>
          <cell r="BO233">
            <v>686.6</v>
          </cell>
          <cell r="BP233">
            <v>686.32</v>
          </cell>
          <cell r="BQ233">
            <v>686.827</v>
          </cell>
          <cell r="BR233">
            <v>686.54700000000003</v>
          </cell>
          <cell r="BS233">
            <v>688</v>
          </cell>
          <cell r="BT233">
            <v>687.2</v>
          </cell>
          <cell r="BU233" t="b">
            <v>0</v>
          </cell>
          <cell r="BV233">
            <v>1.1730000000000018</v>
          </cell>
          <cell r="BW233">
            <v>0.65300000000002001</v>
          </cell>
          <cell r="BX233">
            <v>1.4000000000000019</v>
          </cell>
          <cell r="BY233">
            <v>250</v>
          </cell>
          <cell r="BZ233">
            <v>0.65</v>
          </cell>
          <cell r="CA233">
            <v>0.25</v>
          </cell>
          <cell r="CB233">
            <v>0.91300000000001091</v>
          </cell>
          <cell r="CC233">
            <v>3</v>
          </cell>
          <cell r="CD233">
            <v>1.1462076925960107</v>
          </cell>
          <cell r="CE233">
            <v>1643.4000000000196</v>
          </cell>
          <cell r="CF233">
            <v>7.5455479958854432E-2</v>
          </cell>
          <cell r="CG233">
            <v>2245.2725303898396</v>
          </cell>
          <cell r="CH233">
            <v>3888.6725303898593</v>
          </cell>
          <cell r="CI233">
            <v>4</v>
          </cell>
          <cell r="CJ233">
            <v>1</v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>
            <v>0.51359213814249205</v>
          </cell>
          <cell r="CP233">
            <v>3</v>
          </cell>
          <cell r="CQ233">
            <v>3</v>
          </cell>
          <cell r="DV233" t="str">
            <v>250 mm</v>
          </cell>
          <cell r="DW233">
            <v>1.4800000000000002</v>
          </cell>
          <cell r="DX233" t="str">
            <v>-</v>
          </cell>
          <cell r="DY233" t="str">
            <v>PVC</v>
          </cell>
          <cell r="DZ233">
            <v>686.6</v>
          </cell>
          <cell r="EA233">
            <v>686.32</v>
          </cell>
        </row>
        <row r="234">
          <cell r="A234">
            <v>147</v>
          </cell>
          <cell r="B234" t="str">
            <v>C75C</v>
          </cell>
          <cell r="C234" t="str">
            <v>C75D</v>
          </cell>
          <cell r="F234">
            <v>0</v>
          </cell>
          <cell r="G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>
            <v>0</v>
          </cell>
          <cell r="O234" t="str">
            <v/>
          </cell>
          <cell r="P234" t="str">
            <v/>
          </cell>
          <cell r="Q234">
            <v>0</v>
          </cell>
          <cell r="R234">
            <v>0</v>
          </cell>
          <cell r="S234">
            <v>5.7860149749999987</v>
          </cell>
          <cell r="U234">
            <v>2190</v>
          </cell>
          <cell r="V234">
            <v>158.4</v>
          </cell>
          <cell r="Y234">
            <v>0</v>
          </cell>
          <cell r="AB234" t="str">
            <v/>
          </cell>
          <cell r="AC234">
            <v>126.72000000000001</v>
          </cell>
          <cell r="AD234">
            <v>3.2120000000000006</v>
          </cell>
          <cell r="AE234">
            <v>11.418041783794999</v>
          </cell>
          <cell r="AF234">
            <v>11.418041783794999</v>
          </cell>
          <cell r="AG234">
            <v>13.153846276294999</v>
          </cell>
          <cell r="AH234">
            <v>13.153846276294999</v>
          </cell>
          <cell r="AI234">
            <v>41.209999999999994</v>
          </cell>
          <cell r="AJ234">
            <v>6.84</v>
          </cell>
          <cell r="AK234">
            <v>10</v>
          </cell>
          <cell r="AL234">
            <v>0.25</v>
          </cell>
          <cell r="AM234">
            <v>1.4E-2</v>
          </cell>
          <cell r="AN234">
            <v>5.7461738586425781E-2</v>
          </cell>
          <cell r="AO234">
            <v>9.1796875E-2</v>
          </cell>
          <cell r="AP234">
            <v>0.22984695434570313</v>
          </cell>
          <cell r="AQ234">
            <v>1.5436863870633328</v>
          </cell>
          <cell r="AR234">
            <v>2.4467695095000432</v>
          </cell>
          <cell r="AS234">
            <v>1.44053276296088</v>
          </cell>
          <cell r="AT234">
            <v>0.12145604799208184</v>
          </cell>
          <cell r="AU234">
            <v>0.17891778657850763</v>
          </cell>
          <cell r="AV234">
            <v>2.9470824687671717</v>
          </cell>
          <cell r="AW234">
            <v>144.66457239690968</v>
          </cell>
          <cell r="AX234">
            <v>9.0926520974363947E-2</v>
          </cell>
          <cell r="AY234">
            <v>206.03110529619542</v>
          </cell>
          <cell r="AZ234" t="str">
            <v>01°54'58''</v>
          </cell>
          <cell r="BA234" t="e">
            <v>#VALUE!</v>
          </cell>
          <cell r="BB234">
            <v>3.5000000000000003E-2</v>
          </cell>
          <cell r="BC234" t="e">
            <v>#VALUE!</v>
          </cell>
          <cell r="BD234" t="e">
            <v>#VALUE!</v>
          </cell>
          <cell r="BE234" t="e">
            <v>#VALUE!</v>
          </cell>
          <cell r="BF234" t="e">
            <v>#VALUE!</v>
          </cell>
          <cell r="BG234" t="e">
            <v>#VALUE!</v>
          </cell>
          <cell r="BH234" t="e">
            <v>#VALUE!</v>
          </cell>
          <cell r="BI234" t="e">
            <v>#VALUE!</v>
          </cell>
          <cell r="BJ234" t="e">
            <v>#VALUE!</v>
          </cell>
          <cell r="BK234" t="e">
            <v>#VALUE!</v>
          </cell>
          <cell r="BL234" t="e">
            <v>#VALUE!</v>
          </cell>
          <cell r="BM234" t="e">
            <v>#VALUE!</v>
          </cell>
          <cell r="BN234">
            <v>2.9999999999972715E-2</v>
          </cell>
          <cell r="BO234">
            <v>685.37</v>
          </cell>
          <cell r="BP234">
            <v>682.55</v>
          </cell>
          <cell r="BQ234">
            <v>685.62</v>
          </cell>
          <cell r="BR234">
            <v>682.8</v>
          </cell>
          <cell r="BS234">
            <v>687</v>
          </cell>
          <cell r="BT234">
            <v>684</v>
          </cell>
          <cell r="BU234" t="str">
            <v/>
          </cell>
          <cell r="BV234">
            <v>1.3799999999999955</v>
          </cell>
          <cell r="BW234">
            <v>1.2000000000000455</v>
          </cell>
          <cell r="BX234">
            <v>1.6299999999999955</v>
          </cell>
          <cell r="BY234">
            <v>250</v>
          </cell>
          <cell r="BZ234">
            <v>0.71250000000000002</v>
          </cell>
          <cell r="CA234">
            <v>0.3125</v>
          </cell>
          <cell r="CB234">
            <v>1.2900000000000205</v>
          </cell>
          <cell r="CC234">
            <v>5</v>
          </cell>
          <cell r="CD234">
            <v>1.288232296427344</v>
          </cell>
          <cell r="CE234">
            <v>1111.7646004464295</v>
          </cell>
          <cell r="CF234">
            <v>5.1365772084149275E-2</v>
          </cell>
          <cell r="CG234">
            <v>1597.98940243673</v>
          </cell>
          <cell r="CH234">
            <v>2709.7540028831595</v>
          </cell>
          <cell r="CI234">
            <v>2</v>
          </cell>
          <cell r="CJ234">
            <v>1</v>
          </cell>
          <cell r="CK234">
            <v>1.5</v>
          </cell>
          <cell r="CL234">
            <v>2345</v>
          </cell>
          <cell r="CM234">
            <v>1.7333181255116159</v>
          </cell>
          <cell r="CN234">
            <v>1.9</v>
          </cell>
          <cell r="CO234" t="str">
            <v/>
          </cell>
          <cell r="CP234">
            <v>3</v>
          </cell>
          <cell r="CQ234">
            <v>3</v>
          </cell>
          <cell r="DV234" t="str">
            <v>250 mm</v>
          </cell>
          <cell r="DW234">
            <v>41.209999999999994</v>
          </cell>
          <cell r="DX234" t="str">
            <v>1</v>
          </cell>
          <cell r="DY234" t="str">
            <v>CS</v>
          </cell>
          <cell r="DZ234">
            <v>685.37</v>
          </cell>
          <cell r="EA234">
            <v>682.55</v>
          </cell>
        </row>
        <row r="235">
          <cell r="A235">
            <v>148</v>
          </cell>
          <cell r="B235" t="str">
            <v>C75D</v>
          </cell>
          <cell r="C235" t="str">
            <v>C75E</v>
          </cell>
          <cell r="F235">
            <v>0</v>
          </cell>
          <cell r="G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>
            <v>0</v>
          </cell>
          <cell r="O235" t="str">
            <v/>
          </cell>
          <cell r="P235" t="str">
            <v/>
          </cell>
          <cell r="Q235">
            <v>0</v>
          </cell>
          <cell r="R235">
            <v>0</v>
          </cell>
          <cell r="S235">
            <v>5.7860149749999987</v>
          </cell>
          <cell r="U235">
            <v>2190</v>
          </cell>
          <cell r="V235">
            <v>158.4</v>
          </cell>
          <cell r="Y235">
            <v>0</v>
          </cell>
          <cell r="AB235" t="str">
            <v/>
          </cell>
          <cell r="AC235">
            <v>126.72000000000001</v>
          </cell>
          <cell r="AD235">
            <v>3.2120000000000006</v>
          </cell>
          <cell r="AE235">
            <v>11.418041783794999</v>
          </cell>
          <cell r="AF235">
            <v>11.418041783794999</v>
          </cell>
          <cell r="AG235">
            <v>13.153846276294999</v>
          </cell>
          <cell r="AH235">
            <v>13.153846276294999</v>
          </cell>
          <cell r="AI235">
            <v>44.849999999999994</v>
          </cell>
          <cell r="AJ235">
            <v>8.85</v>
          </cell>
          <cell r="AK235">
            <v>10</v>
          </cell>
          <cell r="AL235">
            <v>0.25</v>
          </cell>
          <cell r="AM235">
            <v>1.4E-2</v>
          </cell>
          <cell r="AN235">
            <v>5.3893566131591797E-2</v>
          </cell>
          <cell r="AO235">
            <v>9.1796875E-2</v>
          </cell>
          <cell r="AP235">
            <v>0.21557426452636719</v>
          </cell>
          <cell r="AQ235">
            <v>1.6910057985597304</v>
          </cell>
          <cell r="AR235">
            <v>2.7733360996140051</v>
          </cell>
          <cell r="AS235">
            <v>1.7613061396971472</v>
          </cell>
          <cell r="AT235">
            <v>0.14574416976364074</v>
          </cell>
          <cell r="AU235">
            <v>0.19963773589523254</v>
          </cell>
          <cell r="AV235">
            <v>3.3522459399304405</v>
          </cell>
          <cell r="AW235">
            <v>164.55298777987005</v>
          </cell>
          <cell r="AX235">
            <v>7.9936842556098051E-2</v>
          </cell>
          <cell r="AY235">
            <v>224.59660014672079</v>
          </cell>
          <cell r="AZ235" t="str">
            <v>18°33'56''</v>
          </cell>
          <cell r="BA235" t="e">
            <v>#VALUE!</v>
          </cell>
          <cell r="BB235">
            <v>2.1000000000000001E-2</v>
          </cell>
          <cell r="BC235" t="e">
            <v>#VALUE!</v>
          </cell>
          <cell r="BD235" t="e">
            <v>#VALUE!</v>
          </cell>
          <cell r="BE235" t="e">
            <v>#VALUE!</v>
          </cell>
          <cell r="BF235" t="e">
            <v>#VALUE!</v>
          </cell>
          <cell r="BG235" t="e">
            <v>#VALUE!</v>
          </cell>
          <cell r="BH235" t="e">
            <v>#VALUE!</v>
          </cell>
          <cell r="BI235" t="e">
            <v>#VALUE!</v>
          </cell>
          <cell r="BJ235" t="e">
            <v>#VALUE!</v>
          </cell>
          <cell r="BK235" t="e">
            <v>#VALUE!</v>
          </cell>
          <cell r="BL235" t="e">
            <v>#VALUE!</v>
          </cell>
          <cell r="BM235" t="e">
            <v>#VALUE!</v>
          </cell>
          <cell r="BN235">
            <v>2.9999999999972715E-2</v>
          </cell>
          <cell r="BO235">
            <v>682.52</v>
          </cell>
          <cell r="BP235">
            <v>678.55</v>
          </cell>
          <cell r="BQ235">
            <v>682.77</v>
          </cell>
          <cell r="BR235">
            <v>678.8</v>
          </cell>
          <cell r="BS235">
            <v>684</v>
          </cell>
          <cell r="BT235">
            <v>680</v>
          </cell>
          <cell r="BU235" t="str">
            <v/>
          </cell>
          <cell r="BV235">
            <v>1.2300000000000182</v>
          </cell>
          <cell r="BW235">
            <v>1.2000000000000455</v>
          </cell>
          <cell r="BX235">
            <v>1.4800000000000182</v>
          </cell>
          <cell r="BY235">
            <v>250</v>
          </cell>
          <cell r="BZ235">
            <v>0.71250000000000002</v>
          </cell>
          <cell r="CA235">
            <v>0.3125</v>
          </cell>
          <cell r="CB235">
            <v>1.2150000000000318</v>
          </cell>
          <cell r="CC235">
            <v>5</v>
          </cell>
          <cell r="CD235">
            <v>1.236121119535293</v>
          </cell>
          <cell r="CE235">
            <v>1066.7918405514506</v>
          </cell>
          <cell r="CF235">
            <v>5.6892516618715638E-2</v>
          </cell>
          <cell r="CG235">
            <v>1779.7324552890548</v>
          </cell>
          <cell r="CH235">
            <v>2846.5242958405051</v>
          </cell>
          <cell r="CI235">
            <v>2</v>
          </cell>
          <cell r="CJ235">
            <v>1</v>
          </cell>
          <cell r="CK235">
            <v>1.5</v>
          </cell>
          <cell r="CL235">
            <v>2345</v>
          </cell>
          <cell r="CM235">
            <v>1.8208044536293211</v>
          </cell>
          <cell r="CN235">
            <v>1.9</v>
          </cell>
          <cell r="CO235" t="str">
            <v/>
          </cell>
          <cell r="CP235">
            <v>3</v>
          </cell>
          <cell r="CQ235">
            <v>3</v>
          </cell>
          <cell r="DV235" t="str">
            <v>250 mm</v>
          </cell>
          <cell r="DW235">
            <v>44.849999999999994</v>
          </cell>
          <cell r="DX235" t="str">
            <v>1</v>
          </cell>
          <cell r="DY235" t="str">
            <v>CS</v>
          </cell>
          <cell r="DZ235">
            <v>682.52</v>
          </cell>
          <cell r="EA235">
            <v>678.55</v>
          </cell>
        </row>
        <row r="236">
          <cell r="A236">
            <v>147</v>
          </cell>
          <cell r="B236" t="str">
            <v>C75E</v>
          </cell>
          <cell r="C236" t="str">
            <v>C75F</v>
          </cell>
          <cell r="F236">
            <v>0</v>
          </cell>
          <cell r="G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>
            <v>0</v>
          </cell>
          <cell r="O236" t="str">
            <v/>
          </cell>
          <cell r="P236" t="str">
            <v/>
          </cell>
          <cell r="Q236">
            <v>0</v>
          </cell>
          <cell r="R236">
            <v>0</v>
          </cell>
          <cell r="S236">
            <v>5.7860149749999987</v>
          </cell>
          <cell r="U236">
            <v>2190</v>
          </cell>
          <cell r="V236">
            <v>158.4</v>
          </cell>
          <cell r="Y236">
            <v>0</v>
          </cell>
          <cell r="AB236" t="str">
            <v/>
          </cell>
          <cell r="AC236">
            <v>126.72000000000001</v>
          </cell>
          <cell r="AD236">
            <v>3.2120000000000006</v>
          </cell>
          <cell r="AE236">
            <v>11.418041783794999</v>
          </cell>
          <cell r="AF236">
            <v>11.418041783794999</v>
          </cell>
          <cell r="AG236">
            <v>13.153846276294999</v>
          </cell>
          <cell r="AH236">
            <v>13.153846276294999</v>
          </cell>
          <cell r="AI236">
            <v>43.37</v>
          </cell>
          <cell r="AJ236">
            <v>6.85</v>
          </cell>
          <cell r="AK236">
            <v>10</v>
          </cell>
          <cell r="AL236">
            <v>0.25</v>
          </cell>
          <cell r="AM236">
            <v>1.4E-2</v>
          </cell>
          <cell r="AN236">
            <v>5.7440757751464844E-2</v>
          </cell>
          <cell r="AO236">
            <v>9.1796875E-2</v>
          </cell>
          <cell r="AP236">
            <v>0.22976303100585938</v>
          </cell>
          <cell r="AQ236">
            <v>1.5444845441222612</v>
          </cell>
          <cell r="AR236">
            <v>2.4485119685927472</v>
          </cell>
          <cell r="AS236">
            <v>1.4421759304525255</v>
          </cell>
          <cell r="AT236">
            <v>0.12158167721878435</v>
          </cell>
          <cell r="AU236">
            <v>0.17902243497024919</v>
          </cell>
          <cell r="AV236">
            <v>2.9492359820021234</v>
          </cell>
          <cell r="AW236">
            <v>144.7702827306336</v>
          </cell>
          <cell r="AX236">
            <v>9.0860127010801414E-2</v>
          </cell>
          <cell r="AY236">
            <v>221.89428815702618</v>
          </cell>
          <cell r="AZ236" t="str">
            <v>02°42'08''</v>
          </cell>
          <cell r="BA236" t="e">
            <v>#VALUE!</v>
          </cell>
          <cell r="BB236">
            <v>1E-3</v>
          </cell>
          <cell r="BC236" t="e">
            <v>#VALUE!</v>
          </cell>
          <cell r="BD236" t="e">
            <v>#VALUE!</v>
          </cell>
          <cell r="BE236" t="e">
            <v>#VALUE!</v>
          </cell>
          <cell r="BF236" t="e">
            <v>#VALUE!</v>
          </cell>
          <cell r="BG236" t="e">
            <v>#VALUE!</v>
          </cell>
          <cell r="BH236" t="e">
            <v>#VALUE!</v>
          </cell>
          <cell r="BI236" t="e">
            <v>#VALUE!</v>
          </cell>
          <cell r="BJ236" t="e">
            <v>#VALUE!</v>
          </cell>
          <cell r="BK236" t="e">
            <v>#VALUE!</v>
          </cell>
          <cell r="BL236" t="e">
            <v>#VALUE!</v>
          </cell>
          <cell r="BM236" t="e">
            <v>#VALUE!</v>
          </cell>
          <cell r="BN236">
            <v>2.9999999999972715E-2</v>
          </cell>
          <cell r="BO236">
            <v>678.52</v>
          </cell>
          <cell r="BP236">
            <v>675.55</v>
          </cell>
          <cell r="BQ236">
            <v>678.77</v>
          </cell>
          <cell r="BR236">
            <v>675.8</v>
          </cell>
          <cell r="BS236">
            <v>680</v>
          </cell>
          <cell r="BT236">
            <v>677</v>
          </cell>
          <cell r="BU236" t="str">
            <v/>
          </cell>
          <cell r="BV236">
            <v>1.2300000000000182</v>
          </cell>
          <cell r="BW236">
            <v>1.2000000000000455</v>
          </cell>
          <cell r="BX236">
            <v>1.4800000000000182</v>
          </cell>
          <cell r="BY236">
            <v>250</v>
          </cell>
          <cell r="BZ236">
            <v>0.71250000000000002</v>
          </cell>
          <cell r="CA236">
            <v>0.3125</v>
          </cell>
          <cell r="CB236">
            <v>1.2150000000000318</v>
          </cell>
          <cell r="CC236">
            <v>5</v>
          </cell>
          <cell r="CD236">
            <v>1.236121119535293</v>
          </cell>
          <cell r="CE236">
            <v>1066.7918405514506</v>
          </cell>
          <cell r="CF236">
            <v>5.6892516618715638E-2</v>
          </cell>
          <cell r="CG236">
            <v>1779.7324552890548</v>
          </cell>
          <cell r="CH236">
            <v>2846.5242958405051</v>
          </cell>
          <cell r="CI236">
            <v>2</v>
          </cell>
          <cell r="CJ236">
            <v>1</v>
          </cell>
          <cell r="CK236">
            <v>1.5</v>
          </cell>
          <cell r="CL236">
            <v>2345</v>
          </cell>
          <cell r="CM236">
            <v>1.8208044536293211</v>
          </cell>
          <cell r="CN236">
            <v>1.9</v>
          </cell>
          <cell r="CO236" t="str">
            <v/>
          </cell>
          <cell r="CP236">
            <v>3</v>
          </cell>
          <cell r="CQ236">
            <v>3</v>
          </cell>
          <cell r="DV236" t="str">
            <v>250 mm</v>
          </cell>
          <cell r="DW236">
            <v>43.37</v>
          </cell>
          <cell r="DX236" t="str">
            <v>1</v>
          </cell>
          <cell r="DY236" t="str">
            <v>CS</v>
          </cell>
          <cell r="DZ236">
            <v>678.52</v>
          </cell>
          <cell r="EA236">
            <v>675.55</v>
          </cell>
        </row>
        <row r="237">
          <cell r="A237">
            <v>148</v>
          </cell>
          <cell r="B237" t="str">
            <v>C75F</v>
          </cell>
          <cell r="C237" t="str">
            <v>C75G</v>
          </cell>
          <cell r="F237">
            <v>0</v>
          </cell>
          <cell r="G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>
            <v>0</v>
          </cell>
          <cell r="O237" t="str">
            <v/>
          </cell>
          <cell r="P237" t="str">
            <v/>
          </cell>
          <cell r="Q237">
            <v>0</v>
          </cell>
          <cell r="R237">
            <v>0</v>
          </cell>
          <cell r="S237">
            <v>5.7860149749999987</v>
          </cell>
          <cell r="U237">
            <v>2190</v>
          </cell>
          <cell r="V237">
            <v>158.4</v>
          </cell>
          <cell r="Y237">
            <v>0</v>
          </cell>
          <cell r="AB237" t="str">
            <v/>
          </cell>
          <cell r="AC237">
            <v>126.72000000000001</v>
          </cell>
          <cell r="AD237">
            <v>3.2120000000000006</v>
          </cell>
          <cell r="AE237">
            <v>11.418041783794999</v>
          </cell>
          <cell r="AF237">
            <v>11.418041783794999</v>
          </cell>
          <cell r="AG237">
            <v>13.153846276294999</v>
          </cell>
          <cell r="AH237">
            <v>13.153846276294999</v>
          </cell>
          <cell r="AI237">
            <v>79.239999999999995</v>
          </cell>
          <cell r="AJ237">
            <v>6.27</v>
          </cell>
          <cell r="AK237">
            <v>10</v>
          </cell>
          <cell r="AL237">
            <v>0.25</v>
          </cell>
          <cell r="AM237">
            <v>1.4E-2</v>
          </cell>
          <cell r="AN237">
            <v>5.8724880218505859E-2</v>
          </cell>
          <cell r="AO237">
            <v>9.1796875E-2</v>
          </cell>
          <cell r="AP237">
            <v>0.23489952087402344</v>
          </cell>
          <cell r="AQ237">
            <v>1.4968486796641438</v>
          </cell>
          <cell r="AR237">
            <v>2.3451185736541329</v>
          </cell>
          <cell r="AS237">
            <v>1.3459229265503505</v>
          </cell>
          <cell r="AT237">
            <v>0.11419755197820033</v>
          </cell>
          <cell r="AU237">
            <v>0.17292243219670619</v>
          </cell>
          <cell r="AV237">
            <v>2.8216166443911619</v>
          </cell>
          <cell r="AW237">
            <v>138.50578314478059</v>
          </cell>
          <cell r="AX237">
            <v>9.4969653812543242E-2</v>
          </cell>
          <cell r="AY237">
            <v>238.97274415381378</v>
          </cell>
          <cell r="AZ237" t="str">
            <v>17°04'42''</v>
          </cell>
          <cell r="BA237" t="e">
            <v>#VALUE!</v>
          </cell>
          <cell r="BB237">
            <v>1E-3</v>
          </cell>
          <cell r="BC237" t="e">
            <v>#VALUE!</v>
          </cell>
          <cell r="BD237" t="e">
            <v>#VALUE!</v>
          </cell>
          <cell r="BE237" t="e">
            <v>#VALUE!</v>
          </cell>
          <cell r="BF237" t="e">
            <v>#VALUE!</v>
          </cell>
          <cell r="BG237" t="e">
            <v>#VALUE!</v>
          </cell>
          <cell r="BH237" t="e">
            <v>#VALUE!</v>
          </cell>
          <cell r="BI237" t="e">
            <v>#VALUE!</v>
          </cell>
          <cell r="BJ237" t="e">
            <v>#VALUE!</v>
          </cell>
          <cell r="BK237" t="e">
            <v>#VALUE!</v>
          </cell>
          <cell r="BL237" t="e">
            <v>#VALUE!</v>
          </cell>
          <cell r="BM237" t="e">
            <v>#VALUE!</v>
          </cell>
          <cell r="BN237">
            <v>2.9999999999972715E-2</v>
          </cell>
          <cell r="BO237">
            <v>675.52</v>
          </cell>
          <cell r="BP237">
            <v>670.55</v>
          </cell>
          <cell r="BQ237">
            <v>675.77</v>
          </cell>
          <cell r="BR237">
            <v>670.8</v>
          </cell>
          <cell r="BS237">
            <v>677</v>
          </cell>
          <cell r="BT237">
            <v>672</v>
          </cell>
          <cell r="BU237" t="str">
            <v/>
          </cell>
          <cell r="BV237">
            <v>1.2300000000000182</v>
          </cell>
          <cell r="BW237">
            <v>1.2000000000000455</v>
          </cell>
          <cell r="BX237">
            <v>1.4800000000000182</v>
          </cell>
          <cell r="BY237">
            <v>250</v>
          </cell>
          <cell r="BZ237">
            <v>0.71250000000000002</v>
          </cell>
          <cell r="CA237">
            <v>0.3125</v>
          </cell>
          <cell r="CB237">
            <v>1.2150000000000318</v>
          </cell>
          <cell r="CC237">
            <v>5</v>
          </cell>
          <cell r="CD237">
            <v>1.236121119535293</v>
          </cell>
          <cell r="CE237">
            <v>1066.7918405514506</v>
          </cell>
          <cell r="CF237">
            <v>5.6892516618715638E-2</v>
          </cell>
          <cell r="CG237">
            <v>1779.7324552890548</v>
          </cell>
          <cell r="CH237">
            <v>2846.5242958405051</v>
          </cell>
          <cell r="CI237">
            <v>2</v>
          </cell>
          <cell r="CJ237">
            <v>1</v>
          </cell>
          <cell r="CK237">
            <v>1.5</v>
          </cell>
          <cell r="CL237">
            <v>2345</v>
          </cell>
          <cell r="CM237">
            <v>1.8208044536293211</v>
          </cell>
          <cell r="CN237">
            <v>1.9</v>
          </cell>
          <cell r="CO237" t="str">
            <v/>
          </cell>
          <cell r="CP237">
            <v>3</v>
          </cell>
          <cell r="CQ237">
            <v>3</v>
          </cell>
          <cell r="DV237" t="str">
            <v>250 mm</v>
          </cell>
          <cell r="DW237">
            <v>79.239999999999995</v>
          </cell>
          <cell r="DX237" t="str">
            <v>1</v>
          </cell>
          <cell r="DY237" t="str">
            <v>CS</v>
          </cell>
          <cell r="DZ237">
            <v>675.52</v>
          </cell>
          <cell r="EA237">
            <v>670.55</v>
          </cell>
        </row>
        <row r="238">
          <cell r="A238">
            <v>148</v>
          </cell>
          <cell r="B238" t="str">
            <v>C75G</v>
          </cell>
          <cell r="C238" t="str">
            <v>C75H</v>
          </cell>
          <cell r="E238">
            <v>0</v>
          </cell>
          <cell r="F238">
            <v>0</v>
          </cell>
          <cell r="G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>
            <v>0</v>
          </cell>
          <cell r="O238" t="str">
            <v/>
          </cell>
          <cell r="P238" t="str">
            <v/>
          </cell>
          <cell r="Q238">
            <v>0</v>
          </cell>
          <cell r="R238">
            <v>0</v>
          </cell>
          <cell r="S238">
            <v>5.7860149749999987</v>
          </cell>
          <cell r="U238">
            <v>2190</v>
          </cell>
          <cell r="V238">
            <v>158.4</v>
          </cell>
          <cell r="Y238">
            <v>0</v>
          </cell>
          <cell r="AB238" t="str">
            <v/>
          </cell>
          <cell r="AC238">
            <v>126.72000000000001</v>
          </cell>
          <cell r="AD238">
            <v>3.2120000000000006</v>
          </cell>
          <cell r="AE238">
            <v>11.418041783794999</v>
          </cell>
          <cell r="AF238">
            <v>11.418041783794999</v>
          </cell>
          <cell r="AG238">
            <v>13.153846276294999</v>
          </cell>
          <cell r="AH238">
            <v>13.153846276294999</v>
          </cell>
          <cell r="AI238">
            <v>33.89</v>
          </cell>
          <cell r="AJ238">
            <v>3.33</v>
          </cell>
          <cell r="AK238">
            <v>10</v>
          </cell>
          <cell r="AL238">
            <v>0.25</v>
          </cell>
          <cell r="AM238">
            <v>1.4E-2</v>
          </cell>
          <cell r="AN238">
            <v>6.8876266479492188E-2</v>
          </cell>
          <cell r="AO238">
            <v>9.1796875E-2</v>
          </cell>
          <cell r="AP238">
            <v>0.27550506591796875</v>
          </cell>
          <cell r="AQ238">
            <v>1.1958574172927121</v>
          </cell>
          <cell r="AR238">
            <v>1.7191286108317958</v>
          </cell>
          <cell r="AS238">
            <v>0.82087720497592842</v>
          </cell>
          <cell r="AT238">
            <v>7.2888632135269915E-2</v>
          </cell>
          <cell r="AU238">
            <v>0.1417648986147621</v>
          </cell>
          <cell r="AV238">
            <v>2.0562994286986562</v>
          </cell>
          <cell r="AW238">
            <v>100.93836216844667</v>
          </cell>
          <cell r="AX238">
            <v>0.13031563018967718</v>
          </cell>
          <cell r="AY238">
            <v>260.02632201628137</v>
          </cell>
          <cell r="AZ238" t="str">
            <v>21°03'13''</v>
          </cell>
          <cell r="BA238" t="e">
            <v>#VALUE!</v>
          </cell>
          <cell r="BB238">
            <v>1E-3</v>
          </cell>
          <cell r="BC238" t="e">
            <v>#VALUE!</v>
          </cell>
          <cell r="BD238" t="e">
            <v>#VALUE!</v>
          </cell>
          <cell r="BE238" t="e">
            <v>#VALUE!</v>
          </cell>
          <cell r="BF238" t="e">
            <v>#VALUE!</v>
          </cell>
          <cell r="BG238" t="e">
            <v>#VALUE!</v>
          </cell>
          <cell r="BH238" t="e">
            <v>#VALUE!</v>
          </cell>
          <cell r="BI238" t="e">
            <v>#VALUE!</v>
          </cell>
          <cell r="BJ238" t="e">
            <v>#VALUE!</v>
          </cell>
          <cell r="BK238" t="e">
            <v>#VALUE!</v>
          </cell>
          <cell r="BL238" t="e">
            <v>#VALUE!</v>
          </cell>
          <cell r="BM238" t="e">
            <v>#VALUE!</v>
          </cell>
          <cell r="BN238">
            <v>2.9999999999972715E-2</v>
          </cell>
          <cell r="BO238">
            <v>670.52</v>
          </cell>
          <cell r="BP238">
            <v>669.39</v>
          </cell>
          <cell r="BQ238">
            <v>670.77</v>
          </cell>
          <cell r="BR238">
            <v>669.64</v>
          </cell>
          <cell r="BS238">
            <v>672</v>
          </cell>
          <cell r="BT238">
            <v>670.83699999999999</v>
          </cell>
          <cell r="BU238" t="str">
            <v/>
          </cell>
          <cell r="BV238">
            <v>1.2300000000000182</v>
          </cell>
          <cell r="BW238">
            <v>1.1970000000000027</v>
          </cell>
          <cell r="BX238">
            <v>1.4800000000000182</v>
          </cell>
          <cell r="BY238">
            <v>250</v>
          </cell>
          <cell r="BZ238">
            <v>0.71250000000000002</v>
          </cell>
          <cell r="CA238">
            <v>0.3125</v>
          </cell>
          <cell r="CB238">
            <v>1.2135000000000105</v>
          </cell>
          <cell r="CC238">
            <v>5</v>
          </cell>
          <cell r="CD238">
            <v>1.2350563522178859</v>
          </cell>
          <cell r="CE238">
            <v>1065.8729297195389</v>
          </cell>
          <cell r="CF238">
            <v>5.7011473852414118E-2</v>
          </cell>
          <cell r="CG238">
            <v>1783.6925373754361</v>
          </cell>
          <cell r="CH238">
            <v>2849.5654670949752</v>
          </cell>
          <cell r="CI238">
            <v>2</v>
          </cell>
          <cell r="CJ238">
            <v>1</v>
          </cell>
          <cell r="CK238">
            <v>1.5</v>
          </cell>
          <cell r="CL238">
            <v>2345</v>
          </cell>
          <cell r="CM238">
            <v>1.8227497657323934</v>
          </cell>
          <cell r="CN238">
            <v>1.9</v>
          </cell>
          <cell r="CO238" t="str">
            <v/>
          </cell>
          <cell r="CP238">
            <v>3</v>
          </cell>
          <cell r="CQ238">
            <v>3</v>
          </cell>
          <cell r="DV238" t="str">
            <v>250 mm</v>
          </cell>
          <cell r="DW238">
            <v>33.89</v>
          </cell>
          <cell r="DX238" t="str">
            <v>1</v>
          </cell>
          <cell r="DY238" t="str">
            <v>CS</v>
          </cell>
          <cell r="DZ238">
            <v>670.52</v>
          </cell>
          <cell r="EA238">
            <v>669.39</v>
          </cell>
        </row>
        <row r="239">
          <cell r="A239">
            <v>148</v>
          </cell>
          <cell r="B239" t="str">
            <v>C75H</v>
          </cell>
          <cell r="C239" t="str">
            <v>C75I</v>
          </cell>
          <cell r="E239">
            <v>4.1964095399999994</v>
          </cell>
          <cell r="F239">
            <v>4.1964095399999994</v>
          </cell>
          <cell r="G239">
            <v>2.33</v>
          </cell>
          <cell r="K239">
            <v>0.34992540065485556</v>
          </cell>
          <cell r="L239">
            <v>0.34992540065485556</v>
          </cell>
          <cell r="M239">
            <v>5</v>
          </cell>
          <cell r="N239">
            <v>279.62630691925784</v>
          </cell>
          <cell r="O239">
            <v>0.63071680080482906</v>
          </cell>
          <cell r="P239">
            <v>740.099809315328</v>
          </cell>
          <cell r="Q239">
            <v>0</v>
          </cell>
          <cell r="R239">
            <v>4.1964095399999994</v>
          </cell>
          <cell r="S239">
            <v>9.9824245149999982</v>
          </cell>
          <cell r="U239">
            <v>2997</v>
          </cell>
          <cell r="V239">
            <v>158.4</v>
          </cell>
          <cell r="Y239">
            <v>0</v>
          </cell>
          <cell r="AB239" t="str">
            <v/>
          </cell>
          <cell r="AC239">
            <v>126.72000000000001</v>
          </cell>
          <cell r="AD239">
            <v>4.3956</v>
          </cell>
          <cell r="AE239">
            <v>15.133066102540335</v>
          </cell>
          <cell r="AF239">
            <v>15.133066102540335</v>
          </cell>
          <cell r="AG239">
            <v>18.127793457040333</v>
          </cell>
          <cell r="AH239">
            <v>758.2276027723683</v>
          </cell>
          <cell r="AI239">
            <v>59.64</v>
          </cell>
          <cell r="AJ239">
            <v>6.39</v>
          </cell>
          <cell r="AK239">
            <v>10</v>
          </cell>
          <cell r="AL239">
            <v>0.25</v>
          </cell>
          <cell r="AM239">
            <v>1.4E-2</v>
          </cell>
          <cell r="AN239">
            <v>0.24999999749999999</v>
          </cell>
          <cell r="AO239">
            <v>0.24999593198299408</v>
          </cell>
          <cell r="AP239">
            <v>0.99999998999999995</v>
          </cell>
          <cell r="AQ239">
            <v>2.8486106679145999</v>
          </cell>
          <cell r="AR239">
            <v>2.9001725102432829E-2</v>
          </cell>
          <cell r="AS239">
            <v>4.0076185240344371</v>
          </cell>
          <cell r="AT239">
            <v>0.41358729548200118</v>
          </cell>
          <cell r="AU239">
            <v>0.66358729298200114</v>
          </cell>
          <cell r="AV239">
            <v>2.8484897903555648</v>
          </cell>
          <cell r="AW239">
            <v>139.82491561260269</v>
          </cell>
          <cell r="AX239">
            <v>5.4226930833493583</v>
          </cell>
          <cell r="AY239">
            <v>227.34343438485215</v>
          </cell>
          <cell r="AZ239" t="str">
            <v>32°40'58''</v>
          </cell>
          <cell r="BA239" t="e">
            <v>#VALUE!</v>
          </cell>
          <cell r="BB239">
            <v>0.52200000000000002</v>
          </cell>
          <cell r="BC239" t="e">
            <v>#VALUE!</v>
          </cell>
          <cell r="BD239" t="e">
            <v>#VALUE!</v>
          </cell>
          <cell r="BE239" t="e">
            <v>#VALUE!</v>
          </cell>
          <cell r="BF239" t="e">
            <v>#VALUE!</v>
          </cell>
          <cell r="BG239" t="e">
            <v>#VALUE!</v>
          </cell>
          <cell r="BH239" t="e">
            <v>#VALUE!</v>
          </cell>
          <cell r="BI239" t="e">
            <v>#VALUE!</v>
          </cell>
          <cell r="BJ239" t="e">
            <v>#VALUE!</v>
          </cell>
          <cell r="BK239" t="e">
            <v>#VALUE!</v>
          </cell>
          <cell r="BL239" t="e">
            <v>#VALUE!</v>
          </cell>
          <cell r="BM239" t="e">
            <v>#VALUE!</v>
          </cell>
          <cell r="BN239">
            <v>2.9999999999972715E-2</v>
          </cell>
          <cell r="BO239">
            <v>669.36</v>
          </cell>
          <cell r="BP239">
            <v>665.55</v>
          </cell>
          <cell r="BQ239">
            <v>669.61</v>
          </cell>
          <cell r="BR239">
            <v>665.8</v>
          </cell>
          <cell r="BS239">
            <v>670.83699999999999</v>
          </cell>
          <cell r="BT239">
            <v>667</v>
          </cell>
          <cell r="BU239" t="str">
            <v/>
          </cell>
          <cell r="BV239">
            <v>1.2269999999999754</v>
          </cell>
          <cell r="BW239">
            <v>1.2000000000000455</v>
          </cell>
          <cell r="BX239">
            <v>1.4769999999999754</v>
          </cell>
          <cell r="BY239">
            <v>250</v>
          </cell>
          <cell r="BZ239">
            <v>0.71250000000000002</v>
          </cell>
          <cell r="CA239">
            <v>0.3125</v>
          </cell>
          <cell r="CB239">
            <v>1.2135000000000105</v>
          </cell>
          <cell r="CC239">
            <v>5</v>
          </cell>
          <cell r="CD239">
            <v>1.2350563522178859</v>
          </cell>
          <cell r="CE239">
            <v>1065.8729297195389</v>
          </cell>
          <cell r="CF239">
            <v>5.7011473852414118E-2</v>
          </cell>
          <cell r="CG239">
            <v>1783.6925373754361</v>
          </cell>
          <cell r="CH239">
            <v>2849.5654670949752</v>
          </cell>
          <cell r="CI239">
            <v>2</v>
          </cell>
          <cell r="CJ239">
            <v>1</v>
          </cell>
          <cell r="CK239">
            <v>1.5</v>
          </cell>
          <cell r="CL239">
            <v>2345</v>
          </cell>
          <cell r="CM239">
            <v>1.8227497657323934</v>
          </cell>
          <cell r="CN239">
            <v>1.9</v>
          </cell>
          <cell r="CO239" t="str">
            <v/>
          </cell>
          <cell r="CP239">
            <v>3</v>
          </cell>
          <cell r="CQ239">
            <v>3</v>
          </cell>
          <cell r="DV239" t="str">
            <v>250 mm</v>
          </cell>
          <cell r="DW239">
            <v>59.64</v>
          </cell>
          <cell r="DX239" t="str">
            <v>1</v>
          </cell>
          <cell r="DY239" t="str">
            <v>CS</v>
          </cell>
          <cell r="DZ239">
            <v>669.36</v>
          </cell>
          <cell r="EA239">
            <v>665.55000000000007</v>
          </cell>
        </row>
        <row r="240">
          <cell r="AD240" t="str">
            <v/>
          </cell>
        </row>
        <row r="241">
          <cell r="A241" t="str">
            <v>COLECTOR Nº 2  AC CALLE 9</v>
          </cell>
        </row>
        <row r="242">
          <cell r="AD242" t="str">
            <v/>
          </cell>
          <cell r="BU242" t="str">
            <v/>
          </cell>
        </row>
        <row r="243">
          <cell r="A243">
            <v>149</v>
          </cell>
          <cell r="B243" t="str">
            <v>C79</v>
          </cell>
          <cell r="C243" t="str">
            <v>C81</v>
          </cell>
          <cell r="D243">
            <v>5.7403999999999997E-2</v>
          </cell>
          <cell r="F243">
            <v>5.7403999999999997E-2</v>
          </cell>
          <cell r="G243">
            <v>2.33</v>
          </cell>
          <cell r="H243">
            <v>2</v>
          </cell>
          <cell r="I243">
            <v>0.5</v>
          </cell>
          <cell r="J243">
            <v>25</v>
          </cell>
          <cell r="K243" t="str">
            <v/>
          </cell>
          <cell r="L243">
            <v>5</v>
          </cell>
          <cell r="M243">
            <v>10</v>
          </cell>
          <cell r="N243">
            <v>190.32831544687943</v>
          </cell>
          <cell r="O243">
            <v>0.62888586359767995</v>
          </cell>
          <cell r="P243">
            <v>6.8709595544923054</v>
          </cell>
          <cell r="Q243">
            <v>5.7403999999999997E-2</v>
          </cell>
          <cell r="R243">
            <v>0</v>
          </cell>
          <cell r="S243">
            <v>5.7403999999999997E-2</v>
          </cell>
          <cell r="U243">
            <v>9</v>
          </cell>
          <cell r="V243">
            <v>158.4</v>
          </cell>
          <cell r="W243">
            <v>5.7403999999999997E-2</v>
          </cell>
          <cell r="X243">
            <v>5.7403999999999997E-2</v>
          </cell>
          <cell r="Y243">
            <v>2.8701999999999998E-2</v>
          </cell>
          <cell r="AB243" t="str">
            <v/>
          </cell>
          <cell r="AC243">
            <v>126.72000000000001</v>
          </cell>
          <cell r="AD243">
            <v>1.32E-2</v>
          </cell>
          <cell r="AE243">
            <v>5.28E-2</v>
          </cell>
          <cell r="AF243">
            <v>8.1501999999999991E-2</v>
          </cell>
          <cell r="AG243">
            <v>9.8723199999999983E-2</v>
          </cell>
          <cell r="AH243">
            <v>8.3709595544923054</v>
          </cell>
          <cell r="AI243">
            <v>18.07</v>
          </cell>
          <cell r="AJ243">
            <v>2.82</v>
          </cell>
          <cell r="AK243">
            <v>10</v>
          </cell>
          <cell r="AL243">
            <v>0.25</v>
          </cell>
          <cell r="AM243">
            <v>1.4E-2</v>
          </cell>
          <cell r="AN243">
            <v>5.7206630706787109E-2</v>
          </cell>
          <cell r="AO243">
            <v>7.2265625E-2</v>
          </cell>
          <cell r="AP243">
            <v>0.22882652282714844</v>
          </cell>
          <cell r="AQ243">
            <v>0.98861061198072864</v>
          </cell>
          <cell r="AR243">
            <v>1.5706911131882131</v>
          </cell>
          <cell r="AS243">
            <v>0.59158564981694783</v>
          </cell>
          <cell r="AT243">
            <v>4.9814013359883322E-2</v>
          </cell>
          <cell r="AU243">
            <v>0.10702064406667043</v>
          </cell>
          <cell r="AV243">
            <v>1.892294784008077</v>
          </cell>
          <cell r="AW243">
            <v>92.887802997907173</v>
          </cell>
          <cell r="AX243">
            <v>9.011903914533223E-2</v>
          </cell>
          <cell r="AY243">
            <v>124.83902001829958</v>
          </cell>
          <cell r="AZ243" t="e">
            <v>#REF!</v>
          </cell>
          <cell r="BA243" t="e">
            <v>#REF!</v>
          </cell>
          <cell r="BB243" t="e">
            <v>#REF!</v>
          </cell>
          <cell r="BC243" t="e">
            <v>#REF!</v>
          </cell>
          <cell r="BD243" t="e">
            <v>#REF!</v>
          </cell>
          <cell r="BE243" t="e">
            <v>#REF!</v>
          </cell>
          <cell r="BF243" t="e">
            <v>#REF!</v>
          </cell>
          <cell r="BG243" t="e">
            <v>#REF!</v>
          </cell>
          <cell r="BH243" t="e">
            <v>#REF!</v>
          </cell>
          <cell r="BI243" t="e">
            <v>#REF!</v>
          </cell>
          <cell r="BJ243" t="e">
            <v>#REF!</v>
          </cell>
          <cell r="BK243" t="e">
            <v>#REF!</v>
          </cell>
          <cell r="BL243" t="e">
            <v>#REF!</v>
          </cell>
          <cell r="BM243" t="e">
            <v>#REF!</v>
          </cell>
          <cell r="BO243">
            <v>723.12</v>
          </cell>
          <cell r="BP243">
            <v>722.61</v>
          </cell>
          <cell r="BQ243">
            <v>723.37</v>
          </cell>
          <cell r="BR243">
            <v>722.86</v>
          </cell>
          <cell r="BS243">
            <v>724.56890518959699</v>
          </cell>
          <cell r="BT243">
            <v>724.06805408539549</v>
          </cell>
          <cell r="BU243" t="str">
            <v/>
          </cell>
          <cell r="BV243">
            <v>1.1989051895969851</v>
          </cell>
          <cell r="BW243">
            <v>1.2080540853954744</v>
          </cell>
          <cell r="BX243">
            <v>1.4489051895969851</v>
          </cell>
          <cell r="BY243">
            <v>250</v>
          </cell>
          <cell r="BZ243">
            <v>0.71250000000000002</v>
          </cell>
          <cell r="CA243">
            <v>0.3125</v>
          </cell>
          <cell r="CB243">
            <v>1.2034796374962298</v>
          </cell>
          <cell r="CC243">
            <v>3</v>
          </cell>
          <cell r="CD243">
            <v>1.3251218113667012</v>
          </cell>
          <cell r="CE243">
            <v>1210.8714651929286</v>
          </cell>
          <cell r="CF243">
            <v>5.7815216516694856E-2</v>
          </cell>
          <cell r="CG243">
            <v>1810.5016241664589</v>
          </cell>
          <cell r="CH243">
            <v>3021.3730893593874</v>
          </cell>
          <cell r="CI243">
            <v>2</v>
          </cell>
          <cell r="CJ243">
            <v>1</v>
          </cell>
          <cell r="CK243">
            <v>1.5</v>
          </cell>
          <cell r="CL243">
            <v>2345</v>
          </cell>
          <cell r="CM243">
            <v>1.9326480315731689</v>
          </cell>
          <cell r="CN243">
            <v>2.2000000000000002</v>
          </cell>
          <cell r="CO243" t="str">
            <v/>
          </cell>
          <cell r="CP243">
            <v>3</v>
          </cell>
          <cell r="CQ243">
            <v>3</v>
          </cell>
          <cell r="DV243" t="str">
            <v>250 mm</v>
          </cell>
          <cell r="DW243">
            <v>18.07</v>
          </cell>
          <cell r="DX243" t="str">
            <v>1</v>
          </cell>
          <cell r="DY243" t="str">
            <v>CS</v>
          </cell>
          <cell r="DZ243">
            <v>723.12</v>
          </cell>
          <cell r="EA243">
            <v>722.61</v>
          </cell>
        </row>
        <row r="244">
          <cell r="A244">
            <v>150</v>
          </cell>
          <cell r="B244" t="str">
            <v>C81</v>
          </cell>
          <cell r="C244" t="str">
            <v>C83</v>
          </cell>
          <cell r="D244">
            <v>3.5792000000000004E-2</v>
          </cell>
          <cell r="E244">
            <v>0.11669000000000002</v>
          </cell>
          <cell r="F244">
            <v>0.20988600000000002</v>
          </cell>
          <cell r="G244">
            <v>2.33</v>
          </cell>
          <cell r="K244">
            <v>0.33371073522046496</v>
          </cell>
          <cell r="L244">
            <v>10.333710735220466</v>
          </cell>
          <cell r="M244">
            <v>10.333710735220466</v>
          </cell>
          <cell r="N244">
            <v>186.85417175520629</v>
          </cell>
          <cell r="O244">
            <v>0.6281115196896393</v>
          </cell>
          <cell r="P244">
            <v>24.767048791532744</v>
          </cell>
          <cell r="Q244">
            <v>3.5792000000000004E-2</v>
          </cell>
          <cell r="R244">
            <v>0.11669000000000002</v>
          </cell>
          <cell r="S244">
            <v>0.20988600000000002</v>
          </cell>
          <cell r="U244">
            <v>32</v>
          </cell>
          <cell r="V244">
            <v>158.4</v>
          </cell>
          <cell r="W244">
            <v>3.5792000000000004E-2</v>
          </cell>
          <cell r="X244">
            <v>0.20988600000000002</v>
          </cell>
          <cell r="Y244">
            <v>0.10494300000000001</v>
          </cell>
          <cell r="AB244" t="str">
            <v/>
          </cell>
          <cell r="AC244">
            <v>126.72000000000001</v>
          </cell>
          <cell r="AD244">
            <v>4.6933333333333341E-2</v>
          </cell>
          <cell r="AE244">
            <v>0.18773333333333336</v>
          </cell>
          <cell r="AF244">
            <v>0.29267633333333337</v>
          </cell>
          <cell r="AG244">
            <v>0.35564213333333339</v>
          </cell>
          <cell r="AH244">
            <v>26.267048791532744</v>
          </cell>
          <cell r="AI244">
            <v>18.27</v>
          </cell>
          <cell r="AJ244">
            <v>0.88</v>
          </cell>
          <cell r="AK244">
            <v>10</v>
          </cell>
          <cell r="AL244">
            <v>0.25</v>
          </cell>
          <cell r="AM244">
            <v>1.4E-2</v>
          </cell>
          <cell r="AN244">
            <v>0.14202117919921875</v>
          </cell>
          <cell r="AO244">
            <v>0.130859375</v>
          </cell>
          <cell r="AP244">
            <v>0.568084716796875</v>
          </cell>
          <cell r="AQ244">
            <v>0.91250222984458385</v>
          </cell>
          <cell r="AR244">
            <v>0.85383388368627278</v>
          </cell>
          <cell r="AS244">
            <v>0.40094865617798769</v>
          </cell>
          <cell r="AT244">
            <v>4.2439363887428014E-2</v>
          </cell>
          <cell r="AU244">
            <v>0.18446054308664678</v>
          </cell>
          <cell r="AV244">
            <v>1.0570744459438051</v>
          </cell>
          <cell r="AW244">
            <v>51.889020526164984</v>
          </cell>
          <cell r="AX244">
            <v>0.50621593017520172</v>
          </cell>
          <cell r="AY244">
            <v>125.01476464665866</v>
          </cell>
          <cell r="AZ244" t="str">
            <v>00°00'00''</v>
          </cell>
          <cell r="BA244" t="e">
            <v>#VALUE!</v>
          </cell>
          <cell r="BB244">
            <v>7.6999999999999999E-2</v>
          </cell>
          <cell r="BC244" t="e">
            <v>#VALUE!</v>
          </cell>
          <cell r="BD244" t="e">
            <v>#VALUE!</v>
          </cell>
          <cell r="BE244" t="e">
            <v>#VALUE!</v>
          </cell>
          <cell r="BF244" t="e">
            <v>#VALUE!</v>
          </cell>
          <cell r="BG244" t="e">
            <v>#VALUE!</v>
          </cell>
          <cell r="BH244" t="e">
            <v>#VALUE!</v>
          </cell>
          <cell r="BI244" t="e">
            <v>#VALUE!</v>
          </cell>
          <cell r="BJ244" t="e">
            <v>#VALUE!</v>
          </cell>
          <cell r="BK244" t="e">
            <v>#VALUE!</v>
          </cell>
          <cell r="BL244" t="e">
            <v>#VALUE!</v>
          </cell>
          <cell r="BM244" t="e">
            <v>#VALUE!</v>
          </cell>
          <cell r="BN244">
            <v>6.0000000000059117E-2</v>
          </cell>
          <cell r="BO244">
            <v>722.55</v>
          </cell>
          <cell r="BP244">
            <v>722.39</v>
          </cell>
          <cell r="BQ244">
            <v>722.80000000000007</v>
          </cell>
          <cell r="BR244">
            <v>722.64</v>
          </cell>
          <cell r="BS244">
            <v>724.06805408539549</v>
          </cell>
          <cell r="BT244">
            <v>723.84460479080133</v>
          </cell>
          <cell r="BU244" t="str">
            <v/>
          </cell>
          <cell r="BV244">
            <v>1.2680540853954199</v>
          </cell>
          <cell r="BW244">
            <v>1.2046047908013406</v>
          </cell>
          <cell r="BX244">
            <v>1.5180540853954199</v>
          </cell>
          <cell r="BY244">
            <v>250</v>
          </cell>
          <cell r="BZ244">
            <v>0.71250000000000002</v>
          </cell>
          <cell r="CA244">
            <v>0.3125</v>
          </cell>
          <cell r="CB244">
            <v>1.2363294380983803</v>
          </cell>
          <cell r="CC244">
            <v>3</v>
          </cell>
          <cell r="CD244">
            <v>1.3527071658475547</v>
          </cell>
          <cell r="CE244">
            <v>1236.0784448921358</v>
          </cell>
          <cell r="CF244">
            <v>5.5238280782048843E-2</v>
          </cell>
          <cell r="CG244">
            <v>1724.8719698274626</v>
          </cell>
          <cell r="CH244">
            <v>2960.9504147195985</v>
          </cell>
          <cell r="CI244">
            <v>2</v>
          </cell>
          <cell r="CJ244">
            <v>1</v>
          </cell>
          <cell r="CK244">
            <v>1.5</v>
          </cell>
          <cell r="CL244">
            <v>2345</v>
          </cell>
          <cell r="CM244">
            <v>1.8939981330828988</v>
          </cell>
          <cell r="CN244">
            <v>1.9</v>
          </cell>
          <cell r="CO244" t="str">
            <v/>
          </cell>
          <cell r="CP244">
            <v>3</v>
          </cell>
          <cell r="CQ244">
            <v>3</v>
          </cell>
          <cell r="DV244" t="str">
            <v>250 mm</v>
          </cell>
          <cell r="DW244">
            <v>18.27</v>
          </cell>
          <cell r="DX244" t="str">
            <v>1</v>
          </cell>
          <cell r="DY244" t="str">
            <v>CS</v>
          </cell>
          <cell r="DZ244">
            <v>722.55000000000007</v>
          </cell>
          <cell r="EA244">
            <v>722.3900000000001</v>
          </cell>
        </row>
        <row r="245">
          <cell r="A245">
            <v>151</v>
          </cell>
          <cell r="B245" t="str">
            <v>C83</v>
          </cell>
          <cell r="C245" t="str">
            <v>C85</v>
          </cell>
          <cell r="E245">
            <v>0.10196000000000001</v>
          </cell>
          <cell r="F245">
            <v>0.31184600000000001</v>
          </cell>
          <cell r="G245">
            <v>2.33</v>
          </cell>
          <cell r="K245">
            <v>4.4806042567804058E-2</v>
          </cell>
          <cell r="L245">
            <v>10.378516777788271</v>
          </cell>
          <cell r="M245">
            <v>10.378516777788271</v>
          </cell>
          <cell r="N245">
            <v>186.40083156174762</v>
          </cell>
          <cell r="O245">
            <v>0.62920212911890738</v>
          </cell>
          <cell r="P245">
            <v>36.725305048524234</v>
          </cell>
          <cell r="Q245">
            <v>0</v>
          </cell>
          <cell r="R245">
            <v>0.10196000000000001</v>
          </cell>
          <cell r="S245">
            <v>0.31184600000000001</v>
          </cell>
          <cell r="U245">
            <v>35</v>
          </cell>
          <cell r="V245">
            <v>158.4</v>
          </cell>
          <cell r="X245">
            <v>0.31184600000000001</v>
          </cell>
          <cell r="Y245">
            <v>0.15592300000000001</v>
          </cell>
          <cell r="AB245" t="str">
            <v/>
          </cell>
          <cell r="AC245">
            <v>126.72000000000001</v>
          </cell>
          <cell r="AD245">
            <v>5.1333333333333342E-2</v>
          </cell>
          <cell r="AE245">
            <v>0.20533333333333337</v>
          </cell>
          <cell r="AF245">
            <v>0.3612563333333334</v>
          </cell>
          <cell r="AG245">
            <v>0.45481013333333342</v>
          </cell>
          <cell r="AH245">
            <v>38.225305048524234</v>
          </cell>
          <cell r="AI245">
            <v>3.9699999999999998</v>
          </cell>
          <cell r="AJ245">
            <v>2.52</v>
          </cell>
          <cell r="AK245">
            <v>10</v>
          </cell>
          <cell r="AL245">
            <v>0.25</v>
          </cell>
          <cell r="AM245">
            <v>1.4E-2</v>
          </cell>
          <cell r="AN245">
            <v>0.13033390045166016</v>
          </cell>
          <cell r="AO245">
            <v>0.1591796875</v>
          </cell>
          <cell r="AP245">
            <v>0.52133560180664063</v>
          </cell>
          <cell r="AQ245">
            <v>1.4772041621872303</v>
          </cell>
          <cell r="AR245">
            <v>1.4640245587138752</v>
          </cell>
          <cell r="AS245">
            <v>1.068402863493239</v>
          </cell>
          <cell r="AT245">
            <v>0.1112197827106665</v>
          </cell>
          <cell r="AU245">
            <v>0.24155368316232667</v>
          </cell>
          <cell r="AV245">
            <v>1.7888112127744396</v>
          </cell>
          <cell r="AW245">
            <v>87.808065073612923</v>
          </cell>
          <cell r="AX245">
            <v>0.43532795098580607</v>
          </cell>
          <cell r="AY245">
            <v>125.25527767760919</v>
          </cell>
          <cell r="AZ245" t="str">
            <v>00°00'00''</v>
          </cell>
          <cell r="BA245" t="e">
            <v>#VALUE!</v>
          </cell>
          <cell r="BB245">
            <v>5.7000000000000002E-2</v>
          </cell>
          <cell r="BC245" t="e">
            <v>#VALUE!</v>
          </cell>
          <cell r="BD245" t="e">
            <v>#VALUE!</v>
          </cell>
          <cell r="BE245" t="e">
            <v>#VALUE!</v>
          </cell>
          <cell r="BF245" t="e">
            <v>#VALUE!</v>
          </cell>
          <cell r="BG245" t="e">
            <v>#VALUE!</v>
          </cell>
          <cell r="BH245" t="e">
            <v>#VALUE!</v>
          </cell>
          <cell r="BI245" t="e">
            <v>#VALUE!</v>
          </cell>
          <cell r="BJ245" t="e">
            <v>#VALUE!</v>
          </cell>
          <cell r="BK245" t="e">
            <v>#VALUE!</v>
          </cell>
          <cell r="BL245" t="e">
            <v>#VALUE!</v>
          </cell>
          <cell r="BM245" t="e">
            <v>#VALUE!</v>
          </cell>
          <cell r="BN245">
            <v>5.999999999994543E-2</v>
          </cell>
          <cell r="BO245">
            <v>722.33</v>
          </cell>
          <cell r="BP245">
            <v>722.23</v>
          </cell>
          <cell r="BQ245">
            <v>722.58000000000015</v>
          </cell>
          <cell r="BR245">
            <v>722.48</v>
          </cell>
          <cell r="BS245">
            <v>723.84460479080133</v>
          </cell>
          <cell r="BT245">
            <v>723.70945573876008</v>
          </cell>
          <cell r="BU245" t="str">
            <v/>
          </cell>
          <cell r="BV245">
            <v>1.2646047908011724</v>
          </cell>
          <cell r="BW245">
            <v>1.2294557387600662</v>
          </cell>
          <cell r="BX245">
            <v>1.5146047908011724</v>
          </cell>
          <cell r="BY245">
            <v>250</v>
          </cell>
          <cell r="BZ245">
            <v>0.71250000000000002</v>
          </cell>
          <cell r="CA245">
            <v>0.3125</v>
          </cell>
          <cell r="CB245">
            <v>1.2470302647806193</v>
          </cell>
          <cell r="CC245">
            <v>4</v>
          </cell>
          <cell r="CD245">
            <v>1.2586449494309453</v>
          </cell>
          <cell r="CE245">
            <v>1245.9700014636289</v>
          </cell>
          <cell r="CF245">
            <v>5.4433908956975308E-2</v>
          </cell>
          <cell r="CG245">
            <v>1698.3377773718998</v>
          </cell>
          <cell r="CH245">
            <v>2944.3077788355286</v>
          </cell>
          <cell r="CI245">
            <v>2</v>
          </cell>
          <cell r="CJ245">
            <v>1</v>
          </cell>
          <cell r="CK245">
            <v>1.5</v>
          </cell>
          <cell r="CL245">
            <v>2345</v>
          </cell>
          <cell r="CM245">
            <v>1.8833525237753912</v>
          </cell>
          <cell r="CN245">
            <v>1.9</v>
          </cell>
          <cell r="CO245" t="str">
            <v/>
          </cell>
          <cell r="CP245">
            <v>3</v>
          </cell>
          <cell r="CQ245">
            <v>3</v>
          </cell>
          <cell r="DV245" t="str">
            <v>250 mm</v>
          </cell>
          <cell r="DW245">
            <v>3.9699999999999998</v>
          </cell>
          <cell r="DX245" t="str">
            <v>1</v>
          </cell>
          <cell r="DY245" t="str">
            <v>CS</v>
          </cell>
          <cell r="DZ245">
            <v>722.33000000000015</v>
          </cell>
          <cell r="EA245">
            <v>722.23000000000013</v>
          </cell>
        </row>
        <row r="246">
          <cell r="A246">
            <v>152</v>
          </cell>
          <cell r="B246" t="str">
            <v>C85</v>
          </cell>
          <cell r="C246" t="str">
            <v>C87</v>
          </cell>
          <cell r="D246">
            <v>7.2639999999999996E-2</v>
          </cell>
          <cell r="F246">
            <v>0.38448599999999999</v>
          </cell>
          <cell r="G246">
            <v>2.33</v>
          </cell>
          <cell r="K246">
            <v>0.22230564110858839</v>
          </cell>
          <cell r="L246">
            <v>10.600822418896859</v>
          </cell>
          <cell r="M246">
            <v>10.600822418896859</v>
          </cell>
          <cell r="N246">
            <v>184.19532324006872</v>
          </cell>
          <cell r="O246">
            <v>0.63210060662699541</v>
          </cell>
          <cell r="P246">
            <v>45.182778473050305</v>
          </cell>
          <cell r="Q246">
            <v>7.2639999999999996E-2</v>
          </cell>
          <cell r="R246">
            <v>0</v>
          </cell>
          <cell r="S246">
            <v>0.38448599999999999</v>
          </cell>
          <cell r="U246">
            <v>38</v>
          </cell>
          <cell r="V246">
            <v>158.4</v>
          </cell>
          <cell r="W246">
            <v>7.2639999999999996E-2</v>
          </cell>
          <cell r="X246">
            <v>0.38448599999999999</v>
          </cell>
          <cell r="Y246">
            <v>0.192243</v>
          </cell>
          <cell r="AB246" t="str">
            <v/>
          </cell>
          <cell r="AC246">
            <v>126.72000000000001</v>
          </cell>
          <cell r="AD246">
            <v>5.5733333333333343E-2</v>
          </cell>
          <cell r="AE246">
            <v>0.22293333333333337</v>
          </cell>
          <cell r="AF246">
            <v>0.41517633333333337</v>
          </cell>
          <cell r="AG246">
            <v>0.53052213333333342</v>
          </cell>
          <cell r="AH246">
            <v>46.682778473050305</v>
          </cell>
          <cell r="AI246">
            <v>32.699999999999996</v>
          </cell>
          <cell r="AJ246">
            <v>9.0500000000000007</v>
          </cell>
          <cell r="AK246">
            <v>10</v>
          </cell>
          <cell r="AL246">
            <v>0.25</v>
          </cell>
          <cell r="AM246">
            <v>1.4E-2</v>
          </cell>
          <cell r="AN246">
            <v>0.10256171226501465</v>
          </cell>
          <cell r="AO246">
            <v>0.17578125</v>
          </cell>
          <cell r="AP246">
            <v>0.41024684906005859</v>
          </cell>
          <cell r="AQ246">
            <v>2.4615987663498813</v>
          </cell>
          <cell r="AR246">
            <v>2.8278238309256754</v>
          </cell>
          <cell r="AS246">
            <v>3.1313264645952419</v>
          </cell>
          <cell r="AT246">
            <v>0.30884141113635355</v>
          </cell>
          <cell r="AU246">
            <v>0.4114031234013682</v>
          </cell>
          <cell r="AV246">
            <v>3.3899128068734354</v>
          </cell>
          <cell r="AW246">
            <v>166.40195578724283</v>
          </cell>
          <cell r="AX246">
            <v>0.28054224634677782</v>
          </cell>
          <cell r="AY246">
            <v>209.37962319127195</v>
          </cell>
          <cell r="AZ246" t="str">
            <v>84°07'28''</v>
          </cell>
          <cell r="BA246" t="e">
            <v>#VALUE!</v>
          </cell>
          <cell r="BB246">
            <v>0.17</v>
          </cell>
          <cell r="BC246" t="e">
            <v>#VALUE!</v>
          </cell>
          <cell r="BD246" t="e">
            <v>#VALUE!</v>
          </cell>
          <cell r="BE246" t="e">
            <v>#VALUE!</v>
          </cell>
          <cell r="BF246" t="e">
            <v>#VALUE!</v>
          </cell>
          <cell r="BG246" t="e">
            <v>#VALUE!</v>
          </cell>
          <cell r="BH246" t="e">
            <v>#VALUE!</v>
          </cell>
          <cell r="BI246" t="e">
            <v>#VALUE!</v>
          </cell>
          <cell r="BJ246" t="e">
            <v>#VALUE!</v>
          </cell>
          <cell r="BK246" t="e">
            <v>#VALUE!</v>
          </cell>
          <cell r="BL246" t="e">
            <v>#VALUE!</v>
          </cell>
          <cell r="BM246" t="e">
            <v>#VALUE!</v>
          </cell>
          <cell r="BN246">
            <v>2.9999999999972715E-2</v>
          </cell>
          <cell r="BO246">
            <v>722.2</v>
          </cell>
          <cell r="BP246">
            <v>719.24</v>
          </cell>
          <cell r="BQ246">
            <v>722.45000000000016</v>
          </cell>
          <cell r="BR246">
            <v>719.49</v>
          </cell>
          <cell r="BS246">
            <v>723.70945573876008</v>
          </cell>
          <cell r="BT246">
            <v>720.70065900470513</v>
          </cell>
          <cell r="BU246" t="str">
            <v/>
          </cell>
          <cell r="BV246">
            <v>1.2594557387599252</v>
          </cell>
          <cell r="BW246">
            <v>1.2106590047051213</v>
          </cell>
          <cell r="BX246">
            <v>1.5094557387599252</v>
          </cell>
          <cell r="BY246">
            <v>250</v>
          </cell>
          <cell r="BZ246">
            <v>0.71250000000000002</v>
          </cell>
          <cell r="CA246">
            <v>0.3125</v>
          </cell>
          <cell r="CB246">
            <v>1.2350573717325233</v>
          </cell>
          <cell r="CC246">
            <v>5</v>
          </cell>
          <cell r="CD246">
            <v>1.2502729220327518</v>
          </cell>
          <cell r="CE246">
            <v>1079.0050672286716</v>
          </cell>
          <cell r="CF246">
            <v>5.5335017681700016E-2</v>
          </cell>
          <cell r="CG246">
            <v>1728.0693434364484</v>
          </cell>
          <cell r="CH246">
            <v>2807.07441066512</v>
          </cell>
          <cell r="CI246">
            <v>2</v>
          </cell>
          <cell r="CJ246">
            <v>1</v>
          </cell>
          <cell r="CK246">
            <v>1.5</v>
          </cell>
          <cell r="CL246">
            <v>2345</v>
          </cell>
          <cell r="CM246">
            <v>1.7955699855000768</v>
          </cell>
          <cell r="CN246">
            <v>1.9</v>
          </cell>
          <cell r="CO246" t="str">
            <v/>
          </cell>
          <cell r="CP246">
            <v>3</v>
          </cell>
          <cell r="CQ246">
            <v>3</v>
          </cell>
          <cell r="DV246" t="str">
            <v>250 mm</v>
          </cell>
          <cell r="DW246">
            <v>32.699999999999996</v>
          </cell>
          <cell r="DX246" t="str">
            <v>1</v>
          </cell>
          <cell r="DY246" t="str">
            <v>CS</v>
          </cell>
          <cell r="DZ246">
            <v>722.20000000000016</v>
          </cell>
          <cell r="EA246">
            <v>719.24000000000012</v>
          </cell>
        </row>
        <row r="247">
          <cell r="A247">
            <v>153</v>
          </cell>
          <cell r="B247" t="str">
            <v>C87</v>
          </cell>
          <cell r="C247" t="str">
            <v>C89</v>
          </cell>
          <cell r="D247">
            <v>0.10764000000000001</v>
          </cell>
          <cell r="E247">
            <v>0.208537</v>
          </cell>
          <cell r="F247">
            <v>0.70066300000000004</v>
          </cell>
          <cell r="G247">
            <v>2.33</v>
          </cell>
          <cell r="K247">
            <v>0.24574146138105199</v>
          </cell>
          <cell r="L247">
            <v>10.846563880277911</v>
          </cell>
          <cell r="M247">
            <v>10.846563880277911</v>
          </cell>
          <cell r="N247">
            <v>181.83866268016729</v>
          </cell>
          <cell r="O247">
            <v>0.63120981822059719</v>
          </cell>
          <cell r="P247">
            <v>81.473052593062178</v>
          </cell>
          <cell r="Q247">
            <v>0.10764000000000001</v>
          </cell>
          <cell r="R247">
            <v>0.208537</v>
          </cell>
          <cell r="S247">
            <v>0.70066300000000004</v>
          </cell>
          <cell r="U247">
            <v>86</v>
          </cell>
          <cell r="V247">
            <v>158.4</v>
          </cell>
          <cell r="W247">
            <v>0.10764000000000001</v>
          </cell>
          <cell r="X247">
            <v>0.70066300000000004</v>
          </cell>
          <cell r="Y247">
            <v>0.35033150000000002</v>
          </cell>
          <cell r="AB247" t="str">
            <v/>
          </cell>
          <cell r="AC247">
            <v>126.72000000000001</v>
          </cell>
          <cell r="AD247">
            <v>0.12613333333333335</v>
          </cell>
          <cell r="AE247">
            <v>0.50453333333333339</v>
          </cell>
          <cell r="AF247">
            <v>0.85486483333333341</v>
          </cell>
          <cell r="AG247">
            <v>1.0650637333333335</v>
          </cell>
          <cell r="AH247">
            <v>82.973052593062178</v>
          </cell>
          <cell r="AI247">
            <v>39.709999999999994</v>
          </cell>
          <cell r="AJ247">
            <v>7.3</v>
          </cell>
          <cell r="AK247">
            <v>10</v>
          </cell>
          <cell r="AL247">
            <v>0.25</v>
          </cell>
          <cell r="AM247">
            <v>1.4E-2</v>
          </cell>
          <cell r="AN247">
            <v>0.14989686012268066</v>
          </cell>
          <cell r="AO247">
            <v>0.2265625</v>
          </cell>
          <cell r="AP247">
            <v>0.59958744049072266</v>
          </cell>
          <cell r="AQ247">
            <v>2.7003764094057732</v>
          </cell>
          <cell r="AR247">
            <v>2.432391377356367</v>
          </cell>
          <cell r="AS247">
            <v>3.4781261404879515</v>
          </cell>
          <cell r="AT247">
            <v>0.37166323916795185</v>
          </cell>
          <cell r="AU247">
            <v>0.52156009929063252</v>
          </cell>
          <cell r="AV247">
            <v>3.0445679282109883</v>
          </cell>
          <cell r="AW247">
            <v>149.44987869723028</v>
          </cell>
          <cell r="AX247">
            <v>0.5551898289670536</v>
          </cell>
          <cell r="AY247">
            <v>209.41560085566593</v>
          </cell>
          <cell r="AZ247" t="str">
            <v>00°00'00''</v>
          </cell>
          <cell r="BA247" t="e">
            <v>#VALUE!</v>
          </cell>
          <cell r="BB247">
            <v>0.11</v>
          </cell>
          <cell r="BC247" t="e">
            <v>#VALUE!</v>
          </cell>
          <cell r="BD247" t="e">
            <v>#VALUE!</v>
          </cell>
          <cell r="BE247" t="e">
            <v>#VALUE!</v>
          </cell>
          <cell r="BF247" t="e">
            <v>#VALUE!</v>
          </cell>
          <cell r="BG247" t="e">
            <v>#VALUE!</v>
          </cell>
          <cell r="BH247" t="e">
            <v>#VALUE!</v>
          </cell>
          <cell r="BI247" t="e">
            <v>#VALUE!</v>
          </cell>
          <cell r="BJ247" t="e">
            <v>#VALUE!</v>
          </cell>
          <cell r="BK247" t="e">
            <v>#VALUE!</v>
          </cell>
          <cell r="BL247" t="e">
            <v>#VALUE!</v>
          </cell>
          <cell r="BM247" t="e">
            <v>#VALUE!</v>
          </cell>
          <cell r="BN247">
            <v>6.0000000000059117E-2</v>
          </cell>
          <cell r="BO247">
            <v>719.18</v>
          </cell>
          <cell r="BP247">
            <v>716.28</v>
          </cell>
          <cell r="BQ247">
            <v>719.43000000000018</v>
          </cell>
          <cell r="BR247">
            <v>716.53</v>
          </cell>
          <cell r="BS247">
            <v>720.70065900470513</v>
          </cell>
          <cell r="BT247">
            <v>717.75432137390692</v>
          </cell>
          <cell r="BU247" t="str">
            <v/>
          </cell>
          <cell r="BV247">
            <v>1.2706590047049531</v>
          </cell>
          <cell r="BW247">
            <v>1.2243213739069461</v>
          </cell>
          <cell r="BX247">
            <v>1.5206590047049531</v>
          </cell>
          <cell r="BY247">
            <v>250</v>
          </cell>
          <cell r="BZ247">
            <v>0.71250000000000002</v>
          </cell>
          <cell r="CA247">
            <v>0.3125</v>
          </cell>
          <cell r="CB247">
            <v>1.2474901893059496</v>
          </cell>
          <cell r="CC247">
            <v>6</v>
          </cell>
          <cell r="CD247">
            <v>1.3795639913172753</v>
          </cell>
          <cell r="CE247">
            <v>1190.585280194173</v>
          </cell>
          <cell r="CF247">
            <v>5.4399709464237223E-2</v>
          </cell>
          <cell r="CG247">
            <v>1697.2116889610388</v>
          </cell>
          <cell r="CH247">
            <v>2887.7969691552116</v>
          </cell>
          <cell r="CI247">
            <v>2</v>
          </cell>
          <cell r="CJ247">
            <v>1</v>
          </cell>
          <cell r="CK247">
            <v>1.5</v>
          </cell>
          <cell r="CL247">
            <v>2345</v>
          </cell>
          <cell r="CM247">
            <v>1.8472048843210309</v>
          </cell>
          <cell r="CN247">
            <v>1.9</v>
          </cell>
          <cell r="CO247" t="str">
            <v/>
          </cell>
          <cell r="CP247">
            <v>3</v>
          </cell>
          <cell r="CQ247">
            <v>3</v>
          </cell>
          <cell r="DV247" t="str">
            <v>250 mm</v>
          </cell>
          <cell r="DW247">
            <v>39.709999999999994</v>
          </cell>
          <cell r="DX247" t="str">
            <v>1</v>
          </cell>
          <cell r="DY247" t="str">
            <v>CS</v>
          </cell>
          <cell r="DZ247">
            <v>719.18000000000018</v>
          </cell>
          <cell r="EA247">
            <v>716.2800000000002</v>
          </cell>
        </row>
        <row r="248">
          <cell r="A248">
            <v>154</v>
          </cell>
          <cell r="B248" t="str">
            <v>C89</v>
          </cell>
          <cell r="C248" t="str">
            <v>C91</v>
          </cell>
          <cell r="D248">
            <v>0.35147</v>
          </cell>
          <cell r="E248">
            <v>9.6370000000000011E-2</v>
          </cell>
          <cell r="F248">
            <v>1.1485030000000001</v>
          </cell>
          <cell r="G248">
            <v>2.33</v>
          </cell>
          <cell r="K248">
            <v>0.52607390237240359</v>
          </cell>
          <cell r="L248">
            <v>11.372637782650314</v>
          </cell>
          <cell r="M248">
            <v>11.372637782650314</v>
          </cell>
          <cell r="N248">
            <v>177.05957684933301</v>
          </cell>
          <cell r="O248">
            <v>0.63089500725758318</v>
          </cell>
          <cell r="P248">
            <v>131.49946898615906</v>
          </cell>
          <cell r="Q248">
            <v>0.35147</v>
          </cell>
          <cell r="R248">
            <v>9.6370000000000011E-2</v>
          </cell>
          <cell r="S248">
            <v>1.1485030000000001</v>
          </cell>
          <cell r="U248">
            <v>130</v>
          </cell>
          <cell r="V248">
            <v>158.4</v>
          </cell>
          <cell r="W248">
            <v>0.35147</v>
          </cell>
          <cell r="X248">
            <v>1.1485030000000001</v>
          </cell>
          <cell r="Y248">
            <v>0.57425150000000003</v>
          </cell>
          <cell r="AB248" t="str">
            <v/>
          </cell>
          <cell r="AC248">
            <v>126.72000000000001</v>
          </cell>
          <cell r="AD248">
            <v>0.19066666666666668</v>
          </cell>
          <cell r="AE248">
            <v>0.76266666666666671</v>
          </cell>
          <cell r="AF248">
            <v>1.3369181666666667</v>
          </cell>
          <cell r="AG248">
            <v>1.6814690666666667</v>
          </cell>
          <cell r="AH248">
            <v>133.18093805282572</v>
          </cell>
          <cell r="AI248">
            <v>93.2</v>
          </cell>
          <cell r="AJ248">
            <v>6.78</v>
          </cell>
          <cell r="AK248">
            <v>12</v>
          </cell>
          <cell r="AL248">
            <v>0.30000000000000004</v>
          </cell>
          <cell r="AM248">
            <v>1.4E-2</v>
          </cell>
          <cell r="AN248">
            <v>0.18245058059692387</v>
          </cell>
          <cell r="AO248">
            <v>0.27333984375000009</v>
          </cell>
          <cell r="AP248">
            <v>0.6081686019897462</v>
          </cell>
          <cell r="AQ248">
            <v>2.9594690882625456</v>
          </cell>
          <cell r="AR248">
            <v>2.4085013152681429</v>
          </cell>
          <cell r="AS248">
            <v>3.9219917084770159</v>
          </cell>
          <cell r="AT248">
            <v>0.44640455068203577</v>
          </cell>
          <cell r="AU248">
            <v>0.62885513127895964</v>
          </cell>
          <cell r="AV248">
            <v>3.3133444165328445</v>
          </cell>
          <cell r="AW248">
            <v>234.20651575032778</v>
          </cell>
          <cell r="AX248">
            <v>0.56864745041850673</v>
          </cell>
          <cell r="AY248">
            <v>209.35166640765968</v>
          </cell>
          <cell r="AZ248" t="str">
            <v>00°00'00''</v>
          </cell>
          <cell r="BA248" t="e">
            <v>#VALUE!</v>
          </cell>
          <cell r="BB248">
            <v>0.107</v>
          </cell>
          <cell r="BC248" t="e">
            <v>#VALUE!</v>
          </cell>
          <cell r="BD248" t="e">
            <v>#VALUE!</v>
          </cell>
          <cell r="BE248" t="e">
            <v>#VALUE!</v>
          </cell>
          <cell r="BF248" t="e">
            <v>#VALUE!</v>
          </cell>
          <cell r="BG248" t="e">
            <v>#VALUE!</v>
          </cell>
          <cell r="BH248" t="e">
            <v>#VALUE!</v>
          </cell>
          <cell r="BI248" t="e">
            <v>#VALUE!</v>
          </cell>
          <cell r="BJ248" t="e">
            <v>#VALUE!</v>
          </cell>
          <cell r="BK248" t="e">
            <v>#VALUE!</v>
          </cell>
          <cell r="BL248" t="e">
            <v>#VALUE!</v>
          </cell>
          <cell r="BM248" t="e">
            <v>#VALUE!</v>
          </cell>
          <cell r="BN248">
            <v>5.999999999994543E-2</v>
          </cell>
          <cell r="BO248">
            <v>716.22</v>
          </cell>
          <cell r="BP248">
            <v>709.9</v>
          </cell>
          <cell r="BQ248">
            <v>716.52000000000021</v>
          </cell>
          <cell r="BR248">
            <v>710.19999999999993</v>
          </cell>
          <cell r="BS248">
            <v>717.75432137390692</v>
          </cell>
          <cell r="BT248">
            <v>711.42602784577196</v>
          </cell>
          <cell r="BU248" t="str">
            <v/>
          </cell>
          <cell r="BV248">
            <v>1.2343213739067096</v>
          </cell>
          <cell r="BW248">
            <v>1.2260278457720233</v>
          </cell>
          <cell r="BX248">
            <v>1.5343213739067096</v>
          </cell>
          <cell r="BY248">
            <v>300</v>
          </cell>
          <cell r="BZ248">
            <v>0.77500000000000002</v>
          </cell>
          <cell r="CA248">
            <v>0.375</v>
          </cell>
          <cell r="CB248">
            <v>1.2301746098393664</v>
          </cell>
          <cell r="CC248">
            <v>7</v>
          </cell>
          <cell r="CD248">
            <v>1.202205891184557</v>
          </cell>
          <cell r="CE248">
            <v>1516.3573181247218</v>
          </cell>
          <cell r="CF248">
            <v>6.6403358611216823E-2</v>
          </cell>
          <cell r="CG248">
            <v>2148.629095498728</v>
          </cell>
          <cell r="CH248">
            <v>3664.9864136234501</v>
          </cell>
          <cell r="CI248">
            <v>2</v>
          </cell>
          <cell r="CJ248">
            <v>1</v>
          </cell>
          <cell r="CK248">
            <v>1.5</v>
          </cell>
          <cell r="CL248">
            <v>2650</v>
          </cell>
          <cell r="CM248">
            <v>2.0745206114849717</v>
          </cell>
          <cell r="CN248">
            <v>2.2000000000000002</v>
          </cell>
          <cell r="CO248" t="str">
            <v/>
          </cell>
          <cell r="CP248">
            <v>3</v>
          </cell>
          <cell r="CQ248">
            <v>3</v>
          </cell>
          <cell r="DV248" t="str">
            <v>300 mm</v>
          </cell>
          <cell r="DW248">
            <v>93.2</v>
          </cell>
          <cell r="DX248" t="str">
            <v>1</v>
          </cell>
          <cell r="DY248" t="str">
            <v>CS</v>
          </cell>
          <cell r="DZ248">
            <v>716.22000000000025</v>
          </cell>
          <cell r="EA248">
            <v>709.9000000000002</v>
          </cell>
        </row>
        <row r="249">
          <cell r="A249">
            <v>155</v>
          </cell>
          <cell r="B249" t="str">
            <v>C91</v>
          </cell>
          <cell r="C249" t="str">
            <v>C93</v>
          </cell>
          <cell r="D249">
            <v>0.22886999999999999</v>
          </cell>
          <cell r="E249">
            <v>8.1379999999999994E-2</v>
          </cell>
          <cell r="F249">
            <v>1.458753</v>
          </cell>
          <cell r="G249">
            <v>2.33</v>
          </cell>
          <cell r="K249">
            <v>0.34892999021931786</v>
          </cell>
          <cell r="L249">
            <v>11.721567772869632</v>
          </cell>
          <cell r="M249">
            <v>11.721567772869632</v>
          </cell>
          <cell r="N249">
            <v>174.07354949096819</v>
          </cell>
          <cell r="O249">
            <v>0.63159777531819761</v>
          </cell>
          <cell r="P249">
            <v>165.60973974888279</v>
          </cell>
          <cell r="Q249">
            <v>0.22886999999999999</v>
          </cell>
          <cell r="R249">
            <v>8.1379999999999994E-2</v>
          </cell>
          <cell r="S249">
            <v>1.458753</v>
          </cell>
          <cell r="U249">
            <v>154</v>
          </cell>
          <cell r="V249">
            <v>158.4</v>
          </cell>
          <cell r="X249">
            <v>1.2298830000000001</v>
          </cell>
          <cell r="Y249">
            <v>0.61494150000000003</v>
          </cell>
          <cell r="AB249" t="str">
            <v/>
          </cell>
          <cell r="AC249">
            <v>126.72000000000001</v>
          </cell>
          <cell r="AD249">
            <v>0.22586666666666669</v>
          </cell>
          <cell r="AE249">
            <v>0.90346666666666675</v>
          </cell>
          <cell r="AF249">
            <v>1.5184081666666667</v>
          </cell>
          <cell r="AG249">
            <v>1.9560340666666667</v>
          </cell>
          <cell r="AH249">
            <v>167.56577381554945</v>
          </cell>
          <cell r="AI249">
            <v>62.04</v>
          </cell>
          <cell r="AJ249">
            <v>5.66</v>
          </cell>
          <cell r="AK249">
            <v>12</v>
          </cell>
          <cell r="AL249">
            <v>0.30000000000000004</v>
          </cell>
          <cell r="AM249">
            <v>1.4E-2</v>
          </cell>
          <cell r="AN249">
            <v>0.22342400550842287</v>
          </cell>
          <cell r="AO249">
            <v>0.287841796875</v>
          </cell>
          <cell r="AP249">
            <v>0.74474668502807617</v>
          </cell>
          <cell r="AQ249">
            <v>2.9680879981770496</v>
          </cell>
          <cell r="AR249">
            <v>2.0381389670379955</v>
          </cell>
          <cell r="AS249">
            <v>3.8476476502257273</v>
          </cell>
          <cell r="AT249">
            <v>0.44900847935385552</v>
          </cell>
          <cell r="AU249">
            <v>0.67243248486227836</v>
          </cell>
          <cell r="AV249">
            <v>3.0273312994157453</v>
          </cell>
          <cell r="AW249">
            <v>213.98943983010639</v>
          </cell>
          <cell r="AX249">
            <v>0.78305627580774873</v>
          </cell>
          <cell r="AY249">
            <v>208.93840628680863</v>
          </cell>
          <cell r="AZ249" t="str">
            <v>00°00'00''</v>
          </cell>
          <cell r="BA249" t="e">
            <v>#VALUE!</v>
          </cell>
          <cell r="BB249">
            <v>4.3999999999999997E-2</v>
          </cell>
          <cell r="BC249" t="e">
            <v>#VALUE!</v>
          </cell>
          <cell r="BD249" t="e">
            <v>#VALUE!</v>
          </cell>
          <cell r="BE249" t="e">
            <v>#VALUE!</v>
          </cell>
          <cell r="BF249" t="e">
            <v>#VALUE!</v>
          </cell>
          <cell r="BG249" t="e">
            <v>#VALUE!</v>
          </cell>
          <cell r="BH249" t="e">
            <v>#VALUE!</v>
          </cell>
          <cell r="BI249" t="e">
            <v>#VALUE!</v>
          </cell>
          <cell r="BJ249" t="e">
            <v>#VALUE!</v>
          </cell>
          <cell r="BK249" t="e">
            <v>#VALUE!</v>
          </cell>
          <cell r="BL249" t="e">
            <v>#VALUE!</v>
          </cell>
          <cell r="BM249" t="e">
            <v>#VALUE!</v>
          </cell>
          <cell r="BN249">
            <v>1.5799999999999272</v>
          </cell>
          <cell r="BO249">
            <v>708.32</v>
          </cell>
          <cell r="BP249">
            <v>704.81</v>
          </cell>
          <cell r="BQ249">
            <v>708.62</v>
          </cell>
          <cell r="BR249">
            <v>705.1099999999999</v>
          </cell>
          <cell r="BS249">
            <v>711.42602784577196</v>
          </cell>
          <cell r="BT249">
            <v>706.3415082309524</v>
          </cell>
          <cell r="BU249">
            <v>1.5799999999999272</v>
          </cell>
          <cell r="BV249">
            <v>2.8060278457719505</v>
          </cell>
          <cell r="BW249">
            <v>1.2315082309524996</v>
          </cell>
          <cell r="BX249">
            <v>3.1060278457719503</v>
          </cell>
          <cell r="BY249">
            <v>300</v>
          </cell>
          <cell r="BZ249">
            <v>0.77500000000000002</v>
          </cell>
          <cell r="CA249">
            <v>0.375</v>
          </cell>
          <cell r="CB249">
            <v>2.0187680383622251</v>
          </cell>
          <cell r="CC249">
            <v>8</v>
          </cell>
          <cell r="CD249">
            <v>1.675452585683302</v>
          </cell>
          <cell r="CE249">
            <v>2113.2692894796701</v>
          </cell>
          <cell r="CF249">
            <v>2.7376037734825109E-2</v>
          </cell>
          <cell r="CG249">
            <v>892.41393222706427</v>
          </cell>
          <cell r="CH249">
            <v>3005.6832217067345</v>
          </cell>
          <cell r="CI249">
            <v>2</v>
          </cell>
          <cell r="CJ249">
            <v>1</v>
          </cell>
          <cell r="CK249">
            <v>1.5</v>
          </cell>
          <cell r="CL249">
            <v>2650</v>
          </cell>
          <cell r="CM249">
            <v>1.701330125494378</v>
          </cell>
          <cell r="CN249">
            <v>1.9</v>
          </cell>
          <cell r="CO249" t="str">
            <v/>
          </cell>
          <cell r="CP249">
            <v>3</v>
          </cell>
          <cell r="CQ249">
            <v>3</v>
          </cell>
          <cell r="DV249" t="str">
            <v>300 mm</v>
          </cell>
          <cell r="DW249">
            <v>62.04</v>
          </cell>
          <cell r="DX249" t="str">
            <v>1</v>
          </cell>
          <cell r="DY249" t="str">
            <v>CS</v>
          </cell>
          <cell r="DZ249">
            <v>708.32</v>
          </cell>
          <cell r="EA249">
            <v>704.81000000000006</v>
          </cell>
        </row>
        <row r="250">
          <cell r="A250">
            <v>156</v>
          </cell>
          <cell r="B250" t="str">
            <v>C93</v>
          </cell>
          <cell r="C250" t="str">
            <v>C95'</v>
          </cell>
          <cell r="D250">
            <v>0.24525</v>
          </cell>
          <cell r="F250">
            <v>1.7040029999999999</v>
          </cell>
          <cell r="G250">
            <v>2.33</v>
          </cell>
          <cell r="K250">
            <v>0.2782246582278276</v>
          </cell>
          <cell r="L250">
            <v>11.999792431097459</v>
          </cell>
          <cell r="M250">
            <v>11.999792431097459</v>
          </cell>
          <cell r="N250">
            <v>171.78910091867152</v>
          </cell>
          <cell r="O250">
            <v>0.63096831729049518</v>
          </cell>
          <cell r="P250">
            <v>192.19324070306448</v>
          </cell>
          <cell r="Q250">
            <v>0.24525</v>
          </cell>
          <cell r="R250">
            <v>0</v>
          </cell>
          <cell r="S250">
            <v>1.7040029999999999</v>
          </cell>
          <cell r="U250">
            <v>219</v>
          </cell>
          <cell r="V250">
            <v>158.4</v>
          </cell>
          <cell r="X250">
            <v>1.2298830000000001</v>
          </cell>
          <cell r="Y250">
            <v>0.61494150000000003</v>
          </cell>
          <cell r="AB250" t="str">
            <v/>
          </cell>
          <cell r="AC250">
            <v>126.72000000000001</v>
          </cell>
          <cell r="AD250">
            <v>0.32120000000000004</v>
          </cell>
          <cell r="AE250">
            <v>1.2848000000000002</v>
          </cell>
          <cell r="AF250">
            <v>1.8997415000000002</v>
          </cell>
          <cell r="AG250">
            <v>2.4109424000000002</v>
          </cell>
          <cell r="AH250">
            <v>194.60418310306449</v>
          </cell>
          <cell r="AI250">
            <v>55.379999999999995</v>
          </cell>
          <cell r="AJ250">
            <v>6.9</v>
          </cell>
          <cell r="AK250">
            <v>12</v>
          </cell>
          <cell r="AL250">
            <v>0.30000000000000004</v>
          </cell>
          <cell r="AM250">
            <v>1.4E-2</v>
          </cell>
          <cell r="AN250">
            <v>0.2314656257629395</v>
          </cell>
          <cell r="AO250">
            <v>0.29311523437499998</v>
          </cell>
          <cell r="AP250">
            <v>0.77155208587646484</v>
          </cell>
          <cell r="AQ250">
            <v>3.325350809597809</v>
          </cell>
          <cell r="AR250">
            <v>2.2008198074552197</v>
          </cell>
          <cell r="AS250">
            <v>4.8195215419218851</v>
          </cell>
          <cell r="AT250">
            <v>0.56360642236966374</v>
          </cell>
          <cell r="AU250">
            <v>0.79507204813260324</v>
          </cell>
          <cell r="AV250">
            <v>3.3425374424144136</v>
          </cell>
          <cell r="AW250">
            <v>236.27004915235366</v>
          </cell>
          <cell r="AX250">
            <v>0.82365151148539428</v>
          </cell>
          <cell r="AY250">
            <v>209.17485909803258</v>
          </cell>
          <cell r="AZ250" t="str">
            <v>00°00'00''</v>
          </cell>
          <cell r="BA250" t="e">
            <v>#VALUE!</v>
          </cell>
          <cell r="BB250">
            <v>0.123</v>
          </cell>
          <cell r="BC250" t="e">
            <v>#VALUE!</v>
          </cell>
          <cell r="BD250" t="e">
            <v>#VALUE!</v>
          </cell>
          <cell r="BE250" t="e">
            <v>#VALUE!</v>
          </cell>
          <cell r="BF250" t="e">
            <v>#VALUE!</v>
          </cell>
          <cell r="BG250" t="e">
            <v>#VALUE!</v>
          </cell>
          <cell r="BH250" t="e">
            <v>#VALUE!</v>
          </cell>
          <cell r="BI250" t="e">
            <v>#VALUE!</v>
          </cell>
          <cell r="BJ250" t="e">
            <v>#VALUE!</v>
          </cell>
          <cell r="BK250" t="e">
            <v>#VALUE!</v>
          </cell>
          <cell r="BL250" t="e">
            <v>#VALUE!</v>
          </cell>
          <cell r="BM250" t="e">
            <v>#VALUE!</v>
          </cell>
          <cell r="BN250">
            <v>2.9999999999972715E-2</v>
          </cell>
          <cell r="BO250">
            <v>704.78</v>
          </cell>
          <cell r="BP250">
            <v>700.96</v>
          </cell>
          <cell r="BQ250">
            <v>705.08</v>
          </cell>
          <cell r="BR250">
            <v>701.26</v>
          </cell>
          <cell r="BS250">
            <v>706.3415082309524</v>
          </cell>
          <cell r="BT250">
            <v>702.5</v>
          </cell>
          <cell r="BU250" t="str">
            <v/>
          </cell>
          <cell r="BV250">
            <v>1.2615082309523586</v>
          </cell>
          <cell r="BW250">
            <v>1.2400000000000091</v>
          </cell>
          <cell r="BX250">
            <v>1.5615082309523587</v>
          </cell>
          <cell r="BY250">
            <v>300</v>
          </cell>
          <cell r="BZ250">
            <v>0.77500000000000002</v>
          </cell>
          <cell r="CA250">
            <v>0.375</v>
          </cell>
          <cell r="CB250">
            <v>1.2507541154761839</v>
          </cell>
          <cell r="CC250">
            <v>9</v>
          </cell>
          <cell r="CD250">
            <v>1.2169400929146001</v>
          </cell>
          <cell r="CE250">
            <v>1534.9417509443469</v>
          </cell>
          <cell r="CF250">
            <v>6.4568433820293647E-2</v>
          </cell>
          <cell r="CG250">
            <v>2083.8360968652096</v>
          </cell>
          <cell r="CH250">
            <v>3618.7778478095565</v>
          </cell>
          <cell r="CI250">
            <v>2</v>
          </cell>
          <cell r="CJ250">
            <v>1</v>
          </cell>
          <cell r="CK250">
            <v>1.5</v>
          </cell>
          <cell r="CL250">
            <v>2650</v>
          </cell>
          <cell r="CM250">
            <v>2.0483648195148434</v>
          </cell>
          <cell r="CN250">
            <v>2.2000000000000002</v>
          </cell>
          <cell r="CO250" t="str">
            <v/>
          </cell>
          <cell r="CP250">
            <v>3</v>
          </cell>
          <cell r="CQ250">
            <v>3</v>
          </cell>
          <cell r="DV250" t="str">
            <v>300 mm</v>
          </cell>
          <cell r="DW250">
            <v>55.379999999999995</v>
          </cell>
          <cell r="DX250" t="str">
            <v>1</v>
          </cell>
          <cell r="DY250" t="str">
            <v>CS</v>
          </cell>
          <cell r="DZ250">
            <v>704.78000000000009</v>
          </cell>
          <cell r="EA250">
            <v>700.96</v>
          </cell>
        </row>
        <row r="251">
          <cell r="A251">
            <v>157</v>
          </cell>
          <cell r="B251" t="str">
            <v>C95'</v>
          </cell>
          <cell r="C251" t="str">
            <v>C95</v>
          </cell>
          <cell r="F251">
            <v>1.7040029999999999</v>
          </cell>
          <cell r="G251">
            <v>2.33</v>
          </cell>
          <cell r="K251">
            <v>2.8913451604308044E-2</v>
          </cell>
          <cell r="L251">
            <v>12.028705882701768</v>
          </cell>
          <cell r="M251">
            <v>12.028705882701768</v>
          </cell>
          <cell r="N251">
            <v>171.55638381735659</v>
          </cell>
          <cell r="O251">
            <v>0.63033993656752307</v>
          </cell>
          <cell r="P251">
            <v>192.19324070306448</v>
          </cell>
          <cell r="Q251">
            <v>0</v>
          </cell>
          <cell r="R251">
            <v>0</v>
          </cell>
          <cell r="S251">
            <v>1.7040029999999999</v>
          </cell>
          <cell r="U251">
            <v>219</v>
          </cell>
          <cell r="V251">
            <v>158.4</v>
          </cell>
          <cell r="W251">
            <v>0</v>
          </cell>
          <cell r="X251">
            <v>1.2298830000000001</v>
          </cell>
          <cell r="Y251">
            <v>0.61494150000000003</v>
          </cell>
          <cell r="AB251" t="str">
            <v/>
          </cell>
          <cell r="AC251">
            <v>126.72000000000001</v>
          </cell>
          <cell r="AD251">
            <v>0.32120000000000004</v>
          </cell>
          <cell r="AE251">
            <v>1.2848000000000002</v>
          </cell>
          <cell r="AF251">
            <v>1.8997415000000002</v>
          </cell>
          <cell r="AG251">
            <v>2.4109424000000002</v>
          </cell>
          <cell r="AH251">
            <v>194.60418310306449</v>
          </cell>
          <cell r="AI251">
            <v>5.35</v>
          </cell>
          <cell r="AJ251">
            <v>5.61</v>
          </cell>
          <cell r="AK251">
            <v>12</v>
          </cell>
          <cell r="AL251">
            <v>0.30000000000000004</v>
          </cell>
          <cell r="AM251">
            <v>1.4E-2</v>
          </cell>
          <cell r="AN251">
            <v>0.25027656555175787</v>
          </cell>
          <cell r="AO251">
            <v>0.29311523437499998</v>
          </cell>
          <cell r="AP251">
            <v>0.83425521850585949</v>
          </cell>
          <cell r="AQ251">
            <v>3.0887654222692467</v>
          </cell>
          <cell r="AR251">
            <v>1.8541813443421375</v>
          </cell>
          <cell r="AS251">
            <v>4.154402110914674</v>
          </cell>
          <cell r="AT251">
            <v>0.48626258072406303</v>
          </cell>
          <cell r="AU251">
            <v>0.73653914627582084</v>
          </cell>
          <cell r="AV251">
            <v>3.0139300326456673</v>
          </cell>
          <cell r="AW251">
            <v>213.04216010234873</v>
          </cell>
          <cell r="AX251">
            <v>0.91345385819207636</v>
          </cell>
          <cell r="AY251">
            <v>208.0077344955894</v>
          </cell>
          <cell r="AZ251" t="str">
            <v>01°10'02''</v>
          </cell>
          <cell r="BA251" t="e">
            <v>#VALUE!</v>
          </cell>
          <cell r="BB251">
            <v>1E-3</v>
          </cell>
          <cell r="BC251" t="e">
            <v>#VALUE!</v>
          </cell>
          <cell r="BD251" t="e">
            <v>#VALUE!</v>
          </cell>
          <cell r="BE251" t="e">
            <v>#VALUE!</v>
          </cell>
          <cell r="BF251" t="e">
            <v>#VALUE!</v>
          </cell>
          <cell r="BG251" t="e">
            <v>#VALUE!</v>
          </cell>
          <cell r="BH251" t="e">
            <v>#VALUE!</v>
          </cell>
          <cell r="BI251" t="e">
            <v>#VALUE!</v>
          </cell>
          <cell r="BJ251" t="e">
            <v>#VALUE!</v>
          </cell>
          <cell r="BK251" t="e">
            <v>#VALUE!</v>
          </cell>
          <cell r="BL251" t="e">
            <v>#VALUE!</v>
          </cell>
          <cell r="BM251" t="e">
            <v>#VALUE!</v>
          </cell>
          <cell r="BN251">
            <v>3.0000000000086402E-2</v>
          </cell>
          <cell r="BO251">
            <v>700.93</v>
          </cell>
          <cell r="BP251">
            <v>700.63</v>
          </cell>
          <cell r="BQ251">
            <v>701.23</v>
          </cell>
          <cell r="BR251">
            <v>700.93</v>
          </cell>
          <cell r="BS251">
            <v>702.5</v>
          </cell>
          <cell r="BT251">
            <v>702.19612678727503</v>
          </cell>
          <cell r="BU251" t="str">
            <v/>
          </cell>
          <cell r="BV251">
            <v>1.2699999999999818</v>
          </cell>
          <cell r="BW251">
            <v>1.2661267872750841</v>
          </cell>
          <cell r="BX251">
            <v>1.5699999999999819</v>
          </cell>
          <cell r="BY251">
            <v>300</v>
          </cell>
          <cell r="BZ251">
            <v>0.77500000000000002</v>
          </cell>
          <cell r="CA251">
            <v>0.375</v>
          </cell>
          <cell r="CB251">
            <v>1.268063393637533</v>
          </cell>
          <cell r="CC251">
            <v>10</v>
          </cell>
          <cell r="CD251">
            <v>1.229221932367057</v>
          </cell>
          <cell r="CE251">
            <v>1550.4329885687239</v>
          </cell>
          <cell r="CF251">
            <v>6.3079989025009886E-2</v>
          </cell>
          <cell r="CG251">
            <v>2031.7028857139337</v>
          </cell>
          <cell r="CH251">
            <v>3582.1358742826578</v>
          </cell>
          <cell r="CI251">
            <v>2</v>
          </cell>
          <cell r="CJ251">
            <v>1</v>
          </cell>
          <cell r="CK251">
            <v>1.5</v>
          </cell>
          <cell r="CL251">
            <v>2650</v>
          </cell>
          <cell r="CM251">
            <v>2.0276240797826364</v>
          </cell>
          <cell r="CN251">
            <v>2.2000000000000002</v>
          </cell>
          <cell r="CO251" t="str">
            <v/>
          </cell>
          <cell r="CP251">
            <v>3</v>
          </cell>
          <cell r="CQ251">
            <v>3</v>
          </cell>
          <cell r="DV251" t="str">
            <v>300 mm</v>
          </cell>
          <cell r="DW251">
            <v>5.35</v>
          </cell>
          <cell r="DX251" t="str">
            <v>1</v>
          </cell>
          <cell r="DY251" t="str">
            <v>CS</v>
          </cell>
          <cell r="DZ251">
            <v>700.93000000000006</v>
          </cell>
          <cell r="EA251">
            <v>700.63000000000011</v>
          </cell>
        </row>
        <row r="252">
          <cell r="A252">
            <v>158</v>
          </cell>
          <cell r="B252" t="str">
            <v>C95</v>
          </cell>
          <cell r="C252" t="str">
            <v>C97</v>
          </cell>
          <cell r="D252">
            <v>0.28748825</v>
          </cell>
          <cell r="E252">
            <v>0.10576300000000001</v>
          </cell>
          <cell r="F252">
            <v>2.0972542499999998</v>
          </cell>
          <cell r="G252">
            <v>2.33</v>
          </cell>
          <cell r="K252">
            <v>0.33506315429170125</v>
          </cell>
          <cell r="L252">
            <v>12.363769036993469</v>
          </cell>
          <cell r="M252">
            <v>12.363769036993469</v>
          </cell>
          <cell r="N252">
            <v>168.92106989992493</v>
          </cell>
          <cell r="O252">
            <v>0.63091216821167939</v>
          </cell>
          <cell r="P252">
            <v>234.10374038823829</v>
          </cell>
          <cell r="Q252">
            <v>0.28748825</v>
          </cell>
          <cell r="R252">
            <v>0.10576300000000001</v>
          </cell>
          <cell r="S252">
            <v>2.0972542499999998</v>
          </cell>
          <cell r="U252">
            <v>274</v>
          </cell>
          <cell r="V252">
            <v>158.4</v>
          </cell>
          <cell r="W252">
            <v>0.28748825</v>
          </cell>
          <cell r="X252">
            <v>1.5173712500000001</v>
          </cell>
          <cell r="Y252">
            <v>0.75868562500000003</v>
          </cell>
          <cell r="AB252" t="str">
            <v/>
          </cell>
          <cell r="AC252">
            <v>126.72000000000001</v>
          </cell>
          <cell r="AD252">
            <v>0.40186666666666676</v>
          </cell>
          <cell r="AE252">
            <v>1.607466666666667</v>
          </cell>
          <cell r="AF252">
            <v>2.3661522916666673</v>
          </cell>
          <cell r="AG252">
            <v>2.9953285666666671</v>
          </cell>
          <cell r="AH252">
            <v>237.09906895490496</v>
          </cell>
          <cell r="AI252">
            <v>71.61</v>
          </cell>
          <cell r="AJ252">
            <v>7.21</v>
          </cell>
          <cell r="AK252">
            <v>12</v>
          </cell>
          <cell r="AL252">
            <v>0.30000000000000004</v>
          </cell>
          <cell r="AM252">
            <v>1.4E-2</v>
          </cell>
          <cell r="AN252">
            <v>0.26665735244750988</v>
          </cell>
          <cell r="AO252">
            <v>0.29685058593750002</v>
          </cell>
          <cell r="AP252">
            <v>0.88885784149169944</v>
          </cell>
          <cell r="AQ252">
            <v>3.5712614613759741</v>
          </cell>
          <cell r="AR252">
            <v>1.920045871660478</v>
          </cell>
          <cell r="AS252">
            <v>5.5802774895011895</v>
          </cell>
          <cell r="AT252">
            <v>0.65004630099435567</v>
          </cell>
          <cell r="AU252">
            <v>0.91670365344186555</v>
          </cell>
          <cell r="AV252">
            <v>3.4167985005443771</v>
          </cell>
          <cell r="AW252">
            <v>241.51925403240386</v>
          </cell>
          <cell r="AX252">
            <v>0.98169841532838675</v>
          </cell>
          <cell r="AY252">
            <v>209.25452733513976</v>
          </cell>
          <cell r="AZ252" t="str">
            <v>01°14'48''</v>
          </cell>
          <cell r="BA252" t="e">
            <v>#VALUE!</v>
          </cell>
          <cell r="BB252">
            <v>0.18</v>
          </cell>
          <cell r="BC252" t="e">
            <v>#VALUE!</v>
          </cell>
          <cell r="BD252" t="e">
            <v>#VALUE!</v>
          </cell>
          <cell r="BE252" t="e">
            <v>#VALUE!</v>
          </cell>
          <cell r="BF252" t="e">
            <v>#VALUE!</v>
          </cell>
          <cell r="BG252" t="e">
            <v>#VALUE!</v>
          </cell>
          <cell r="BH252" t="e">
            <v>#VALUE!</v>
          </cell>
          <cell r="BI252" t="e">
            <v>#VALUE!</v>
          </cell>
          <cell r="BJ252" t="e">
            <v>#VALUE!</v>
          </cell>
          <cell r="BK252" t="e">
            <v>#VALUE!</v>
          </cell>
          <cell r="BL252" t="e">
            <v>#VALUE!</v>
          </cell>
          <cell r="BM252" t="e">
            <v>#VALUE!</v>
          </cell>
          <cell r="BN252">
            <v>2.9999999999972715E-2</v>
          </cell>
          <cell r="BO252">
            <v>700.6</v>
          </cell>
          <cell r="BP252">
            <v>695.44</v>
          </cell>
          <cell r="BQ252">
            <v>700.9</v>
          </cell>
          <cell r="BR252">
            <v>695.74</v>
          </cell>
          <cell r="BS252">
            <v>702.19612678727503</v>
          </cell>
          <cell r="BT252">
            <v>697.30921947450781</v>
          </cell>
          <cell r="BU252" t="str">
            <v/>
          </cell>
          <cell r="BV252">
            <v>1.2961267872750568</v>
          </cell>
          <cell r="BW252">
            <v>1.5692194745078041</v>
          </cell>
          <cell r="BX252">
            <v>1.5961267872750569</v>
          </cell>
          <cell r="BY252">
            <v>300</v>
          </cell>
          <cell r="BZ252">
            <v>0.77500000000000002</v>
          </cell>
          <cell r="CA252">
            <v>0.375</v>
          </cell>
          <cell r="CB252">
            <v>1.4326731308914304</v>
          </cell>
          <cell r="CC252">
            <v>11</v>
          </cell>
          <cell r="CD252">
            <v>1.3411120299652304</v>
          </cell>
          <cell r="CE252">
            <v>1691.5613672955199</v>
          </cell>
          <cell r="CF252">
            <v>5.1075694925679205E-2</v>
          </cell>
          <cell r="CG252">
            <v>1625.1912640791973</v>
          </cell>
          <cell r="CH252">
            <v>3316.7526313747171</v>
          </cell>
          <cell r="CI252">
            <v>2</v>
          </cell>
          <cell r="CJ252">
            <v>1</v>
          </cell>
          <cell r="CK252">
            <v>1.5</v>
          </cell>
          <cell r="CL252">
            <v>2650</v>
          </cell>
          <cell r="CM252">
            <v>1.8774071498347455</v>
          </cell>
          <cell r="CN252">
            <v>1.9</v>
          </cell>
          <cell r="CO252" t="str">
            <v/>
          </cell>
          <cell r="CP252">
            <v>3</v>
          </cell>
          <cell r="CQ252">
            <v>3</v>
          </cell>
          <cell r="DV252" t="str">
            <v>300 mm</v>
          </cell>
          <cell r="DW252">
            <v>71.61</v>
          </cell>
          <cell r="DX252" t="str">
            <v>1</v>
          </cell>
          <cell r="DY252" t="str">
            <v>CS</v>
          </cell>
          <cell r="DZ252">
            <v>700.6</v>
          </cell>
          <cell r="EA252">
            <v>695.44</v>
          </cell>
        </row>
        <row r="253">
          <cell r="A253">
            <v>159</v>
          </cell>
          <cell r="B253" t="str">
            <v>C97</v>
          </cell>
          <cell r="C253" t="str">
            <v>C99</v>
          </cell>
          <cell r="D253">
            <v>0.33466999999999997</v>
          </cell>
          <cell r="F253">
            <v>2.4319242499999998</v>
          </cell>
          <cell r="G253">
            <v>2.33</v>
          </cell>
          <cell r="K253">
            <v>0.4557467823458009</v>
          </cell>
          <cell r="L253">
            <v>12.819515819339269</v>
          </cell>
          <cell r="M253">
            <v>12.819515819339269</v>
          </cell>
          <cell r="N253">
            <v>165.50854264312719</v>
          </cell>
          <cell r="O253">
            <v>0.63132946781244448</v>
          </cell>
          <cell r="P253">
            <v>269.07354929826545</v>
          </cell>
          <cell r="Q253">
            <v>0.33466999999999997</v>
          </cell>
          <cell r="R253">
            <v>0</v>
          </cell>
          <cell r="S253">
            <v>2.4319242499999998</v>
          </cell>
          <cell r="U253">
            <v>327</v>
          </cell>
          <cell r="V253">
            <v>158.4</v>
          </cell>
          <cell r="W253">
            <v>0.33466999999999997</v>
          </cell>
          <cell r="X253">
            <v>1.8520412500000001</v>
          </cell>
          <cell r="Y253">
            <v>0.92602062500000004</v>
          </cell>
          <cell r="AB253" t="str">
            <v/>
          </cell>
          <cell r="AC253">
            <v>126.72000000000001</v>
          </cell>
          <cell r="AD253">
            <v>0.47960000000000003</v>
          </cell>
          <cell r="AE253">
            <v>1.9184000000000001</v>
          </cell>
          <cell r="AF253">
            <v>2.8444206250000001</v>
          </cell>
          <cell r="AG253">
            <v>3.5739979000000002</v>
          </cell>
          <cell r="AH253">
            <v>272.64754719826544</v>
          </cell>
          <cell r="AI253">
            <v>100.61</v>
          </cell>
          <cell r="AJ253">
            <v>7.35</v>
          </cell>
          <cell r="AK253">
            <v>14</v>
          </cell>
          <cell r="AL253">
            <v>0.35000000000000003</v>
          </cell>
          <cell r="AM253">
            <v>1.4E-2</v>
          </cell>
          <cell r="AN253">
            <v>0.25118874311447148</v>
          </cell>
          <cell r="AO253">
            <v>0.34034423828125004</v>
          </cell>
          <cell r="AP253">
            <v>0.71768212318420421</v>
          </cell>
          <cell r="AQ253">
            <v>3.6892340971280047</v>
          </cell>
          <cell r="AR253">
            <v>2.4300255481555877</v>
          </cell>
          <cell r="AS253">
            <v>5.6641569587658562</v>
          </cell>
          <cell r="AT253">
            <v>0.69370276368052419</v>
          </cell>
          <cell r="AU253">
            <v>0.94489150679499567</v>
          </cell>
          <cell r="AV253">
            <v>3.8231963078001372</v>
          </cell>
          <cell r="AW253">
            <v>367.83459141063139</v>
          </cell>
          <cell r="AX253">
            <v>0.74122323882773689</v>
          </cell>
          <cell r="AY253">
            <v>238.07946625257713</v>
          </cell>
          <cell r="AZ253" t="str">
            <v>28°49'30''</v>
          </cell>
          <cell r="BA253" t="e">
            <v>#VALUE!</v>
          </cell>
          <cell r="BB253">
            <v>2.8000000000000001E-2</v>
          </cell>
          <cell r="BC253" t="e">
            <v>#VALUE!</v>
          </cell>
          <cell r="BD253" t="e">
            <v>#VALUE!</v>
          </cell>
          <cell r="BE253" t="e">
            <v>#VALUE!</v>
          </cell>
          <cell r="BF253" t="e">
            <v>#VALUE!</v>
          </cell>
          <cell r="BG253" t="e">
            <v>#VALUE!</v>
          </cell>
          <cell r="BH253" t="e">
            <v>#VALUE!</v>
          </cell>
          <cell r="BI253" t="e">
            <v>#VALUE!</v>
          </cell>
          <cell r="BJ253" t="e">
            <v>#VALUE!</v>
          </cell>
          <cell r="BK253" t="e">
            <v>#VALUE!</v>
          </cell>
          <cell r="BL253" t="e">
            <v>#VALUE!</v>
          </cell>
          <cell r="BM253" t="e">
            <v>#VALUE!</v>
          </cell>
          <cell r="BN253">
            <v>3.0000000000086402E-2</v>
          </cell>
          <cell r="BO253">
            <v>695.41</v>
          </cell>
          <cell r="BP253">
            <v>688.02</v>
          </cell>
          <cell r="BQ253">
            <v>695.7600000000001</v>
          </cell>
          <cell r="BR253">
            <v>688.37</v>
          </cell>
          <cell r="BS253">
            <v>697.30921947450781</v>
          </cell>
          <cell r="BT253">
            <v>689.60356434230721</v>
          </cell>
          <cell r="BU253" t="str">
            <v/>
          </cell>
          <cell r="BV253">
            <v>1.5492194745077086</v>
          </cell>
          <cell r="BW253">
            <v>1.2335643423072042</v>
          </cell>
          <cell r="BX253">
            <v>1.8992194745077087</v>
          </cell>
          <cell r="BY253">
            <v>350</v>
          </cell>
          <cell r="BZ253">
            <v>0.83750000000000002</v>
          </cell>
          <cell r="CA253">
            <v>0.4375</v>
          </cell>
          <cell r="CB253">
            <v>1.3913919084074564</v>
          </cell>
          <cell r="CC253">
            <v>12</v>
          </cell>
          <cell r="CD253">
            <v>1.2429331300451751</v>
          </cell>
          <cell r="CE253">
            <v>1830.7822380660723</v>
          </cell>
          <cell r="CF253">
            <v>6.2329052246940964E-2</v>
          </cell>
          <cell r="CG253">
            <v>2042.365868876856</v>
          </cell>
          <cell r="CH253">
            <v>3873.1481069429283</v>
          </cell>
          <cell r="CI253">
            <v>2</v>
          </cell>
          <cell r="CJ253">
            <v>1</v>
          </cell>
          <cell r="CK253">
            <v>1.5</v>
          </cell>
          <cell r="CL253">
            <v>2854</v>
          </cell>
          <cell r="CM253">
            <v>2.0356419623035711</v>
          </cell>
          <cell r="CN253">
            <v>2.2000000000000002</v>
          </cell>
          <cell r="CO253" t="str">
            <v/>
          </cell>
          <cell r="CP253">
            <v>3</v>
          </cell>
          <cell r="CQ253">
            <v>3</v>
          </cell>
          <cell r="DV253" t="str">
            <v>350 mm</v>
          </cell>
          <cell r="DW253">
            <v>100.61</v>
          </cell>
          <cell r="DX253" t="str">
            <v>1</v>
          </cell>
          <cell r="DY253" t="str">
            <v>CS</v>
          </cell>
          <cell r="DZ253">
            <v>695.41000000000008</v>
          </cell>
          <cell r="EA253">
            <v>688.0200000000001</v>
          </cell>
        </row>
        <row r="254">
          <cell r="A254">
            <v>160</v>
          </cell>
          <cell r="B254" t="str">
            <v>C99</v>
          </cell>
          <cell r="C254" t="str">
            <v>C99A</v>
          </cell>
          <cell r="D254">
            <v>0.05</v>
          </cell>
          <cell r="E254">
            <v>1.7144852900000001</v>
          </cell>
          <cell r="F254">
            <v>4.1964095399999994</v>
          </cell>
          <cell r="G254">
            <v>2.33</v>
          </cell>
          <cell r="K254">
            <v>7.7752147587709236E-2</v>
          </cell>
          <cell r="L254">
            <v>12.897267966926979</v>
          </cell>
          <cell r="M254">
            <v>12.897267966926979</v>
          </cell>
          <cell r="N254">
            <v>164.94501903470294</v>
          </cell>
          <cell r="O254">
            <v>0.63294285403602168</v>
          </cell>
          <cell r="P254">
            <v>453.28717418096073</v>
          </cell>
          <cell r="Q254">
            <v>0.05</v>
          </cell>
          <cell r="R254">
            <v>1.7144852900000001</v>
          </cell>
          <cell r="S254">
            <v>4.1964095399999994</v>
          </cell>
          <cell r="U254">
            <v>807</v>
          </cell>
          <cell r="V254">
            <v>158.4</v>
          </cell>
          <cell r="X254">
            <v>1.8520412500000001</v>
          </cell>
          <cell r="Y254">
            <v>0.92602062500000004</v>
          </cell>
          <cell r="AB254" t="str">
            <v/>
          </cell>
          <cell r="AC254">
            <v>126.72000000000001</v>
          </cell>
          <cell r="AD254">
            <v>1.1836</v>
          </cell>
          <cell r="AE254">
            <v>4.5664659877840457</v>
          </cell>
          <cell r="AF254">
            <v>5.4924866127840453</v>
          </cell>
          <cell r="AG254">
            <v>6.7514094747840447</v>
          </cell>
          <cell r="AH254">
            <v>460.03858365574479</v>
          </cell>
          <cell r="AI254">
            <v>22.080000000000002</v>
          </cell>
          <cell r="AJ254">
            <v>11.41</v>
          </cell>
          <cell r="AK254">
            <v>14</v>
          </cell>
          <cell r="AL254">
            <v>0.35000000000000003</v>
          </cell>
          <cell r="AM254">
            <v>1.4E-2</v>
          </cell>
          <cell r="AN254">
            <v>0.34999999650000002</v>
          </cell>
          <cell r="AO254">
            <v>0.34878234863281254</v>
          </cell>
          <cell r="AP254">
            <v>0.99999998999999995</v>
          </cell>
          <cell r="AQ254">
            <v>4.7636975486829645</v>
          </cell>
          <cell r="AR254">
            <v>4.0989337354358717E-2</v>
          </cell>
          <cell r="AS254">
            <v>10.018419139738048</v>
          </cell>
          <cell r="AT254">
            <v>1.1566164289158045</v>
          </cell>
          <cell r="AU254">
            <v>1.5066164254158045</v>
          </cell>
          <cell r="AV254">
            <v>4.763495406586765</v>
          </cell>
          <cell r="AW254">
            <v>458.30196660146481</v>
          </cell>
          <cell r="AX254">
            <v>1.0037892419863652</v>
          </cell>
          <cell r="AY254">
            <v>263.29046538295734</v>
          </cell>
          <cell r="AZ254" t="str">
            <v>25°12'40''</v>
          </cell>
          <cell r="BA254" t="e">
            <v>#VALUE!</v>
          </cell>
          <cell r="BB254">
            <v>0.56200000000000006</v>
          </cell>
          <cell r="BC254" t="e">
            <v>#VALUE!</v>
          </cell>
          <cell r="BD254" t="e">
            <v>#VALUE!</v>
          </cell>
          <cell r="BE254" t="e">
            <v>#VALUE!</v>
          </cell>
          <cell r="BF254" t="e">
            <v>#VALUE!</v>
          </cell>
          <cell r="BG254" t="e">
            <v>#VALUE!</v>
          </cell>
          <cell r="BH254" t="e">
            <v>#VALUE!</v>
          </cell>
          <cell r="BI254" t="e">
            <v>#VALUE!</v>
          </cell>
          <cell r="BJ254" t="e">
            <v>#VALUE!</v>
          </cell>
          <cell r="BK254" t="e">
            <v>#VALUE!</v>
          </cell>
          <cell r="BL254" t="e">
            <v>#VALUE!</v>
          </cell>
          <cell r="BM254" t="e">
            <v>#VALUE!</v>
          </cell>
          <cell r="BN254">
            <v>5.999999999994543E-2</v>
          </cell>
          <cell r="BO254">
            <v>687.96</v>
          </cell>
          <cell r="BP254">
            <v>685.44</v>
          </cell>
          <cell r="BQ254">
            <v>688.31000000000017</v>
          </cell>
          <cell r="BR254">
            <v>685.79000000000008</v>
          </cell>
          <cell r="BS254">
            <v>689.60356434230721</v>
          </cell>
          <cell r="BT254">
            <v>687.2</v>
          </cell>
          <cell r="BU254" t="str">
            <v/>
          </cell>
          <cell r="BV254">
            <v>1.293564342307036</v>
          </cell>
          <cell r="BW254">
            <v>1.4099999999999682</v>
          </cell>
          <cell r="BX254">
            <v>1.6435643423070361</v>
          </cell>
          <cell r="BY254">
            <v>350</v>
          </cell>
          <cell r="BZ254">
            <v>0.83750000000000002</v>
          </cell>
          <cell r="CA254">
            <v>0.4375</v>
          </cell>
          <cell r="CB254">
            <v>1.3517821711535021</v>
          </cell>
          <cell r="CC254">
            <v>13</v>
          </cell>
          <cell r="CD254">
            <v>1.2170460973369936</v>
          </cell>
          <cell r="CE254">
            <v>1792.6518523415789</v>
          </cell>
          <cell r="CF254">
            <v>6.5514291573415706E-2</v>
          </cell>
          <cell r="CG254">
            <v>2154.9561336108659</v>
          </cell>
          <cell r="CH254">
            <v>3947.6079859524448</v>
          </cell>
          <cell r="CI254">
            <v>2</v>
          </cell>
          <cell r="CJ254">
            <v>1</v>
          </cell>
          <cell r="CK254">
            <v>1.5</v>
          </cell>
          <cell r="CL254">
            <v>2854</v>
          </cell>
          <cell r="CM254">
            <v>2.0747764467164216</v>
          </cell>
          <cell r="CN254">
            <v>2.2000000000000002</v>
          </cell>
          <cell r="CO254" t="str">
            <v/>
          </cell>
          <cell r="CP254">
            <v>3</v>
          </cell>
          <cell r="CQ254">
            <v>3</v>
          </cell>
          <cell r="DV254" t="str">
            <v>350 mm</v>
          </cell>
          <cell r="DW254">
            <v>22.080000000000002</v>
          </cell>
          <cell r="DX254" t="str">
            <v>1</v>
          </cell>
          <cell r="DY254" t="str">
            <v>CS</v>
          </cell>
          <cell r="DZ254">
            <v>687.96000000000015</v>
          </cell>
          <cell r="EA254">
            <v>685.44000000000017</v>
          </cell>
        </row>
        <row r="255">
          <cell r="A255">
            <v>161</v>
          </cell>
          <cell r="B255" t="str">
            <v>C99A</v>
          </cell>
          <cell r="C255" t="str">
            <v>C99B</v>
          </cell>
          <cell r="E255">
            <v>0</v>
          </cell>
          <cell r="F255">
            <v>4.1964095399999994</v>
          </cell>
          <cell r="G255">
            <v>2.33</v>
          </cell>
          <cell r="K255">
            <v>1.7509705880511908</v>
          </cell>
          <cell r="L255">
            <v>14.648238554978169</v>
          </cell>
          <cell r="M255">
            <v>14.648238554978169</v>
          </cell>
          <cell r="N255">
            <v>153.50306273102572</v>
          </cell>
          <cell r="O255">
            <v>0.62988345799269441</v>
          </cell>
          <cell r="P255">
            <v>0</v>
          </cell>
          <cell r="Q255">
            <v>0</v>
          </cell>
          <cell r="R255">
            <v>0</v>
          </cell>
          <cell r="S255">
            <v>4.1964095399999994</v>
          </cell>
          <cell r="U255">
            <v>807</v>
          </cell>
          <cell r="V255">
            <v>158.4</v>
          </cell>
          <cell r="X255">
            <v>1.8520412500000001</v>
          </cell>
          <cell r="Y255">
            <v>0.92602062500000004</v>
          </cell>
          <cell r="AB255" t="str">
            <v/>
          </cell>
          <cell r="AC255">
            <v>126.72000000000001</v>
          </cell>
          <cell r="AD255">
            <v>1.1836</v>
          </cell>
          <cell r="AE255">
            <v>4.5664659877840457</v>
          </cell>
          <cell r="AF255">
            <v>5.4924866127840453</v>
          </cell>
          <cell r="AG255">
            <v>6.7514094747840447</v>
          </cell>
          <cell r="AH255">
            <v>6.7514094747840447</v>
          </cell>
          <cell r="AI255">
            <v>114.98</v>
          </cell>
          <cell r="AJ255">
            <v>4.5</v>
          </cell>
          <cell r="AK255">
            <v>10</v>
          </cell>
          <cell r="AL255">
            <v>0.25</v>
          </cell>
          <cell r="AM255">
            <v>1.4E-2</v>
          </cell>
          <cell r="AN255">
            <v>4.5799732208251953E-2</v>
          </cell>
          <cell r="AO255">
            <v>6.4453125E-2</v>
          </cell>
          <cell r="AP255">
            <v>0.18319892883300781</v>
          </cell>
          <cell r="AQ255">
            <v>1.0955481791907726</v>
          </cell>
          <cell r="AR255">
            <v>1.9578812376742056</v>
          </cell>
          <cell r="AS255">
            <v>0.7759378457874575</v>
          </cell>
          <cell r="AT255">
            <v>6.1173588834261834E-2</v>
          </cell>
          <cell r="AU255">
            <v>0.10697332104251378</v>
          </cell>
          <cell r="AV255">
            <v>2.3903995313648339</v>
          </cell>
          <cell r="AW255">
            <v>117.33846260750384</v>
          </cell>
          <cell r="AX255">
            <v>5.7537906367219518E-2</v>
          </cell>
          <cell r="AY255">
            <v>201.56822808215128</v>
          </cell>
          <cell r="AZ255" t="str">
            <v>61°43'20''</v>
          </cell>
          <cell r="BA255" t="e">
            <v>#VALUE!</v>
          </cell>
          <cell r="BB255">
            <v>1E-3</v>
          </cell>
          <cell r="BC255" t="e">
            <v>#VALUE!</v>
          </cell>
          <cell r="BD255" t="e">
            <v>#VALUE!</v>
          </cell>
          <cell r="BE255" t="e">
            <v>#VALUE!</v>
          </cell>
          <cell r="BF255" t="e">
            <v>#VALUE!</v>
          </cell>
          <cell r="BG255" t="e">
            <v>#VALUE!</v>
          </cell>
          <cell r="BH255" t="e">
            <v>#VALUE!</v>
          </cell>
          <cell r="BI255" t="e">
            <v>#VALUE!</v>
          </cell>
          <cell r="BJ255" t="e">
            <v>#VALUE!</v>
          </cell>
          <cell r="BK255" t="e">
            <v>#VALUE!</v>
          </cell>
          <cell r="BL255" t="e">
            <v>#VALUE!</v>
          </cell>
          <cell r="BM255" t="e">
            <v>#VALUE!</v>
          </cell>
          <cell r="BN255">
            <v>3.0000000000086402E-2</v>
          </cell>
          <cell r="BO255">
            <v>685.41</v>
          </cell>
          <cell r="BP255">
            <v>680.24</v>
          </cell>
          <cell r="BQ255">
            <v>685.66</v>
          </cell>
          <cell r="BR255">
            <v>680.49</v>
          </cell>
          <cell r="BS255">
            <v>687.2</v>
          </cell>
          <cell r="BT255">
            <v>681.71900000000005</v>
          </cell>
          <cell r="BU255" t="str">
            <v/>
          </cell>
          <cell r="BV255">
            <v>1.5400000000000773</v>
          </cell>
          <cell r="BW255">
            <v>1.2290000000000418</v>
          </cell>
          <cell r="BX255">
            <v>1.7900000000000773</v>
          </cell>
          <cell r="BY255">
            <v>250</v>
          </cell>
          <cell r="BZ255">
            <v>0.71250000000000002</v>
          </cell>
          <cell r="CA255">
            <v>0.3125</v>
          </cell>
          <cell r="CB255">
            <v>1.3845000000000596</v>
          </cell>
          <cell r="CC255">
            <v>13</v>
          </cell>
          <cell r="CD255">
            <v>1.3881740538095471</v>
          </cell>
          <cell r="CE255">
            <v>1479.9019924589313</v>
          </cell>
          <cell r="CF255">
            <v>4.543053232859029E-2</v>
          </cell>
          <cell r="CG255">
            <v>1407.820105053386</v>
          </cell>
          <cell r="CH255">
            <v>2887.7220975123173</v>
          </cell>
          <cell r="CI255">
            <v>2</v>
          </cell>
          <cell r="CJ255">
            <v>1</v>
          </cell>
          <cell r="CK255">
            <v>1.5</v>
          </cell>
          <cell r="CL255">
            <v>2345</v>
          </cell>
          <cell r="CM255">
            <v>1.8471569920121436</v>
          </cell>
          <cell r="CN255">
            <v>1.9</v>
          </cell>
          <cell r="CO255" t="str">
            <v/>
          </cell>
          <cell r="CP255">
            <v>3</v>
          </cell>
          <cell r="CQ255">
            <v>3</v>
          </cell>
          <cell r="DV255" t="str">
            <v>250 mm</v>
          </cell>
          <cell r="DW255">
            <v>114.98</v>
          </cell>
          <cell r="DX255" t="str">
            <v>1</v>
          </cell>
          <cell r="DY255" t="str">
            <v>CS</v>
          </cell>
          <cell r="DZ255">
            <v>685.41</v>
          </cell>
          <cell r="EA255">
            <v>680.24</v>
          </cell>
        </row>
        <row r="256">
          <cell r="A256">
            <v>162</v>
          </cell>
          <cell r="B256" t="str">
            <v>C99B</v>
          </cell>
          <cell r="C256" t="str">
            <v>C99C</v>
          </cell>
          <cell r="E256">
            <v>0</v>
          </cell>
          <cell r="F256">
            <v>4.1964095399999994</v>
          </cell>
          <cell r="G256">
            <v>2.33</v>
          </cell>
          <cell r="K256">
            <v>0.8476413561630245</v>
          </cell>
          <cell r="L256">
            <v>15.495879911141193</v>
          </cell>
          <cell r="M256">
            <v>15.495879911141193</v>
          </cell>
          <cell r="N256">
            <v>148.69577843677527</v>
          </cell>
          <cell r="O256">
            <v>0.63121516296646207</v>
          </cell>
          <cell r="P256">
            <v>0</v>
          </cell>
          <cell r="Q256">
            <v>0</v>
          </cell>
          <cell r="R256">
            <v>0</v>
          </cell>
          <cell r="S256">
            <v>4.1964095399999994</v>
          </cell>
          <cell r="U256">
            <v>807</v>
          </cell>
          <cell r="V256">
            <v>158.4</v>
          </cell>
          <cell r="X256">
            <v>1.8520412500000001</v>
          </cell>
          <cell r="Y256">
            <v>0.92602062500000004</v>
          </cell>
          <cell r="AB256" t="str">
            <v/>
          </cell>
          <cell r="AC256">
            <v>126.72000000000001</v>
          </cell>
          <cell r="AD256">
            <v>1.1836</v>
          </cell>
          <cell r="AE256">
            <v>4.5664659877840457</v>
          </cell>
          <cell r="AF256">
            <v>5.4924866127840453</v>
          </cell>
          <cell r="AG256">
            <v>6.7514094747840447</v>
          </cell>
          <cell r="AH256">
            <v>6.7514094747840447</v>
          </cell>
          <cell r="AI256">
            <v>63.509999999999991</v>
          </cell>
          <cell r="AJ256">
            <v>6.5</v>
          </cell>
          <cell r="AK256">
            <v>10</v>
          </cell>
          <cell r="AL256">
            <v>0.25</v>
          </cell>
          <cell r="AM256">
            <v>1.4E-2</v>
          </cell>
          <cell r="AN256">
            <v>4.1760921478271484E-2</v>
          </cell>
          <cell r="AO256">
            <v>6.4453125E-2</v>
          </cell>
          <cell r="AP256">
            <v>0.16704368591308594</v>
          </cell>
          <cell r="AQ256">
            <v>1.2513944920845346</v>
          </cell>
          <cell r="AR256">
            <v>2.3470992917444407</v>
          </cell>
          <cell r="AS256">
            <v>1.041057275437131</v>
          </cell>
          <cell r="AT256">
            <v>7.9815911050943433E-2</v>
          </cell>
          <cell r="AU256">
            <v>0.12157683252921492</v>
          </cell>
          <cell r="AV256">
            <v>2.872902693060333</v>
          </cell>
          <cell r="AW256">
            <v>141.02328117182302</v>
          </cell>
          <cell r="AX256">
            <v>4.7874431928428295E-2</v>
          </cell>
          <cell r="AY256">
            <v>192.49030613976345</v>
          </cell>
          <cell r="AZ256" t="str">
            <v>09°04'41''</v>
          </cell>
          <cell r="BA256" t="e">
            <v>#VALUE!</v>
          </cell>
          <cell r="BB256">
            <v>1.4999999999999999E-2</v>
          </cell>
          <cell r="BC256" t="e">
            <v>#VALUE!</v>
          </cell>
          <cell r="BD256" t="e">
            <v>#VALUE!</v>
          </cell>
          <cell r="BE256" t="e">
            <v>#VALUE!</v>
          </cell>
          <cell r="BF256" t="e">
            <v>#VALUE!</v>
          </cell>
          <cell r="BG256" t="e">
            <v>#VALUE!</v>
          </cell>
          <cell r="BH256" t="e">
            <v>#VALUE!</v>
          </cell>
          <cell r="BI256" t="e">
            <v>#VALUE!</v>
          </cell>
          <cell r="BJ256" t="e">
            <v>#VALUE!</v>
          </cell>
          <cell r="BK256" t="e">
            <v>#VALUE!</v>
          </cell>
          <cell r="BL256" t="e">
            <v>#VALUE!</v>
          </cell>
          <cell r="BM256" t="e">
            <v>#VALUE!</v>
          </cell>
          <cell r="BN256">
            <v>6.0000000000059117E-2</v>
          </cell>
          <cell r="BO256">
            <v>680.18</v>
          </cell>
          <cell r="BP256">
            <v>676.05</v>
          </cell>
          <cell r="BQ256">
            <v>680.43000000000006</v>
          </cell>
          <cell r="BR256">
            <v>676.3</v>
          </cell>
          <cell r="BS256">
            <v>681.71900000000005</v>
          </cell>
          <cell r="BT256">
            <v>677</v>
          </cell>
          <cell r="BU256" t="str">
            <v/>
          </cell>
          <cell r="BV256">
            <v>1.2889999999999873</v>
          </cell>
          <cell r="BW256">
            <v>0.70000000000004547</v>
          </cell>
          <cell r="BX256">
            <v>1.5389999999999873</v>
          </cell>
          <cell r="BY256">
            <v>250</v>
          </cell>
          <cell r="BZ256">
            <v>0.71250000000000002</v>
          </cell>
          <cell r="CA256">
            <v>0.3125</v>
          </cell>
          <cell r="CB256">
            <v>0.99450000000001637</v>
          </cell>
          <cell r="CC256">
            <v>13</v>
          </cell>
          <cell r="CD256">
            <v>1.0915558417398417</v>
          </cell>
          <cell r="CE256">
            <v>1163.6838050948072</v>
          </cell>
          <cell r="CF256">
            <v>7.8935976212518244E-2</v>
          </cell>
          <cell r="CG256">
            <v>2546.0839761205343</v>
          </cell>
          <cell r="CH256">
            <v>3709.7677812153415</v>
          </cell>
          <cell r="CI256">
            <v>2</v>
          </cell>
          <cell r="CJ256">
            <v>1</v>
          </cell>
          <cell r="CK256">
            <v>1.5</v>
          </cell>
          <cell r="CL256">
            <v>2345</v>
          </cell>
          <cell r="CM256">
            <v>2.3729857875577878</v>
          </cell>
          <cell r="CN256">
            <v>3</v>
          </cell>
          <cell r="CO256" t="str">
            <v/>
          </cell>
          <cell r="CP256">
            <v>3</v>
          </cell>
          <cell r="CQ256">
            <v>3</v>
          </cell>
          <cell r="DV256" t="str">
            <v>250 mm</v>
          </cell>
          <cell r="DW256">
            <v>63.509999999999991</v>
          </cell>
          <cell r="DX256" t="str">
            <v>1</v>
          </cell>
          <cell r="DY256" t="str">
            <v>CS</v>
          </cell>
          <cell r="DZ256">
            <v>680.18000000000006</v>
          </cell>
          <cell r="EA256">
            <v>676.05000000000007</v>
          </cell>
        </row>
        <row r="257">
          <cell r="A257">
            <v>163</v>
          </cell>
          <cell r="B257" t="str">
            <v>C99C</v>
          </cell>
          <cell r="C257" t="str">
            <v>C75F</v>
          </cell>
          <cell r="E257">
            <v>0</v>
          </cell>
          <cell r="F257">
            <v>4.1964095399999994</v>
          </cell>
          <cell r="G257">
            <v>2.33</v>
          </cell>
          <cell r="K257">
            <v>1.1704778686233521</v>
          </cell>
          <cell r="L257">
            <v>16.666357779764546</v>
          </cell>
          <cell r="M257">
            <v>16.666357779764546</v>
          </cell>
          <cell r="N257">
            <v>142.6898826544558</v>
          </cell>
          <cell r="O257">
            <v>0.62750000000000006</v>
          </cell>
          <cell r="P257">
            <v>0</v>
          </cell>
          <cell r="Q257">
            <v>0</v>
          </cell>
          <cell r="R257">
            <v>0</v>
          </cell>
          <cell r="S257">
            <v>4.1964095399999994</v>
          </cell>
          <cell r="U257">
            <v>807</v>
          </cell>
          <cell r="V257">
            <v>158.4</v>
          </cell>
          <cell r="X257">
            <v>1.8520412500000001</v>
          </cell>
          <cell r="Y257">
            <v>0.92602062500000004</v>
          </cell>
          <cell r="AB257" t="str">
            <v/>
          </cell>
          <cell r="AC257">
            <v>126.72000000000001</v>
          </cell>
          <cell r="AD257">
            <v>1.1836</v>
          </cell>
          <cell r="AE257">
            <v>4.5664659877840457</v>
          </cell>
          <cell r="AF257">
            <v>5.4924866127840453</v>
          </cell>
          <cell r="AG257">
            <v>6.7514094747840447</v>
          </cell>
          <cell r="AH257">
            <v>6.7514094747840447</v>
          </cell>
          <cell r="AI257">
            <v>90.95</v>
          </cell>
          <cell r="AJ257">
            <v>7.2</v>
          </cell>
          <cell r="AK257">
            <v>10</v>
          </cell>
          <cell r="AL257">
            <v>0.25</v>
          </cell>
          <cell r="AM257">
            <v>1.4E-2</v>
          </cell>
          <cell r="AN257">
            <v>4.0707588195800781E-2</v>
          </cell>
          <cell r="AO257">
            <v>6.4453125E-2</v>
          </cell>
          <cell r="AP257">
            <v>0.16283035278320313</v>
          </cell>
          <cell r="AQ257">
            <v>1.2984075437845668</v>
          </cell>
          <cell r="AR257">
            <v>2.4679439462478583</v>
          </cell>
          <cell r="AS257">
            <v>1.1294970726100015</v>
          </cell>
          <cell r="AT257">
            <v>8.5925695706252372E-2</v>
          </cell>
          <cell r="AU257">
            <v>0.12663328390205314</v>
          </cell>
          <cell r="AV257">
            <v>3.0236428147647909</v>
          </cell>
          <cell r="AW257">
            <v>148.42271959288487</v>
          </cell>
          <cell r="AX257">
            <v>4.5487708979479548E-2</v>
          </cell>
          <cell r="AY257">
            <v>112.44434624387951</v>
          </cell>
          <cell r="AZ257" t="str">
            <v>80°02'45''</v>
          </cell>
          <cell r="BA257" t="e">
            <v>#VALUE!</v>
          </cell>
          <cell r="BB257">
            <v>5.0000000000000001E-3</v>
          </cell>
          <cell r="BC257" t="e">
            <v>#VALUE!</v>
          </cell>
          <cell r="BD257" t="e">
            <v>#VALUE!</v>
          </cell>
          <cell r="BE257" t="e">
            <v>#VALUE!</v>
          </cell>
          <cell r="BF257" t="e">
            <v>#VALUE!</v>
          </cell>
          <cell r="BG257" t="e">
            <v>#VALUE!</v>
          </cell>
          <cell r="BH257" t="e">
            <v>#VALUE!</v>
          </cell>
          <cell r="BI257" t="e">
            <v>#VALUE!</v>
          </cell>
          <cell r="BJ257" t="e">
            <v>#VALUE!</v>
          </cell>
          <cell r="BK257" t="e">
            <v>#VALUE!</v>
          </cell>
          <cell r="BL257" t="e">
            <v>#VALUE!</v>
          </cell>
          <cell r="BM257" t="e">
            <v>#VALUE!</v>
          </cell>
          <cell r="BN257">
            <v>2.9999999999972715E-2</v>
          </cell>
          <cell r="BO257">
            <v>676.02</v>
          </cell>
          <cell r="BP257">
            <v>669.47</v>
          </cell>
          <cell r="BQ257">
            <v>676.2700000000001</v>
          </cell>
          <cell r="BR257">
            <v>669.72</v>
          </cell>
          <cell r="BS257">
            <v>677</v>
          </cell>
          <cell r="BT257">
            <v>677</v>
          </cell>
          <cell r="BU257" t="str">
            <v/>
          </cell>
          <cell r="BV257">
            <v>0.7299999999999045</v>
          </cell>
          <cell r="BW257">
            <v>7.2799999999999727</v>
          </cell>
          <cell r="BX257">
            <v>0.9799999999999045</v>
          </cell>
          <cell r="BY257">
            <v>250</v>
          </cell>
          <cell r="BZ257">
            <v>0.71250000000000002</v>
          </cell>
          <cell r="CA257">
            <v>0.3125</v>
          </cell>
          <cell r="CB257">
            <v>4.0049999999999386</v>
          </cell>
          <cell r="CC257">
            <v>13</v>
          </cell>
          <cell r="CD257">
            <v>2.3739966946859004</v>
          </cell>
          <cell r="CE257">
            <v>2530.8659450269424</v>
          </cell>
          <cell r="CF257">
            <v>6.0972428731098649E-3</v>
          </cell>
          <cell r="CG257">
            <v>240.70075961566255</v>
          </cell>
          <cell r="CH257">
            <v>2771.5667046426051</v>
          </cell>
          <cell r="CI257">
            <v>2</v>
          </cell>
          <cell r="CJ257">
            <v>1</v>
          </cell>
          <cell r="CK257">
            <v>1.5</v>
          </cell>
          <cell r="CL257">
            <v>2345</v>
          </cell>
          <cell r="CM257">
            <v>1.7728571671487878</v>
          </cell>
          <cell r="CN257">
            <v>1.9</v>
          </cell>
          <cell r="CO257" t="str">
            <v/>
          </cell>
          <cell r="CP257">
            <v>3</v>
          </cell>
          <cell r="CQ257">
            <v>3</v>
          </cell>
          <cell r="DV257" t="str">
            <v>250 mm</v>
          </cell>
          <cell r="DW257">
            <v>90.95</v>
          </cell>
          <cell r="DX257" t="str">
            <v>1</v>
          </cell>
          <cell r="DY257" t="str">
            <v>CS</v>
          </cell>
          <cell r="DZ257">
            <v>676.0200000000001</v>
          </cell>
          <cell r="EA257">
            <v>669.47000000000014</v>
          </cell>
        </row>
        <row r="258">
          <cell r="AD258" t="str">
            <v/>
          </cell>
        </row>
      </sheetData>
      <sheetData sheetId="2" refreshError="1">
        <row r="1">
          <cell r="A1" t="str">
            <v>CAMARA</v>
          </cell>
          <cell r="B1" t="str">
            <v>profundidad</v>
          </cell>
          <cell r="D1" t="str">
            <v>COTA TERRENO</v>
          </cell>
          <cell r="E1" t="str">
            <v>cota batea</v>
          </cell>
        </row>
        <row r="2">
          <cell r="B2" t="str">
            <v>entrada</v>
          </cell>
          <cell r="C2" t="str">
            <v>salida</v>
          </cell>
          <cell r="D2" t="str">
            <v>final</v>
          </cell>
          <cell r="E2" t="str">
            <v>inicial</v>
          </cell>
          <cell r="F2" t="str">
            <v>final</v>
          </cell>
        </row>
        <row r="3">
          <cell r="A3" t="e">
            <v>#REF!</v>
          </cell>
          <cell r="C3">
            <v>1.49</v>
          </cell>
          <cell r="D3">
            <v>1196.82</v>
          </cell>
          <cell r="F3">
            <v>1195.33</v>
          </cell>
        </row>
        <row r="4">
          <cell r="A4" t="e">
            <v>#REF!</v>
          </cell>
          <cell r="B4">
            <v>1.7922332437492616</v>
          </cell>
          <cell r="C4">
            <v>1.9393039988614469</v>
          </cell>
          <cell r="D4">
            <v>1196.9179999999999</v>
          </cell>
          <cell r="E4">
            <v>1195.1257667562506</v>
          </cell>
          <cell r="F4">
            <v>1194.9786960011384</v>
          </cell>
        </row>
        <row r="5">
          <cell r="A5" t="e">
            <v>#REF!</v>
          </cell>
          <cell r="D5">
            <v>1193.8910000000001</v>
          </cell>
        </row>
        <row r="7">
          <cell r="A7" t="str">
            <v>C26</v>
          </cell>
          <cell r="C7">
            <v>1.4074444926887881</v>
          </cell>
          <cell r="D7">
            <v>1203.2629999999999</v>
          </cell>
          <cell r="F7">
            <v>1201.8555555073112</v>
          </cell>
        </row>
        <row r="8">
          <cell r="A8" t="str">
            <v>C18</v>
          </cell>
          <cell r="B8">
            <v>1.4724469430169633</v>
          </cell>
          <cell r="C8">
            <v>1.622621335986927</v>
          </cell>
          <cell r="D8">
            <v>1201.5170000000001</v>
          </cell>
          <cell r="E8">
            <v>1200.044553056983</v>
          </cell>
          <cell r="F8">
            <v>1199.8943786640132</v>
          </cell>
        </row>
        <row r="9">
          <cell r="A9" t="str">
            <v>C20</v>
          </cell>
          <cell r="B9">
            <v>2.2927930565142596</v>
          </cell>
          <cell r="C9">
            <v>2.5811818998280613</v>
          </cell>
          <cell r="D9">
            <v>1197.51</v>
          </cell>
          <cell r="E9">
            <v>1195.2172069434857</v>
          </cell>
          <cell r="F9">
            <v>1194.9288181001718</v>
          </cell>
        </row>
        <row r="10">
          <cell r="A10" t="str">
            <v>C22</v>
          </cell>
          <cell r="B10">
            <v>2.21</v>
          </cell>
          <cell r="C10">
            <v>2.3547611343828487</v>
          </cell>
          <cell r="D10">
            <v>1190.75</v>
          </cell>
          <cell r="E10">
            <v>1188.54</v>
          </cell>
          <cell r="F10">
            <v>1188.3952388656171</v>
          </cell>
        </row>
        <row r="11">
          <cell r="A11" t="str">
            <v>C24</v>
          </cell>
          <cell r="B11">
            <v>2.5092628399591783</v>
          </cell>
          <cell r="C11">
            <v>2.5606444501335983</v>
          </cell>
          <cell r="D11">
            <v>1190.54</v>
          </cell>
          <cell r="E11">
            <v>1188.0307371600409</v>
          </cell>
          <cell r="F11">
            <v>1187.9793555498663</v>
          </cell>
        </row>
        <row r="12">
          <cell r="A12" t="str">
            <v>C56</v>
          </cell>
          <cell r="B12">
            <v>1.4291605927956454</v>
          </cell>
          <cell r="C12">
            <v>1.622621335986927</v>
          </cell>
          <cell r="D12">
            <v>1186.8219999999999</v>
          </cell>
          <cell r="E12">
            <v>1185.3928394072043</v>
          </cell>
          <cell r="F12">
            <v>1185.199378664013</v>
          </cell>
        </row>
        <row r="13">
          <cell r="A13" t="str">
            <v>C54</v>
          </cell>
          <cell r="B13">
            <v>2.0645822822062576</v>
          </cell>
          <cell r="C13">
            <v>2.1581473536345936</v>
          </cell>
          <cell r="D13">
            <v>1185.4059999999999</v>
          </cell>
          <cell r="E13">
            <v>1183.3414177177938</v>
          </cell>
          <cell r="F13">
            <v>1183.2478526463653</v>
          </cell>
        </row>
        <row r="14">
          <cell r="A14" t="str">
            <v>C58</v>
          </cell>
          <cell r="B14">
            <v>1.6439282222773597</v>
          </cell>
          <cell r="C14">
            <v>1.6758281534811379</v>
          </cell>
          <cell r="D14">
            <v>1182.7929999999999</v>
          </cell>
          <cell r="E14">
            <v>1181.1490717777226</v>
          </cell>
          <cell r="F14">
            <v>1181.1171718465187</v>
          </cell>
        </row>
        <row r="15">
          <cell r="A15" t="str">
            <v>C60</v>
          </cell>
          <cell r="B15">
            <v>1.4</v>
          </cell>
          <cell r="C15">
            <v>1.43</v>
          </cell>
          <cell r="D15">
            <v>1182.2809999999999</v>
          </cell>
          <cell r="E15">
            <v>1180.8809999999999</v>
          </cell>
          <cell r="F15">
            <v>1180.8509999999999</v>
          </cell>
        </row>
        <row r="16">
          <cell r="A16" t="str">
            <v>C62</v>
          </cell>
          <cell r="B16">
            <v>2.9189724219320743</v>
          </cell>
          <cell r="C16">
            <v>3.0107972366135849</v>
          </cell>
          <cell r="D16">
            <v>1180.105</v>
          </cell>
          <cell r="E16">
            <v>1177.186027578068</v>
          </cell>
          <cell r="F16">
            <v>1177.0942027633864</v>
          </cell>
        </row>
        <row r="17">
          <cell r="A17" t="str">
            <v>C66</v>
          </cell>
          <cell r="B17">
            <v>2.7656644771193775</v>
          </cell>
          <cell r="C17">
            <v>2.8372521918222215</v>
          </cell>
          <cell r="D17">
            <v>1175.7529999999999</v>
          </cell>
          <cell r="E17">
            <v>1172.9873355228806</v>
          </cell>
          <cell r="F17">
            <v>1172.9157478081777</v>
          </cell>
        </row>
        <row r="18">
          <cell r="A18" t="str">
            <v>C70</v>
          </cell>
          <cell r="B18">
            <v>1.7711295830627416</v>
          </cell>
          <cell r="C18">
            <v>1.7816845961056069</v>
          </cell>
          <cell r="D18">
            <v>1170.057</v>
          </cell>
          <cell r="E18">
            <v>1168.2858704169373</v>
          </cell>
          <cell r="F18">
            <v>1168.2753154038944</v>
          </cell>
        </row>
        <row r="19">
          <cell r="A19" t="str">
            <v>C74</v>
          </cell>
          <cell r="B19">
            <v>1.6439282222773597</v>
          </cell>
          <cell r="C19">
            <v>1.6970562748477143</v>
          </cell>
          <cell r="D19">
            <v>1166.828</v>
          </cell>
          <cell r="E19">
            <v>1165.1840717777227</v>
          </cell>
          <cell r="F19">
            <v>1165.1309437251523</v>
          </cell>
        </row>
        <row r="20">
          <cell r="A20" t="str">
            <v>C76</v>
          </cell>
          <cell r="B20">
            <v>1.5905973720586866</v>
          </cell>
          <cell r="C20">
            <v>1.6439282222773597</v>
          </cell>
          <cell r="D20">
            <v>1166.7570000000001</v>
          </cell>
          <cell r="E20">
            <v>1165.1664026279414</v>
          </cell>
          <cell r="F20">
            <v>1165.1130717777228</v>
          </cell>
        </row>
        <row r="21">
          <cell r="A21" t="str">
            <v>C78</v>
          </cell>
          <cell r="B21">
            <v>1.9393039988614469</v>
          </cell>
          <cell r="C21">
            <v>2.0645822822062576</v>
          </cell>
          <cell r="D21">
            <v>1164.991</v>
          </cell>
          <cell r="E21">
            <v>1163.0516960011385</v>
          </cell>
          <cell r="F21">
            <v>1162.9264177177938</v>
          </cell>
        </row>
        <row r="22">
          <cell r="A22" t="str">
            <v>C80</v>
          </cell>
          <cell r="B22">
            <v>2.0437465596301316</v>
          </cell>
          <cell r="C22">
            <v>2.365079279855117</v>
          </cell>
          <cell r="D22">
            <v>1161.903</v>
          </cell>
          <cell r="E22">
            <v>1159.8592534403699</v>
          </cell>
          <cell r="F22">
            <v>1159.5379207201449</v>
          </cell>
        </row>
        <row r="23">
          <cell r="A23" t="str">
            <v>C90</v>
          </cell>
          <cell r="B23">
            <v>1.5692036196746424</v>
          </cell>
          <cell r="C23">
            <v>1.6758281534811379</v>
          </cell>
          <cell r="D23">
            <v>1159.4490000000001</v>
          </cell>
          <cell r="E23">
            <v>1157.8797963803254</v>
          </cell>
          <cell r="F23">
            <v>1157.7731718465188</v>
          </cell>
        </row>
        <row r="24">
          <cell r="A24" t="str">
            <v>C104</v>
          </cell>
          <cell r="B24">
            <v>1.6545694303957148</v>
          </cell>
          <cell r="C24">
            <v>1.9078784028338913</v>
          </cell>
          <cell r="D24">
            <v>1155.144</v>
          </cell>
          <cell r="E24">
            <v>1153.4894305696043</v>
          </cell>
          <cell r="F24">
            <v>1153.2361215971662</v>
          </cell>
        </row>
        <row r="25">
          <cell r="A25" t="str">
            <v>C110</v>
          </cell>
          <cell r="B25">
            <v>1.9078784028338913</v>
          </cell>
          <cell r="C25">
            <v>2.3960175291512376</v>
          </cell>
          <cell r="D25">
            <v>1152.9380000000001</v>
          </cell>
          <cell r="E25">
            <v>1151.0301215971663</v>
          </cell>
          <cell r="F25">
            <v>1150.5419824708488</v>
          </cell>
        </row>
        <row r="26">
          <cell r="A26" t="str">
            <v>C122</v>
          </cell>
          <cell r="B26">
            <v>2.2410711724530303</v>
          </cell>
          <cell r="C26">
            <v>2.3341165352226954</v>
          </cell>
          <cell r="D26">
            <v>1150.7449999999999</v>
          </cell>
          <cell r="E26">
            <v>1148.5039288275468</v>
          </cell>
          <cell r="F26">
            <v>1148.4108834647773</v>
          </cell>
        </row>
        <row r="27">
          <cell r="A27" t="str">
            <v>C130</v>
          </cell>
          <cell r="B27">
            <v>1.5263027222671128</v>
          </cell>
          <cell r="C27">
            <v>1.6332789106579439</v>
          </cell>
          <cell r="D27">
            <v>1147.5784266390315</v>
          </cell>
          <cell r="E27">
            <v>1146.0521239167645</v>
          </cell>
          <cell r="F27">
            <v>1145.9451477283735</v>
          </cell>
        </row>
        <row r="28">
          <cell r="A28" t="str">
            <v>C128</v>
          </cell>
          <cell r="B28">
            <v>2.4989797918350596</v>
          </cell>
          <cell r="C28">
            <v>2.5298221281347035</v>
          </cell>
          <cell r="D28">
            <v>1147.7005174295173</v>
          </cell>
          <cell r="E28">
            <v>1145.2015376376821</v>
          </cell>
          <cell r="F28">
            <v>1145.1706953013825</v>
          </cell>
        </row>
        <row r="29">
          <cell r="A29" t="str">
            <v>C140</v>
          </cell>
          <cell r="B29">
            <v>1.8869022232219665</v>
          </cell>
          <cell r="C29">
            <v>1.9078784028338913</v>
          </cell>
          <cell r="D29">
            <v>1144.9210551968299</v>
          </cell>
          <cell r="E29">
            <v>1143.0341529736079</v>
          </cell>
          <cell r="F29">
            <v>1143.0131767939961</v>
          </cell>
        </row>
        <row r="30">
          <cell r="A30" t="str">
            <v>BOT9</v>
          </cell>
          <cell r="B30">
            <v>1.1100000000000001</v>
          </cell>
          <cell r="D30">
            <v>1134.6099999999999</v>
          </cell>
          <cell r="E30">
            <v>1133.5</v>
          </cell>
        </row>
        <row r="31">
          <cell r="A31" t="str">
            <v>.</v>
          </cell>
        </row>
        <row r="32">
          <cell r="A32" t="str">
            <v>C6</v>
          </cell>
          <cell r="C32">
            <v>1.622621335986927</v>
          </cell>
          <cell r="D32">
            <v>1207.6503149464363</v>
          </cell>
          <cell r="F32">
            <v>1206.0276936104494</v>
          </cell>
        </row>
        <row r="33">
          <cell r="A33" t="str">
            <v>C8</v>
          </cell>
          <cell r="B33">
            <v>1.331014650557987</v>
          </cell>
          <cell r="C33">
            <v>1.331014650557987</v>
          </cell>
          <cell r="D33">
            <v>1205.6365918230699</v>
          </cell>
          <cell r="E33">
            <v>1204.3055771725119</v>
          </cell>
          <cell r="F33">
            <v>1204.3055771725119</v>
          </cell>
        </row>
        <row r="34">
          <cell r="A34" t="str">
            <v>C10</v>
          </cell>
          <cell r="B34">
            <v>1.9183586734497799</v>
          </cell>
          <cell r="C34">
            <v>1.9183586734497799</v>
          </cell>
          <cell r="D34">
            <v>1205.1054621242815</v>
          </cell>
          <cell r="E34">
            <v>1203.1871034508317</v>
          </cell>
          <cell r="F34">
            <v>1203.1871034508317</v>
          </cell>
        </row>
        <row r="35">
          <cell r="A35" t="str">
            <v>C12</v>
          </cell>
          <cell r="B35">
            <v>2.5503725218093143</v>
          </cell>
          <cell r="C35">
            <v>2.6939933184772373</v>
          </cell>
          <cell r="D35">
            <v>1204.7499792674366</v>
          </cell>
          <cell r="E35">
            <v>1202.1996067456273</v>
          </cell>
          <cell r="F35">
            <v>1202.0559859489595</v>
          </cell>
        </row>
        <row r="36">
          <cell r="A36" t="str">
            <v>C14</v>
          </cell>
          <cell r="B36">
            <v>0.57099999999999995</v>
          </cell>
          <cell r="C36">
            <v>0.58099999999999996</v>
          </cell>
          <cell r="D36">
            <v>1201.0533373303695</v>
          </cell>
          <cell r="E36">
            <v>1200.4823373303695</v>
          </cell>
          <cell r="F36">
            <v>1200.4723373303696</v>
          </cell>
        </row>
        <row r="37">
          <cell r="A37" t="str">
            <v>C18</v>
          </cell>
          <cell r="B37">
            <v>1.4074444926887881</v>
          </cell>
          <cell r="D37">
            <v>1201.5170000000001</v>
          </cell>
          <cell r="E37">
            <v>1200.1095555073114</v>
          </cell>
        </row>
        <row r="39">
          <cell r="A39" t="str">
            <v>C26</v>
          </cell>
          <cell r="C39">
            <v>1.6652026903653503</v>
          </cell>
          <cell r="D39">
            <v>1203.2629999999999</v>
          </cell>
          <cell r="F39">
            <v>1201.5977973096346</v>
          </cell>
        </row>
        <row r="40">
          <cell r="A40" t="str">
            <v>C28</v>
          </cell>
          <cell r="B40">
            <v>1.4291605927956454</v>
          </cell>
          <cell r="C40">
            <v>1.4291605927956454</v>
          </cell>
          <cell r="D40">
            <v>1195.1600000000001</v>
          </cell>
          <cell r="E40">
            <v>1193.7308394072045</v>
          </cell>
          <cell r="F40">
            <v>1193.7308394072045</v>
          </cell>
        </row>
        <row r="41">
          <cell r="A41" t="str">
            <v>C52</v>
          </cell>
          <cell r="B41">
            <v>1.5370426148939398</v>
          </cell>
          <cell r="C41">
            <v>1.6970562748477143</v>
          </cell>
          <cell r="D41">
            <v>1189.6320000000001</v>
          </cell>
          <cell r="E41">
            <v>1188.0949573851062</v>
          </cell>
          <cell r="F41">
            <v>1187.9349437251524</v>
          </cell>
        </row>
        <row r="42">
          <cell r="A42" t="str">
            <v>C54</v>
          </cell>
          <cell r="B42">
            <v>0.8</v>
          </cell>
          <cell r="C42">
            <v>2.1581473536345936</v>
          </cell>
          <cell r="D42">
            <v>1185.4059999999999</v>
          </cell>
          <cell r="E42">
            <v>1184.606</v>
          </cell>
          <cell r="F42">
            <v>1183.2478526463653</v>
          </cell>
        </row>
        <row r="43">
          <cell r="A43" t="str">
            <v>.</v>
          </cell>
        </row>
        <row r="44">
          <cell r="A44" t="str">
            <v>TC1</v>
          </cell>
          <cell r="C44">
            <v>1.4</v>
          </cell>
          <cell r="D44">
            <v>1190.0889999999999</v>
          </cell>
          <cell r="F44">
            <v>1188.6889999999999</v>
          </cell>
        </row>
        <row r="45">
          <cell r="A45" t="str">
            <v>C52</v>
          </cell>
          <cell r="B45">
            <v>1.6758281534811379</v>
          </cell>
          <cell r="D45">
            <v>1189.6320000000001</v>
          </cell>
          <cell r="E45">
            <v>1187.9561718465188</v>
          </cell>
        </row>
        <row r="46">
          <cell r="A46" t="str">
            <v>.</v>
          </cell>
        </row>
        <row r="47">
          <cell r="A47" t="str">
            <v>C64</v>
          </cell>
          <cell r="C47">
            <v>1.4</v>
          </cell>
          <cell r="D47">
            <v>1181.973</v>
          </cell>
          <cell r="F47">
            <v>1180.5729999999999</v>
          </cell>
        </row>
        <row r="48">
          <cell r="A48" t="str">
            <v>C62</v>
          </cell>
          <cell r="B48">
            <v>2.8065815505700167</v>
          </cell>
          <cell r="D48">
            <v>1180.105</v>
          </cell>
          <cell r="E48">
            <v>1177.2984184494301</v>
          </cell>
        </row>
        <row r="50">
          <cell r="A50" t="str">
            <v>C65</v>
          </cell>
          <cell r="C50">
            <v>2.2721135535003527</v>
          </cell>
          <cell r="D50">
            <v>1177.9459999999999</v>
          </cell>
          <cell r="E50">
            <v>1177.9459999999999</v>
          </cell>
          <cell r="F50">
            <v>1175.6738864464996</v>
          </cell>
        </row>
        <row r="51">
          <cell r="A51" t="str">
            <v>C66</v>
          </cell>
          <cell r="B51">
            <v>2.7656644771193775</v>
          </cell>
          <cell r="C51">
            <v>2.8372521918222215</v>
          </cell>
          <cell r="D51">
            <v>1175.7529999999999</v>
          </cell>
          <cell r="E51">
            <v>1172.9873355228806</v>
          </cell>
          <cell r="F51">
            <v>1172.9157478081777</v>
          </cell>
        </row>
        <row r="52">
          <cell r="A52" t="str">
            <v>C70</v>
          </cell>
          <cell r="B52">
            <v>1.7711295830627416</v>
          </cell>
          <cell r="C52">
            <v>1.7816845961056069</v>
          </cell>
          <cell r="D52">
            <v>1170.057</v>
          </cell>
          <cell r="E52">
            <v>1168.2858704169373</v>
          </cell>
          <cell r="F52">
            <v>1168.2753154038944</v>
          </cell>
        </row>
        <row r="53">
          <cell r="A53" t="str">
            <v>C74</v>
          </cell>
          <cell r="B53">
            <v>1.6439282222773597</v>
          </cell>
          <cell r="C53">
            <v>1.3200378782444087</v>
          </cell>
          <cell r="D53">
            <v>1166.828</v>
          </cell>
          <cell r="E53">
            <v>1165.1840717777227</v>
          </cell>
          <cell r="F53">
            <v>1165.5079621217556</v>
          </cell>
        </row>
        <row r="54">
          <cell r="A54" t="str">
            <v>C92</v>
          </cell>
          <cell r="B54">
            <v>1.4</v>
          </cell>
          <cell r="C54">
            <v>1.43</v>
          </cell>
          <cell r="D54">
            <v>1166.373</v>
          </cell>
          <cell r="E54">
            <v>1164.973</v>
          </cell>
          <cell r="F54">
            <v>1164.943</v>
          </cell>
        </row>
        <row r="55">
          <cell r="A55" t="str">
            <v>C94</v>
          </cell>
          <cell r="B55">
            <v>1.6970562748477143</v>
          </cell>
          <cell r="C55">
            <v>1.8869022232219665</v>
          </cell>
          <cell r="D55">
            <v>1163.442</v>
          </cell>
          <cell r="E55">
            <v>1161.7449437251523</v>
          </cell>
          <cell r="F55">
            <v>1161.555097776778</v>
          </cell>
        </row>
        <row r="56">
          <cell r="A56" t="str">
            <v>C96</v>
          </cell>
          <cell r="B56">
            <v>1.6970562748477143</v>
          </cell>
          <cell r="C56">
            <v>1.9078784028338913</v>
          </cell>
          <cell r="D56">
            <v>1160.8699999999999</v>
          </cell>
          <cell r="E56">
            <v>1159.1729437251522</v>
          </cell>
          <cell r="F56">
            <v>1158.9621215971661</v>
          </cell>
        </row>
        <row r="57">
          <cell r="A57" t="str">
            <v>C100</v>
          </cell>
          <cell r="B57">
            <v>1.739425192412712</v>
          </cell>
          <cell r="C57">
            <v>1.7711295830627416</v>
          </cell>
          <cell r="D57">
            <v>1155.9649999999999</v>
          </cell>
          <cell r="E57">
            <v>1154.2255748075872</v>
          </cell>
          <cell r="F57">
            <v>1154.1938704169372</v>
          </cell>
        </row>
        <row r="58">
          <cell r="A58" t="str">
            <v>C116</v>
          </cell>
          <cell r="B58">
            <v>1.8027756377319946</v>
          </cell>
          <cell r="C58">
            <v>1.8133118871280804</v>
          </cell>
          <cell r="D58">
            <v>1153.258</v>
          </cell>
          <cell r="E58">
            <v>1151.4552243622682</v>
          </cell>
          <cell r="F58">
            <v>1151.444688112872</v>
          </cell>
        </row>
        <row r="59">
          <cell r="A59" t="str">
            <v>C120</v>
          </cell>
          <cell r="B59">
            <v>1.6864459671154604</v>
          </cell>
          <cell r="C59">
            <v>1.9602295783912658</v>
          </cell>
          <cell r="D59">
            <v>1150.2919999999999</v>
          </cell>
          <cell r="E59">
            <v>1148.6055540328844</v>
          </cell>
          <cell r="F59">
            <v>1148.3317704216086</v>
          </cell>
        </row>
        <row r="60">
          <cell r="A60" t="str">
            <v>C132</v>
          </cell>
          <cell r="B60">
            <v>1.6545694303957148</v>
          </cell>
          <cell r="C60">
            <v>1.8027756377319946</v>
          </cell>
          <cell r="D60">
            <v>1148.6058974796965</v>
          </cell>
          <cell r="E60">
            <v>1146.9513280493009</v>
          </cell>
          <cell r="F60">
            <v>1146.8031218419646</v>
          </cell>
        </row>
        <row r="61">
          <cell r="A61" t="str">
            <v>C130</v>
          </cell>
          <cell r="B61">
            <v>1.4291605927956454</v>
          </cell>
          <cell r="C61">
            <v>1.6332789106579439</v>
          </cell>
          <cell r="D61">
            <v>1147.5784266390315</v>
          </cell>
          <cell r="E61">
            <v>1146.1492660462359</v>
          </cell>
          <cell r="F61">
            <v>1145.9451477283735</v>
          </cell>
        </row>
        <row r="63">
          <cell r="A63" t="str">
            <v>C94</v>
          </cell>
          <cell r="C63">
            <v>1.4</v>
          </cell>
          <cell r="D63">
            <v>1163.442</v>
          </cell>
          <cell r="F63">
            <v>1162.0419999999999</v>
          </cell>
        </row>
        <row r="64">
          <cell r="A64" t="str">
            <v>C80</v>
          </cell>
          <cell r="B64">
            <v>1.9602295783912658</v>
          </cell>
          <cell r="D64">
            <v>1161.903</v>
          </cell>
          <cell r="E64">
            <v>1159.9427704216087</v>
          </cell>
        </row>
        <row r="66">
          <cell r="A66" t="str">
            <v>C100</v>
          </cell>
          <cell r="C66">
            <v>1.374772708486752</v>
          </cell>
          <cell r="D66">
            <v>1155.9649999999999</v>
          </cell>
          <cell r="F66">
            <v>1154.5902272915132</v>
          </cell>
        </row>
        <row r="67">
          <cell r="A67" t="str">
            <v>C102</v>
          </cell>
          <cell r="B67">
            <v>1.8133118871280804</v>
          </cell>
          <cell r="C67">
            <v>1.9602295783912658</v>
          </cell>
          <cell r="D67">
            <v>1155.913</v>
          </cell>
          <cell r="E67">
            <v>1154.0996881128719</v>
          </cell>
          <cell r="F67">
            <v>1153.9527704216086</v>
          </cell>
        </row>
        <row r="68">
          <cell r="A68" t="str">
            <v>C104</v>
          </cell>
          <cell r="B68">
            <v>1.7500000000000002</v>
          </cell>
          <cell r="C68">
            <v>1.9078784028338913</v>
          </cell>
          <cell r="D68">
            <v>1155.144</v>
          </cell>
          <cell r="E68">
            <v>1153.394</v>
          </cell>
          <cell r="F68">
            <v>1153.2361215971662</v>
          </cell>
        </row>
        <row r="70">
          <cell r="A70" t="str">
            <v>C116</v>
          </cell>
          <cell r="C70">
            <v>1.0392304845413265</v>
          </cell>
          <cell r="D70">
            <v>1153.258</v>
          </cell>
          <cell r="F70">
            <v>1152.2187695154587</v>
          </cell>
        </row>
        <row r="71">
          <cell r="A71" t="str">
            <v>C114</v>
          </cell>
          <cell r="B71">
            <v>1.2093386622447826</v>
          </cell>
          <cell r="C71">
            <v>1.2870120434556935</v>
          </cell>
          <cell r="D71">
            <v>1153.2619999999999</v>
          </cell>
          <cell r="E71">
            <v>1152.0526613377551</v>
          </cell>
          <cell r="F71">
            <v>1151.9749879565443</v>
          </cell>
        </row>
        <row r="72">
          <cell r="A72" t="str">
            <v>C112</v>
          </cell>
          <cell r="B72">
            <v>1.2649110640673515</v>
          </cell>
          <cell r="C72">
            <v>1.3419761547807025</v>
          </cell>
          <cell r="D72" t="e">
            <v>#REF!</v>
          </cell>
          <cell r="E72" t="e">
            <v>#REF!</v>
          </cell>
          <cell r="F72" t="e">
            <v>#REF!</v>
          </cell>
        </row>
        <row r="73">
          <cell r="A73" t="str">
            <v>C110</v>
          </cell>
          <cell r="B73">
            <v>2.0124611797498106</v>
          </cell>
          <cell r="C73">
            <v>2.3960175291512376</v>
          </cell>
          <cell r="D73">
            <v>1152.9380000000001</v>
          </cell>
          <cell r="E73">
            <v>1150.9255388202503</v>
          </cell>
        </row>
        <row r="75">
          <cell r="A75" t="str">
            <v>TC3</v>
          </cell>
          <cell r="C75">
            <v>0.6</v>
          </cell>
          <cell r="D75">
            <v>1154.836</v>
          </cell>
          <cell r="F75">
            <v>1154.2360000000001</v>
          </cell>
        </row>
        <row r="76">
          <cell r="A76" t="str">
            <v>C102</v>
          </cell>
          <cell r="B76">
            <v>1.8553975315279472</v>
          </cell>
          <cell r="D76">
            <v>1155.913</v>
          </cell>
          <cell r="E76">
            <v>1154.0576024684722</v>
          </cell>
        </row>
        <row r="78">
          <cell r="A78" t="str">
            <v>TC3</v>
          </cell>
          <cell r="C78">
            <v>0.6</v>
          </cell>
          <cell r="D78">
            <v>1154.836</v>
          </cell>
          <cell r="F78">
            <v>1154.2360000000001</v>
          </cell>
        </row>
        <row r="79">
          <cell r="A79" t="str">
            <v>C114</v>
          </cell>
          <cell r="B79">
            <v>1.2649110640673515</v>
          </cell>
          <cell r="D79">
            <v>1153.2619999999999</v>
          </cell>
          <cell r="E79">
            <v>1151.9970889359327</v>
          </cell>
        </row>
        <row r="81">
          <cell r="A81" t="str">
            <v>C120</v>
          </cell>
          <cell r="C81">
            <v>1.8764061394058591</v>
          </cell>
          <cell r="D81">
            <v>1150.2919999999999</v>
          </cell>
          <cell r="F81">
            <v>1148.4155938605941</v>
          </cell>
        </row>
        <row r="82">
          <cell r="A82" t="str">
            <v>C122</v>
          </cell>
          <cell r="B82">
            <v>2.36</v>
          </cell>
          <cell r="D82">
            <v>1150.7449999999999</v>
          </cell>
          <cell r="E82">
            <v>1148.385</v>
          </cell>
        </row>
        <row r="84">
          <cell r="A84" t="str">
            <v>C96</v>
          </cell>
          <cell r="C84">
            <v>1.4291605927956454</v>
          </cell>
          <cell r="D84">
            <v>1160.8720000000001</v>
          </cell>
          <cell r="F84">
            <v>1159.4428394072045</v>
          </cell>
        </row>
        <row r="85">
          <cell r="A85" t="str">
            <v>C99</v>
          </cell>
          <cell r="B85">
            <v>1.8764061394058591</v>
          </cell>
          <cell r="C85">
            <v>2.054166497633529</v>
          </cell>
          <cell r="D85">
            <v>1160.223</v>
          </cell>
          <cell r="E85">
            <v>1158.3465938605941</v>
          </cell>
          <cell r="F85">
            <v>1158.1688335023664</v>
          </cell>
        </row>
        <row r="86">
          <cell r="A86" t="str">
            <v>C98</v>
          </cell>
          <cell r="B86">
            <v>2.0020239758804088</v>
          </cell>
          <cell r="C86">
            <v>2.1373815756668253</v>
          </cell>
          <cell r="D86">
            <v>1155.9259999999999</v>
          </cell>
          <cell r="E86">
            <v>1153.9239760241196</v>
          </cell>
          <cell r="F86">
            <v>1153.7886184243332</v>
          </cell>
        </row>
        <row r="87">
          <cell r="A87" t="str">
            <v>C118</v>
          </cell>
          <cell r="B87">
            <v>1.5584928617096712</v>
          </cell>
          <cell r="C87">
            <v>1.844884820253015</v>
          </cell>
          <cell r="D87">
            <v>1152.7660000000001</v>
          </cell>
          <cell r="E87">
            <v>1151.2075071382903</v>
          </cell>
          <cell r="F87">
            <v>1150.9211151797469</v>
          </cell>
        </row>
        <row r="88">
          <cell r="A88" t="str">
            <v>CJ119</v>
          </cell>
          <cell r="B88">
            <v>1.2093386622447826</v>
          </cell>
          <cell r="C88">
            <v>1.2093386622447826</v>
          </cell>
          <cell r="D88">
            <v>1150.2339999999999</v>
          </cell>
          <cell r="E88">
            <v>1149.0246613377551</v>
          </cell>
          <cell r="F88">
            <v>1149.0246613377551</v>
          </cell>
        </row>
        <row r="89">
          <cell r="A89" t="str">
            <v>C120</v>
          </cell>
          <cell r="B89">
            <v>1.9602295783912658</v>
          </cell>
          <cell r="D89">
            <v>1150.2919999999999</v>
          </cell>
          <cell r="E89">
            <v>1148.3317704216086</v>
          </cell>
          <cell r="F89">
            <v>1150.2919999999999</v>
          </cell>
        </row>
        <row r="91">
          <cell r="A91" t="str">
            <v>C100</v>
          </cell>
          <cell r="C91">
            <v>1.0622617379911601</v>
          </cell>
          <cell r="D91">
            <v>1155.9649999999999</v>
          </cell>
          <cell r="F91">
            <v>1154.9027382620088</v>
          </cell>
        </row>
        <row r="92">
          <cell r="A92" t="str">
            <v>C98</v>
          </cell>
          <cell r="B92">
            <v>2.0228939665736312</v>
          </cell>
          <cell r="D92">
            <v>1155.9259999999999</v>
          </cell>
          <cell r="E92">
            <v>1153.9031060334264</v>
          </cell>
        </row>
        <row r="94">
          <cell r="A94" t="str">
            <v>C116</v>
          </cell>
          <cell r="C94">
            <v>1.6758281534811379</v>
          </cell>
          <cell r="D94">
            <v>1153.258</v>
          </cell>
          <cell r="F94">
            <v>1151.5821718465188</v>
          </cell>
        </row>
        <row r="95">
          <cell r="A95" t="str">
            <v>C118</v>
          </cell>
          <cell r="B95">
            <v>1.4</v>
          </cell>
          <cell r="D95">
            <v>1152.7660000000001</v>
          </cell>
          <cell r="E95">
            <v>1151.366</v>
          </cell>
        </row>
        <row r="97">
          <cell r="A97" t="str">
            <v>C134</v>
          </cell>
          <cell r="C97">
            <v>1.016070863670443</v>
          </cell>
          <cell r="D97">
            <v>1148.4671202861955</v>
          </cell>
          <cell r="F97">
            <v>1147.4510494225251</v>
          </cell>
        </row>
        <row r="98">
          <cell r="A98" t="str">
            <v>C132</v>
          </cell>
          <cell r="B98">
            <v>1.5047923444781346</v>
          </cell>
          <cell r="D98">
            <v>1148.6058974796965</v>
          </cell>
          <cell r="E98">
            <v>1147.1011051352184</v>
          </cell>
        </row>
        <row r="100">
          <cell r="A100" t="str">
            <v>C136</v>
          </cell>
          <cell r="C100">
            <v>2.1581473536345936</v>
          </cell>
          <cell r="D100">
            <v>1147.1464895875115</v>
          </cell>
          <cell r="F100">
            <v>1144.9883422338769</v>
          </cell>
        </row>
        <row r="101">
          <cell r="A101" t="str">
            <v>C138</v>
          </cell>
          <cell r="B101">
            <v>0.94572723340295128</v>
          </cell>
          <cell r="C101">
            <v>1.0622617379911601</v>
          </cell>
          <cell r="D101">
            <v>1145.5126510172631</v>
          </cell>
          <cell r="E101">
            <v>1144.5669237838601</v>
          </cell>
          <cell r="F101">
            <v>1144.450389279272</v>
          </cell>
        </row>
        <row r="102">
          <cell r="A102" t="str">
            <v>BOT7</v>
          </cell>
          <cell r="D102">
            <v>1128.44</v>
          </cell>
          <cell r="E102">
            <v>1127.6437102567099</v>
          </cell>
        </row>
        <row r="104">
          <cell r="A104" t="str">
            <v>TC4</v>
          </cell>
          <cell r="C104">
            <v>1.4</v>
          </cell>
          <cell r="D104">
            <v>1161.7639999999999</v>
          </cell>
          <cell r="F104">
            <v>1160.3639999999998</v>
          </cell>
        </row>
        <row r="105">
          <cell r="A105" t="str">
            <v>C82</v>
          </cell>
          <cell r="B105">
            <v>1.6119553343687907</v>
          </cell>
          <cell r="C105">
            <v>1.6970562748477143</v>
          </cell>
          <cell r="D105">
            <v>1159.931</v>
          </cell>
          <cell r="E105">
            <v>1158.3190446656313</v>
          </cell>
          <cell r="F105">
            <v>1158.2339437251524</v>
          </cell>
        </row>
        <row r="106">
          <cell r="A106" t="str">
            <v>C84</v>
          </cell>
          <cell r="B106">
            <v>2.0645822822062576</v>
          </cell>
          <cell r="C106">
            <v>2.189269284487406</v>
          </cell>
          <cell r="D106">
            <v>1157.8125746058085</v>
          </cell>
          <cell r="E106">
            <v>1155.7479923236024</v>
          </cell>
          <cell r="F106">
            <v>1155.6233053213211</v>
          </cell>
        </row>
        <row r="107">
          <cell r="A107" t="str">
            <v>C106</v>
          </cell>
          <cell r="B107">
            <v>3.8839284236453175</v>
          </cell>
          <cell r="C107">
            <v>3.954743986657038</v>
          </cell>
          <cell r="D107">
            <v>1154.6266067570036</v>
          </cell>
          <cell r="E107">
            <v>1150.7426783333583</v>
          </cell>
          <cell r="F107">
            <v>1150.6718627703465</v>
          </cell>
        </row>
        <row r="108">
          <cell r="A108" t="str">
            <v>C108</v>
          </cell>
          <cell r="B108">
            <v>2.908762623522243</v>
          </cell>
          <cell r="C108">
            <v>2.9802013354805412</v>
          </cell>
          <cell r="D108">
            <v>1153.093708605792</v>
          </cell>
          <cell r="E108">
            <v>1150.1849459822697</v>
          </cell>
          <cell r="F108">
            <v>1150.1135072703114</v>
          </cell>
        </row>
        <row r="109">
          <cell r="A109" t="str">
            <v>C124</v>
          </cell>
          <cell r="B109">
            <v>2.6324893162176366</v>
          </cell>
          <cell r="C109">
            <v>2.6939933184772373</v>
          </cell>
          <cell r="D109">
            <v>1151.36099689966</v>
          </cell>
          <cell r="E109">
            <v>1148.7285075834423</v>
          </cell>
          <cell r="F109">
            <v>1148.6670035811828</v>
          </cell>
        </row>
        <row r="110">
          <cell r="A110" t="str">
            <v>C126</v>
          </cell>
          <cell r="B110">
            <v>1.0737318100903968</v>
          </cell>
          <cell r="C110">
            <v>1.1532562594670797</v>
          </cell>
          <cell r="D110">
            <v>1147.7185499223162</v>
          </cell>
          <cell r="E110">
            <v>1146.6448181122259</v>
          </cell>
          <cell r="F110">
            <v>1146.5652936628492</v>
          </cell>
        </row>
        <row r="111">
          <cell r="A111" t="str">
            <v>C128</v>
          </cell>
          <cell r="B111">
            <v>2.2721135535003527</v>
          </cell>
          <cell r="D111">
            <v>1147.7005174295173</v>
          </cell>
          <cell r="E111">
            <v>1145.428403876017</v>
          </cell>
        </row>
        <row r="113">
          <cell r="A113" t="str">
            <v>C90</v>
          </cell>
          <cell r="C113">
            <v>1.4</v>
          </cell>
          <cell r="D113">
            <v>1159.4494287921034</v>
          </cell>
          <cell r="F113">
            <v>1158.0494287921033</v>
          </cell>
        </row>
        <row r="114">
          <cell r="A114" t="str">
            <v>C84</v>
          </cell>
          <cell r="B114">
            <v>1.9811360377318867</v>
          </cell>
          <cell r="D114">
            <v>1157.8125746058085</v>
          </cell>
          <cell r="E114">
            <v>1155.8314385680767</v>
          </cell>
        </row>
        <row r="116">
          <cell r="A116" t="str">
            <v>C84</v>
          </cell>
          <cell r="C116">
            <v>1.5370426148939398</v>
          </cell>
          <cell r="D116">
            <v>1157.8125746058085</v>
          </cell>
          <cell r="F116">
            <v>1156.2755319909147</v>
          </cell>
        </row>
        <row r="117">
          <cell r="A117" t="str">
            <v>C86</v>
          </cell>
          <cell r="B117">
            <v>1.7922332437492616</v>
          </cell>
          <cell r="C117">
            <v>1.9078784028338913</v>
          </cell>
          <cell r="D117">
            <v>1156.6426841433508</v>
          </cell>
          <cell r="E117">
            <v>1154.8504508996016</v>
          </cell>
          <cell r="F117">
            <v>1154.734805740517</v>
          </cell>
        </row>
        <row r="118">
          <cell r="A118" t="str">
            <v>C88</v>
          </cell>
          <cell r="B118">
            <v>1.0392304845413265</v>
          </cell>
          <cell r="C118">
            <v>1.1757550765359255</v>
          </cell>
          <cell r="D118">
            <v>1152.2815318608457</v>
          </cell>
          <cell r="E118">
            <v>1151.2423013763043</v>
          </cell>
          <cell r="F118">
            <v>1151.1057767843097</v>
          </cell>
        </row>
        <row r="119">
          <cell r="A119" t="str">
            <v>C106</v>
          </cell>
          <cell r="B119">
            <v>3.8535697735995385</v>
          </cell>
          <cell r="D119">
            <v>1154.6266067570036</v>
          </cell>
          <cell r="E119">
            <v>1150.7730369834042</v>
          </cell>
        </row>
        <row r="121">
          <cell r="A121" t="str">
            <v>C104</v>
          </cell>
          <cell r="C121">
            <v>1.4832396974191329</v>
          </cell>
          <cell r="D121">
            <v>1155.1441202878093</v>
          </cell>
          <cell r="F121">
            <v>1153.6608805903902</v>
          </cell>
        </row>
        <row r="122">
          <cell r="A122" t="str">
            <v>C106</v>
          </cell>
          <cell r="B122">
            <v>3.9345139471096049</v>
          </cell>
          <cell r="D122">
            <v>1154.6266067570036</v>
          </cell>
          <cell r="E122">
            <v>1150.6920928098941</v>
          </cell>
        </row>
        <row r="124">
          <cell r="A124" t="str">
            <v>C108</v>
          </cell>
          <cell r="C124">
            <v>1.4291605927956454</v>
          </cell>
          <cell r="D124">
            <v>1153.093708605792</v>
          </cell>
          <cell r="F124">
            <v>1151.6645480129964</v>
          </cell>
        </row>
        <row r="125">
          <cell r="A125" t="str">
            <v>C110</v>
          </cell>
          <cell r="B125">
            <v>1.6970562748477143</v>
          </cell>
          <cell r="D125">
            <v>1152.9384668853863</v>
          </cell>
          <cell r="E125">
            <v>1151.2414106105387</v>
          </cell>
        </row>
        <row r="127">
          <cell r="A127" t="str">
            <v>C124</v>
          </cell>
          <cell r="C127">
            <v>1.4291605927956454</v>
          </cell>
          <cell r="D127">
            <v>1151.36099689966</v>
          </cell>
          <cell r="F127">
            <v>1149.9318363068644</v>
          </cell>
        </row>
        <row r="128">
          <cell r="A128" t="str">
            <v>C122</v>
          </cell>
          <cell r="B128">
            <v>1.9602295783912658</v>
          </cell>
          <cell r="D128">
            <v>1150.7446010748581</v>
          </cell>
          <cell r="E128">
            <v>1148.7843714964667</v>
          </cell>
        </row>
        <row r="131">
          <cell r="A131" t="str">
            <v>PT1</v>
          </cell>
          <cell r="C131">
            <v>3.53</v>
          </cell>
          <cell r="D131">
            <v>1230.9528403960812</v>
          </cell>
          <cell r="F131">
            <v>1227.4228403960813</v>
          </cell>
        </row>
        <row r="132">
          <cell r="A132" t="str">
            <v>PT2</v>
          </cell>
          <cell r="B132">
            <v>1.4</v>
          </cell>
          <cell r="C132">
            <v>2.095805334471692</v>
          </cell>
          <cell r="D132">
            <v>1226.6500000000001</v>
          </cell>
          <cell r="E132">
            <v>1225.25</v>
          </cell>
          <cell r="F132">
            <v>1224.5541946655285</v>
          </cell>
        </row>
        <row r="133">
          <cell r="A133" t="str">
            <v>C1</v>
          </cell>
          <cell r="B133">
            <v>1.9915822855207366</v>
          </cell>
          <cell r="C133">
            <v>2.3857074422485249</v>
          </cell>
          <cell r="D133">
            <v>1220.9332550114161</v>
          </cell>
          <cell r="E133">
            <v>1218.9416727258954</v>
          </cell>
          <cell r="F133">
            <v>1218.5475475691676</v>
          </cell>
        </row>
        <row r="134">
          <cell r="A134" t="str">
            <v>C2</v>
          </cell>
          <cell r="B134">
            <v>2.3857074422485249</v>
          </cell>
          <cell r="C134">
            <v>2.5709142342754259</v>
          </cell>
          <cell r="D134">
            <v>1218.2593464328063</v>
          </cell>
          <cell r="E134">
            <v>1215.8736389905578</v>
          </cell>
          <cell r="F134">
            <v>1215.6884321985308</v>
          </cell>
        </row>
        <row r="135">
          <cell r="A135" t="str">
            <v>C4</v>
          </cell>
          <cell r="B135">
            <v>2.3753947040439409</v>
          </cell>
          <cell r="D135">
            <v>1211.8135146093448</v>
          </cell>
          <cell r="E135">
            <v>1209.4381199053009</v>
          </cell>
        </row>
        <row r="137">
          <cell r="A137" t="str">
            <v>C36</v>
          </cell>
          <cell r="C137">
            <v>1.2759702190882043</v>
          </cell>
          <cell r="D137" t="e">
            <v>#REF!</v>
          </cell>
          <cell r="F137" t="e">
            <v>#REF!</v>
          </cell>
        </row>
        <row r="138">
          <cell r="A138" t="str">
            <v>C34</v>
          </cell>
          <cell r="B138">
            <v>1.6</v>
          </cell>
          <cell r="C138">
            <v>1.7</v>
          </cell>
          <cell r="D138" t="e">
            <v>#REF!</v>
          </cell>
          <cell r="E138" t="e">
            <v>#REF!</v>
          </cell>
          <cell r="F138" t="e">
            <v>#REF!</v>
          </cell>
        </row>
        <row r="139">
          <cell r="A139" t="e">
            <v>#REF!</v>
          </cell>
          <cell r="B139">
            <v>4.5607017003965513</v>
          </cell>
          <cell r="C139">
            <v>4.71</v>
          </cell>
          <cell r="D139" t="e">
            <v>#REF!</v>
          </cell>
          <cell r="E139" t="e">
            <v>#REF!</v>
          </cell>
          <cell r="F139" t="e">
            <v>#REF!</v>
          </cell>
        </row>
        <row r="142">
          <cell r="A142" t="str">
            <v>C42</v>
          </cell>
          <cell r="C142">
            <v>2.5606444501335983</v>
          </cell>
          <cell r="D142" t="e">
            <v>#REF!</v>
          </cell>
          <cell r="F142" t="e">
            <v>#REF!</v>
          </cell>
        </row>
        <row r="143">
          <cell r="A143" t="str">
            <v>C38</v>
          </cell>
          <cell r="B143">
            <v>3.0311878859615415</v>
          </cell>
          <cell r="C143">
            <v>3.4177331668812299</v>
          </cell>
          <cell r="D143" t="e">
            <v>#REF!</v>
          </cell>
          <cell r="E143" t="e">
            <v>#REF!</v>
          </cell>
          <cell r="F143" t="e">
            <v>#REF!</v>
          </cell>
        </row>
        <row r="144">
          <cell r="A144" t="str">
            <v>BOT2</v>
          </cell>
          <cell r="D144">
            <v>1185.4390000000001</v>
          </cell>
          <cell r="E144" t="e">
            <v>#REF!</v>
          </cell>
        </row>
        <row r="146">
          <cell r="A146" t="e">
            <v>#REF!</v>
          </cell>
          <cell r="C146">
            <v>1.55</v>
          </cell>
          <cell r="D146" t="e">
            <v>#REF!</v>
          </cell>
          <cell r="F146" t="e">
            <v>#REF!</v>
          </cell>
        </row>
        <row r="147">
          <cell r="A147" t="e">
            <v>#REF!</v>
          </cell>
          <cell r="B147">
            <v>2.4500000000000002</v>
          </cell>
          <cell r="C147">
            <v>2.6119724347703213</v>
          </cell>
          <cell r="D147" t="e">
            <v>#REF!</v>
          </cell>
          <cell r="E147" t="e">
            <v>#REF!</v>
          </cell>
          <cell r="F147" t="e">
            <v>#REF!</v>
          </cell>
        </row>
        <row r="148">
          <cell r="A148" t="e">
            <v>#REF!</v>
          </cell>
          <cell r="B148">
            <v>4.68</v>
          </cell>
          <cell r="C148">
            <v>4.71</v>
          </cell>
          <cell r="D148" t="e">
            <v>#REF!</v>
          </cell>
          <cell r="E148" t="e">
            <v>#REF!</v>
          </cell>
          <cell r="F148" t="e">
            <v>#REF!</v>
          </cell>
        </row>
        <row r="149">
          <cell r="A149" t="str">
            <v>BOT4</v>
          </cell>
          <cell r="D149">
            <v>1174.47</v>
          </cell>
          <cell r="F149">
            <v>1173.8699999999999</v>
          </cell>
        </row>
        <row r="151">
          <cell r="A151" t="str">
            <v>C60</v>
          </cell>
          <cell r="C151">
            <v>1.4</v>
          </cell>
          <cell r="D151" t="e">
            <v>#REF!</v>
          </cell>
          <cell r="F151" t="e">
            <v>#REF!</v>
          </cell>
        </row>
        <row r="152">
          <cell r="A152" t="str">
            <v>C50</v>
          </cell>
          <cell r="B152">
            <v>1.8973929482318628</v>
          </cell>
          <cell r="C152">
            <v>2.2721135535003527</v>
          </cell>
          <cell r="D152" t="e">
            <v>#REF!</v>
          </cell>
          <cell r="E152" t="e">
            <v>#REF!</v>
          </cell>
          <cell r="F152" t="e">
            <v>#REF!</v>
          </cell>
        </row>
        <row r="153">
          <cell r="A153" t="str">
            <v>C48</v>
          </cell>
          <cell r="B153">
            <v>1.4</v>
          </cell>
          <cell r="D153" t="e">
            <v>#REF!</v>
          </cell>
          <cell r="E153" t="e">
            <v>#REF!</v>
          </cell>
        </row>
        <row r="155">
          <cell r="A155" t="str">
            <v>C40</v>
          </cell>
          <cell r="C155">
            <v>2.8679086456859118</v>
          </cell>
          <cell r="D155" t="e">
            <v>#REF!</v>
          </cell>
          <cell r="F155" t="e">
            <v>#REF!</v>
          </cell>
        </row>
        <row r="156">
          <cell r="A156" t="str">
            <v>C42</v>
          </cell>
          <cell r="B156">
            <v>2.7247201691182896</v>
          </cell>
          <cell r="C156">
            <v>3.8434489719521454</v>
          </cell>
          <cell r="D156" t="e">
            <v>#REF!</v>
          </cell>
          <cell r="E156" t="e">
            <v>#REF!</v>
          </cell>
          <cell r="F156" t="e">
            <v>#REF!</v>
          </cell>
        </row>
        <row r="157">
          <cell r="A157" t="str">
            <v>C44</v>
          </cell>
          <cell r="B157">
            <v>2.4784067462787456</v>
          </cell>
          <cell r="C157">
            <v>2.5709142342754259</v>
          </cell>
          <cell r="D157" t="e">
            <v>#REF!</v>
          </cell>
          <cell r="E157" t="e">
            <v>#REF!</v>
          </cell>
          <cell r="F157" t="e">
            <v>#REF!</v>
          </cell>
        </row>
        <row r="158">
          <cell r="A158" t="str">
            <v>C46</v>
          </cell>
          <cell r="B158">
            <v>1.4291605927956454</v>
          </cell>
          <cell r="C158">
            <v>1.7922332437492616</v>
          </cell>
          <cell r="D158" t="e">
            <v>#REF!</v>
          </cell>
          <cell r="E158" t="e">
            <v>#REF!</v>
          </cell>
          <cell r="F158" t="e">
            <v>#REF!</v>
          </cell>
        </row>
        <row r="159">
          <cell r="A159" t="str">
            <v>C48</v>
          </cell>
          <cell r="B159">
            <v>1.4</v>
          </cell>
          <cell r="D159" t="e">
            <v>#REF!</v>
          </cell>
          <cell r="E159" t="e">
            <v>#REF!</v>
          </cell>
        </row>
        <row r="161">
          <cell r="A161" t="str">
            <v>TC5</v>
          </cell>
          <cell r="C161">
            <v>1.4</v>
          </cell>
          <cell r="D161" t="e">
            <v>#REF!</v>
          </cell>
          <cell r="F161" t="e">
            <v>#REF!</v>
          </cell>
        </row>
        <row r="162">
          <cell r="A162" t="str">
            <v>C68</v>
          </cell>
          <cell r="B162">
            <v>1.2649110640673515</v>
          </cell>
          <cell r="C162">
            <v>1.8553975315279472</v>
          </cell>
          <cell r="D162" t="e">
            <v>#REF!</v>
          </cell>
          <cell r="E162" t="e">
            <v>#REF!</v>
          </cell>
          <cell r="F162" t="e">
            <v>#REF!</v>
          </cell>
        </row>
        <row r="163">
          <cell r="A163" t="str">
            <v>BOT6</v>
          </cell>
          <cell r="B163">
            <v>2</v>
          </cell>
          <cell r="D163" t="e">
            <v>#REF!</v>
          </cell>
          <cell r="E163" t="e">
            <v>#REF!</v>
          </cell>
        </row>
        <row r="165">
          <cell r="A165" t="str">
            <v>C162</v>
          </cell>
          <cell r="B165">
            <v>1.3965672200076873</v>
          </cell>
          <cell r="C165">
            <v>1.3419761547807025</v>
          </cell>
          <cell r="D165" t="e">
            <v>#REF!</v>
          </cell>
          <cell r="F165" t="e">
            <v>#REF!</v>
          </cell>
        </row>
        <row r="166">
          <cell r="A166" t="str">
            <v>C160</v>
          </cell>
          <cell r="B166">
            <v>1.3529227620230211</v>
          </cell>
          <cell r="C166">
            <v>1.4074444926887881</v>
          </cell>
          <cell r="D166" t="e">
            <v>#REF!</v>
          </cell>
          <cell r="E166" t="e">
            <v>#REF!</v>
          </cell>
          <cell r="F166" t="e">
            <v>#REF!</v>
          </cell>
        </row>
        <row r="167">
          <cell r="A167" t="str">
            <v>C158</v>
          </cell>
          <cell r="B167">
            <v>1.4074444926887881</v>
          </cell>
          <cell r="C167">
            <v>1.4508273501695508</v>
          </cell>
          <cell r="D167" t="e">
            <v>#REF!</v>
          </cell>
          <cell r="E167" t="e">
            <v>#REF!</v>
          </cell>
          <cell r="F167" t="e">
            <v>#REF!</v>
          </cell>
        </row>
        <row r="168">
          <cell r="A168" t="str">
            <v>BOT12</v>
          </cell>
          <cell r="D168" t="e">
            <v>#REF!</v>
          </cell>
          <cell r="E168">
            <v>1138.81</v>
          </cell>
        </row>
        <row r="171">
          <cell r="A171" t="str">
            <v>C142</v>
          </cell>
          <cell r="B171">
            <v>2.4166298847775596</v>
          </cell>
          <cell r="C171">
            <v>2.5195436094658095</v>
          </cell>
          <cell r="D171" t="e">
            <v>#REF!</v>
          </cell>
          <cell r="F171" t="e">
            <v>#REF!</v>
          </cell>
        </row>
        <row r="172">
          <cell r="A172" t="str">
            <v>CJ143</v>
          </cell>
          <cell r="B172">
            <v>0.7</v>
          </cell>
          <cell r="C172">
            <v>0.73</v>
          </cell>
          <cell r="D172" t="e">
            <v>#REF!</v>
          </cell>
          <cell r="E172" t="e">
            <v>#REF!</v>
          </cell>
          <cell r="F172" t="e">
            <v>#REF!</v>
          </cell>
        </row>
        <row r="173">
          <cell r="A173" t="str">
            <v>CJ144</v>
          </cell>
          <cell r="B173">
            <v>0.88</v>
          </cell>
          <cell r="C173">
            <v>0.9</v>
          </cell>
          <cell r="D173" t="e">
            <v>#REF!</v>
          </cell>
          <cell r="E173" t="e">
            <v>#REF!</v>
          </cell>
          <cell r="F173" t="e">
            <v>#REF!</v>
          </cell>
        </row>
        <row r="174">
          <cell r="A174" t="str">
            <v>C150</v>
          </cell>
          <cell r="B174">
            <v>0.61611687202997445</v>
          </cell>
          <cell r="C174">
            <v>0.68417833932389305</v>
          </cell>
          <cell r="D174" t="e">
            <v>#REF!</v>
          </cell>
          <cell r="E174" t="e">
            <v>#REF!</v>
          </cell>
          <cell r="F174" t="e">
            <v>#REF!</v>
          </cell>
        </row>
        <row r="175">
          <cell r="A175" t="str">
            <v>CJ152</v>
          </cell>
          <cell r="B175">
            <v>0.65</v>
          </cell>
          <cell r="C175">
            <v>0.73</v>
          </cell>
          <cell r="D175" t="e">
            <v>#REF!</v>
          </cell>
          <cell r="E175" t="e">
            <v>#REF!</v>
          </cell>
          <cell r="F175" t="e">
            <v>#REF!</v>
          </cell>
        </row>
        <row r="176">
          <cell r="A176" t="str">
            <v>BOT11</v>
          </cell>
          <cell r="B176">
            <v>1.07</v>
          </cell>
          <cell r="D176" t="e">
            <v>#REF!</v>
          </cell>
          <cell r="E176" t="e">
            <v>#REF!</v>
          </cell>
        </row>
        <row r="178">
          <cell r="A178" t="str">
            <v>CJ166</v>
          </cell>
          <cell r="C178">
            <v>1.72</v>
          </cell>
          <cell r="D178">
            <v>1178.0029836888752</v>
          </cell>
          <cell r="F178">
            <v>1176.2829836888752</v>
          </cell>
        </row>
        <row r="179">
          <cell r="A179" t="str">
            <v>CJ164</v>
          </cell>
          <cell r="B179">
            <v>0.67</v>
          </cell>
          <cell r="C179">
            <v>0.7</v>
          </cell>
          <cell r="D179">
            <v>1170.0820154856133</v>
          </cell>
          <cell r="E179">
            <v>1169.4120154856132</v>
          </cell>
          <cell r="F179">
            <v>1169.3820154856132</v>
          </cell>
        </row>
        <row r="180">
          <cell r="A180" t="str">
            <v>CJ162</v>
          </cell>
          <cell r="B180">
            <v>0.8</v>
          </cell>
          <cell r="C180">
            <v>0.8</v>
          </cell>
          <cell r="D180">
            <v>1168.9728423386268</v>
          </cell>
          <cell r="E180">
            <v>1168.1728423386269</v>
          </cell>
          <cell r="F180">
            <v>1168.1728423386269</v>
          </cell>
        </row>
        <row r="181">
          <cell r="A181" t="str">
            <v>CJ156</v>
          </cell>
          <cell r="B181">
            <v>0.43</v>
          </cell>
          <cell r="C181">
            <v>0.43</v>
          </cell>
          <cell r="D181">
            <v>1165.7435616916148</v>
          </cell>
          <cell r="E181">
            <v>1165.3135616916147</v>
          </cell>
          <cell r="F181">
            <v>1165.3135616916147</v>
          </cell>
        </row>
        <row r="182">
          <cell r="A182" t="str">
            <v>CJ154</v>
          </cell>
          <cell r="B182">
            <v>0.69</v>
          </cell>
          <cell r="C182">
            <v>0.87</v>
          </cell>
          <cell r="D182">
            <v>1152.1975496993373</v>
          </cell>
          <cell r="E182">
            <v>1151.5075496993372</v>
          </cell>
          <cell r="F182">
            <v>1151.3275496993374</v>
          </cell>
        </row>
        <row r="183">
          <cell r="A183" t="str">
            <v>CJ152</v>
          </cell>
          <cell r="B183">
            <v>0.82</v>
          </cell>
          <cell r="C183">
            <v>0.89</v>
          </cell>
          <cell r="D183">
            <v>1150.8302120287158</v>
          </cell>
          <cell r="E183">
            <v>1150.0102120287158</v>
          </cell>
          <cell r="F183">
            <v>1149.9402120287157</v>
          </cell>
        </row>
        <row r="184">
          <cell r="A184" t="str">
            <v>BOT11</v>
          </cell>
          <cell r="B184">
            <v>1.07</v>
          </cell>
          <cell r="D184">
            <v>1141.95</v>
          </cell>
          <cell r="E184">
            <v>1140.8800000000001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PRECIOS"/>
    </sheetNames>
    <sheetDataSet>
      <sheetData sheetId="0" refreshError="1">
        <row r="49">
          <cell r="D49">
            <v>13600</v>
          </cell>
        </row>
        <row r="62">
          <cell r="D62">
            <v>100300</v>
          </cell>
        </row>
        <row r="73">
          <cell r="D73">
            <v>23800</v>
          </cell>
        </row>
      </sheetData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  <sheetName val="lisprecios"/>
      <sheetName val="unitario"/>
      <sheetName val="PRESTACIONES SOCIALES"/>
      <sheetName val="PERSOPROPUESTA"/>
      <sheetName val="TRES PIEDRAS"/>
      <sheetName val="SAN JACINTO"/>
      <sheetName val="TRES BINDES"/>
      <sheetName val="TRES PALMAS"/>
      <sheetName val="Hoja1"/>
      <sheetName val="PRESU"/>
      <sheetName val="JARAQUIEL"/>
      <sheetName val="LETRILORICA"/>
    </sheetNames>
    <sheetDataSet>
      <sheetData sheetId="0" refreshError="1">
        <row r="22">
          <cell r="D22">
            <v>118800</v>
          </cell>
        </row>
        <row r="27">
          <cell r="D27">
            <v>216000</v>
          </cell>
        </row>
        <row r="45">
          <cell r="D45">
            <v>64800</v>
          </cell>
        </row>
      </sheetData>
      <sheetData sheetId="1" refreshError="1">
        <row r="12">
          <cell r="D12">
            <v>12000</v>
          </cell>
        </row>
        <row r="35">
          <cell r="D35">
            <v>30000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COSTO TOTAL</v>
          </cell>
          <cell r="G1" t="str">
            <v>CUBS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>
            <v>2512248</v>
          </cell>
          <cell r="E2">
            <v>1</v>
          </cell>
          <cell r="F2">
            <v>1</v>
          </cell>
          <cell r="G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>
            <v>950061.52597402583</v>
          </cell>
          <cell r="F3">
            <v>1</v>
          </cell>
          <cell r="G3" t="str">
            <v>3.6.1.2.3</v>
          </cell>
        </row>
        <row r="4">
          <cell r="A4" t="str">
            <v>201.7</v>
          </cell>
          <cell r="B4" t="str">
            <v xml:space="preserve">DEMOLICION DE ESTRUCTURAS.             </v>
          </cell>
          <cell r="C4" t="str">
            <v>M3</v>
          </cell>
          <cell r="D4">
            <v>97845</v>
          </cell>
          <cell r="F4">
            <v>1</v>
          </cell>
          <cell r="G4" t="str">
            <v xml:space="preserve">3.6.1.3.13  </v>
          </cell>
        </row>
        <row r="5">
          <cell r="A5" t="str">
            <v>201.8</v>
          </cell>
          <cell r="B5" t="str">
            <v>DEMOLICION DE PAVIMENTOS RIGIDOS</v>
          </cell>
          <cell r="C5" t="str">
            <v>M2</v>
          </cell>
          <cell r="D5">
            <v>26099</v>
          </cell>
          <cell r="F5">
            <v>1</v>
          </cell>
          <cell r="G5" t="str">
            <v>3.6.1.3.15</v>
          </cell>
        </row>
        <row r="6">
          <cell r="A6" t="str">
            <v>201.9</v>
          </cell>
          <cell r="B6" t="str">
            <v xml:space="preserve">DEMOLICION DE PISOS Y ANDENES DE CONCRETO.             </v>
          </cell>
          <cell r="C6" t="str">
            <v>M2</v>
          </cell>
          <cell r="D6">
            <v>19159</v>
          </cell>
          <cell r="F6">
            <v>1</v>
          </cell>
          <cell r="G6" t="str">
            <v>3.6.1.3.33</v>
          </cell>
        </row>
        <row r="7">
          <cell r="A7" t="str">
            <v>201.10</v>
          </cell>
          <cell r="B7" t="str">
            <v xml:space="preserve">DEMOLICION DE BORDILLOS DE CONCRETO      </v>
          </cell>
          <cell r="C7" t="str">
            <v>ML</v>
          </cell>
          <cell r="D7">
            <v>15722</v>
          </cell>
          <cell r="F7">
            <v>1</v>
          </cell>
          <cell r="G7" t="str">
            <v>3.6.1.3.35</v>
          </cell>
        </row>
        <row r="8">
          <cell r="A8" t="str">
            <v>201.11</v>
          </cell>
          <cell r="B8" t="str">
            <v xml:space="preserve">DESMONTAJE Y TRASLADO DE ESTRUCTURAS METALICAS.            </v>
          </cell>
          <cell r="C8" t="str">
            <v>Kg</v>
          </cell>
          <cell r="D8">
            <v>1218</v>
          </cell>
          <cell r="F8">
            <v>1</v>
          </cell>
          <cell r="G8" t="str">
            <v>3.6.1.3</v>
          </cell>
        </row>
        <row r="9">
          <cell r="A9" t="str">
            <v>201.12</v>
          </cell>
          <cell r="B9" t="str">
            <v xml:space="preserve">REMOCION DE ESPECIES VEGETALES           </v>
          </cell>
          <cell r="C9" t="str">
            <v>UN</v>
          </cell>
          <cell r="D9">
            <v>148653</v>
          </cell>
          <cell r="F9">
            <v>1</v>
          </cell>
          <cell r="G9" t="str">
            <v>3.6.1.3.47</v>
          </cell>
        </row>
        <row r="10">
          <cell r="A10" t="str">
            <v>201.15</v>
          </cell>
          <cell r="B10" t="str">
            <v>REMOCION DE ALCANTARILLAS</v>
          </cell>
          <cell r="C10" t="str">
            <v>ML</v>
          </cell>
          <cell r="D10">
            <v>65945</v>
          </cell>
          <cell r="F10">
            <v>1</v>
          </cell>
          <cell r="G10" t="str">
            <v>3.6.1.3</v>
          </cell>
        </row>
        <row r="11">
          <cell r="A11" t="str">
            <v>201.16</v>
          </cell>
          <cell r="B11" t="str">
            <v xml:space="preserve">REMOCION DE CERCAS DE ALAMBRE            </v>
          </cell>
          <cell r="C11" t="str">
            <v>ML</v>
          </cell>
          <cell r="D11">
            <v>3175</v>
          </cell>
          <cell r="F11">
            <v>1</v>
          </cell>
          <cell r="G11" t="str">
            <v>3.6.1.3</v>
          </cell>
        </row>
        <row r="12">
          <cell r="A12" t="str">
            <v>201.21</v>
          </cell>
          <cell r="B12" t="str">
            <v>REMOCION DE DEFENSAS METALICAS</v>
          </cell>
          <cell r="C12" t="str">
            <v>ML</v>
          </cell>
          <cell r="D12">
            <v>8238</v>
          </cell>
          <cell r="F12">
            <v>1</v>
          </cell>
          <cell r="G12" t="str">
            <v>3.6.1.3</v>
          </cell>
        </row>
        <row r="13">
          <cell r="A13" t="str">
            <v>210.1.1</v>
          </cell>
          <cell r="B13" t="str">
            <v>EXCAVACIÓN SIN CLASIFICAR DE LA EXPLANACIÓN Y CANALES</v>
          </cell>
          <cell r="C13" t="str">
            <v>M3</v>
          </cell>
          <cell r="D13">
            <v>11606</v>
          </cell>
          <cell r="F13">
            <v>1</v>
          </cell>
          <cell r="G13" t="str">
            <v xml:space="preserve">3.6.2.1.1 </v>
          </cell>
        </row>
        <row r="14">
          <cell r="A14" t="str">
            <v>210.1.2</v>
          </cell>
          <cell r="B14" t="str">
            <v>EXCAVACIÓN SIN CLASIFICAR DE PRESTAMOS</v>
          </cell>
          <cell r="C14" t="str">
            <v>M3</v>
          </cell>
          <cell r="D14">
            <v>6120</v>
          </cell>
          <cell r="F14">
            <v>1</v>
          </cell>
          <cell r="G14" t="str">
            <v>3.6.2.1.3 </v>
          </cell>
        </row>
        <row r="15">
          <cell r="A15" t="str">
            <v>210.2.1</v>
          </cell>
          <cell r="B15" t="str">
            <v>EXCAVACION EN ROCA DE LA EXPLANACION Y CANALES</v>
          </cell>
          <cell r="C15" t="str">
            <v>M3</v>
          </cell>
          <cell r="D15">
            <v>33225</v>
          </cell>
          <cell r="F15">
            <v>1</v>
          </cell>
          <cell r="G15" t="str">
            <v>3.6.2.1.3</v>
          </cell>
        </row>
        <row r="16">
          <cell r="A16" t="str">
            <v>210.2.2</v>
          </cell>
          <cell r="B16" t="str">
            <v>EXCAVACION EN MATERIAL COMUN DE LA EXPLANACION Y CANALES</v>
          </cell>
          <cell r="C16" t="str">
            <v>M3</v>
          </cell>
          <cell r="D16">
            <v>5392</v>
          </cell>
          <cell r="F16">
            <v>1</v>
          </cell>
          <cell r="G16" t="str">
            <v>3.6.2.1.5</v>
          </cell>
        </row>
        <row r="17">
          <cell r="A17" t="str">
            <v>210.2.3</v>
          </cell>
          <cell r="B17" t="str">
            <v>EXCAVACION EN ROCA DE PRESTAMOS</v>
          </cell>
          <cell r="C17" t="str">
            <v>M3</v>
          </cell>
          <cell r="D17">
            <v>17643</v>
          </cell>
          <cell r="F17">
            <v>1</v>
          </cell>
          <cell r="G17" t="str">
            <v>3.6.2.1.5</v>
          </cell>
        </row>
        <row r="18">
          <cell r="A18" t="str">
            <v>210.2.4</v>
          </cell>
          <cell r="B18" t="str">
            <v xml:space="preserve">EXCAVACION EN MATERIAL COMUN DE PRESTAMOS         </v>
          </cell>
          <cell r="C18" t="str">
            <v>M3</v>
          </cell>
          <cell r="D18">
            <v>3945</v>
          </cell>
          <cell r="F18">
            <v>1</v>
          </cell>
          <cell r="G18" t="str">
            <v>3.6.2.1.5</v>
          </cell>
        </row>
        <row r="19">
          <cell r="A19" t="str">
            <v>211.1</v>
          </cell>
          <cell r="B19" t="str">
            <v>REMOCION DE DERRUMBES</v>
          </cell>
          <cell r="C19" t="str">
            <v>M3</v>
          </cell>
          <cell r="D19">
            <v>5397</v>
          </cell>
          <cell r="F19">
            <v>1</v>
          </cell>
          <cell r="G19" t="str">
            <v xml:space="preserve">3.6.2.2.1  </v>
          </cell>
        </row>
        <row r="20">
          <cell r="A20" t="str">
            <v>220.1</v>
          </cell>
          <cell r="B20" t="str">
            <v>TERRAPLENES</v>
          </cell>
          <cell r="C20" t="str">
            <v>M3</v>
          </cell>
          <cell r="D20">
            <v>10653</v>
          </cell>
          <cell r="F20">
            <v>1</v>
          </cell>
          <cell r="G20" t="str">
            <v>3.6.2.3.1</v>
          </cell>
        </row>
        <row r="21">
          <cell r="A21" t="str">
            <v>221.1</v>
          </cell>
          <cell r="B21" t="str">
            <v>PEDRAPLÉN COMPACTO</v>
          </cell>
          <cell r="C21" t="str">
            <v>M3</v>
          </cell>
          <cell r="D21">
            <v>11290</v>
          </cell>
          <cell r="F21">
            <v>1</v>
          </cell>
          <cell r="G21" t="str">
            <v>3.6.2.4.2</v>
          </cell>
        </row>
        <row r="22">
          <cell r="A22" t="str">
            <v>221.2</v>
          </cell>
          <cell r="B22" t="str">
            <v>PEDRAPLÉN SUELTO</v>
          </cell>
          <cell r="C22" t="str">
            <v>M3</v>
          </cell>
          <cell r="D22">
            <v>8032</v>
          </cell>
          <cell r="F22">
            <v>1</v>
          </cell>
          <cell r="G22" t="str">
            <v>3.6.2.4.1</v>
          </cell>
        </row>
        <row r="23">
          <cell r="A23" t="str">
            <v>230.1</v>
          </cell>
          <cell r="B23" t="str">
            <v xml:space="preserve">MEJORAMIENTO DE LA SUBRASANTE INVOLUCRANDO EL SUELO EXISTENTE.          </v>
          </cell>
          <cell r="C23" t="str">
            <v>M2</v>
          </cell>
          <cell r="D23">
            <v>937</v>
          </cell>
          <cell r="F23">
            <v>1</v>
          </cell>
          <cell r="G23" t="str">
            <v>3.6.2.5.1</v>
          </cell>
        </row>
        <row r="24">
          <cell r="A24" t="str">
            <v>230.2</v>
          </cell>
          <cell r="B24" t="str">
            <v xml:space="preserve">MEJORAMIENTO DE LA SUBRASANTE EMPLEANDO UNICAMENTE MATERIAL ADICIONADO.             </v>
          </cell>
          <cell r="C24" t="str">
            <v>M3</v>
          </cell>
          <cell r="D24">
            <v>6124</v>
          </cell>
          <cell r="F24">
            <v>1</v>
          </cell>
          <cell r="G24" t="str">
            <v>3.6.2.5.2</v>
          </cell>
        </row>
        <row r="25">
          <cell r="A25" t="str">
            <v>231.1</v>
          </cell>
          <cell r="B25" t="str">
            <v>GEOTEXTIL PARA SEPARACION DE SUELOS DE SUBRASANTE Y CAPAS GRANULARES</v>
          </cell>
          <cell r="C25" t="str">
            <v>M2</v>
          </cell>
          <cell r="D25">
            <v>8153</v>
          </cell>
          <cell r="F25">
            <v>1</v>
          </cell>
          <cell r="G25" t="str">
            <v>3.6.8.2 </v>
          </cell>
        </row>
        <row r="26">
          <cell r="A26" t="str">
            <v>232.1</v>
          </cell>
          <cell r="B26" t="str">
            <v xml:space="preserve">GEOTEXTIL PARA ESTABILIZACION DE SUELOS DE SUBRASANTE Y CAPAS GRANULARES           </v>
          </cell>
          <cell r="C26" t="str">
            <v>M2</v>
          </cell>
          <cell r="D26">
            <v>8153</v>
          </cell>
          <cell r="F26">
            <v>1</v>
          </cell>
          <cell r="G26" t="str">
            <v>3.6.8.2 </v>
          </cell>
        </row>
        <row r="27">
          <cell r="A27" t="str">
            <v>310.1</v>
          </cell>
          <cell r="B27" t="str">
            <v xml:space="preserve">CONFORMACION DE LA CALZADA EXISTENTE           </v>
          </cell>
          <cell r="C27" t="str">
            <v>M2</v>
          </cell>
          <cell r="D27">
            <v>866</v>
          </cell>
          <cell r="F27">
            <v>1</v>
          </cell>
          <cell r="G27" t="str">
            <v>3.6.3.1.1</v>
          </cell>
        </row>
        <row r="28">
          <cell r="A28" t="str">
            <v>311.1</v>
          </cell>
          <cell r="B28" t="str">
            <v xml:space="preserve">AFIRMADO             </v>
          </cell>
          <cell r="C28" t="str">
            <v>M3</v>
          </cell>
          <cell r="D28">
            <v>47968</v>
          </cell>
          <cell r="F28">
            <v>1</v>
          </cell>
          <cell r="G28" t="str">
            <v>3.6.3.2.1</v>
          </cell>
        </row>
        <row r="29">
          <cell r="A29" t="str">
            <v>320.1</v>
          </cell>
          <cell r="B29" t="str">
            <v>SUBBASE GRANULAR</v>
          </cell>
          <cell r="C29" t="str">
            <v>M3</v>
          </cell>
          <cell r="D29">
            <v>62515</v>
          </cell>
          <cell r="F29">
            <v>1</v>
          </cell>
          <cell r="G29" t="str">
            <v>3.6.3.4.4</v>
          </cell>
        </row>
        <row r="30">
          <cell r="A30" t="str">
            <v>320.2</v>
          </cell>
          <cell r="B30" t="str">
            <v>SUBBASE GRANULAR PARA BACHEO</v>
          </cell>
          <cell r="C30" t="str">
            <v>M3</v>
          </cell>
          <cell r="D30">
            <v>103869</v>
          </cell>
          <cell r="F30">
            <v>1</v>
          </cell>
          <cell r="G30" t="str">
            <v>3.6.3.4.4</v>
          </cell>
        </row>
        <row r="31">
          <cell r="A31" t="str">
            <v>330.1</v>
          </cell>
          <cell r="B31" t="str">
            <v>BASE GRANULAR</v>
          </cell>
          <cell r="C31" t="str">
            <v>M³</v>
          </cell>
          <cell r="D31">
            <v>69583</v>
          </cell>
          <cell r="F31">
            <v>1</v>
          </cell>
          <cell r="G31" t="str">
            <v>3.6.3.6.2</v>
          </cell>
        </row>
        <row r="32">
          <cell r="A32" t="str">
            <v>330.2</v>
          </cell>
          <cell r="B32" t="str">
            <v>BASE GRANULAR PARA BACHEO</v>
          </cell>
          <cell r="C32" t="str">
            <v>M³</v>
          </cell>
          <cell r="D32">
            <v>155759</v>
          </cell>
          <cell r="F32">
            <v>1</v>
          </cell>
          <cell r="G32" t="str">
            <v>3.6.3.6.3</v>
          </cell>
        </row>
        <row r="33">
          <cell r="A33" t="str">
            <v>340.1</v>
          </cell>
          <cell r="B33" t="str">
            <v>BASE ESTABILIZADA CON EMULSIÓN ASFÁLTICA BEE-1</v>
          </cell>
          <cell r="C33" t="str">
            <v>M³</v>
          </cell>
          <cell r="D33">
            <v>74503</v>
          </cell>
          <cell r="F33">
            <v>1</v>
          </cell>
          <cell r="G33" t="str">
            <v>3.6.3.7.1</v>
          </cell>
        </row>
        <row r="34">
          <cell r="A34" t="str">
            <v>340.2</v>
          </cell>
          <cell r="B34" t="str">
            <v>BASE ESTABILIZADA CON EMULSIÓN ASFÁLTICA BEE-2</v>
          </cell>
          <cell r="C34" t="str">
            <v>M³</v>
          </cell>
          <cell r="D34">
            <v>77436</v>
          </cell>
          <cell r="F34">
            <v>1</v>
          </cell>
          <cell r="G34" t="str">
            <v>3.6.3.7.3</v>
          </cell>
        </row>
        <row r="35">
          <cell r="A35" t="str">
            <v>341.1</v>
          </cell>
          <cell r="B35" t="str">
            <v>BASE ESTABILIZADA CON CEMENTO PORTLAND</v>
          </cell>
          <cell r="C35" t="str">
            <v>M³</v>
          </cell>
          <cell r="D35">
            <v>66206</v>
          </cell>
          <cell r="F35">
            <v>1</v>
          </cell>
          <cell r="G35" t="str">
            <v>3.6.3.7</v>
          </cell>
        </row>
        <row r="36">
          <cell r="A36" t="str">
            <v>341.2</v>
          </cell>
          <cell r="B36" t="str">
            <v>CEMENTO PORTLAND</v>
          </cell>
          <cell r="C36" t="str">
            <v>KG</v>
          </cell>
          <cell r="D36">
            <v>614</v>
          </cell>
          <cell r="F36">
            <v>1</v>
          </cell>
          <cell r="G36" t="str">
            <v>3.6.3.7</v>
          </cell>
        </row>
        <row r="37">
          <cell r="A37" t="str">
            <v>342.1</v>
          </cell>
          <cell r="B37" t="str">
            <v>BASE DE CONCRETO HIDRÁULICO</v>
          </cell>
          <cell r="C37" t="str">
            <v>M³</v>
          </cell>
          <cell r="D37">
            <v>634841</v>
          </cell>
          <cell r="F37">
            <v>1</v>
          </cell>
          <cell r="G37" t="str">
            <v>3.6.3.7</v>
          </cell>
        </row>
        <row r="38">
          <cell r="A38" t="str">
            <v>410.1</v>
          </cell>
          <cell r="B38" t="str">
            <v>CEMENTO ASFÁLTICO DE PENETRACIÓN 60-70</v>
          </cell>
          <cell r="C38" t="str">
            <v>KG</v>
          </cell>
          <cell r="D38">
            <v>1394</v>
          </cell>
          <cell r="F38">
            <v>1</v>
          </cell>
          <cell r="G38" t="str">
            <v>3.6.4.1.1</v>
          </cell>
        </row>
        <row r="39">
          <cell r="A39" t="str">
            <v>410.2</v>
          </cell>
          <cell r="B39" t="str">
            <v>CEMENTO ASFÁLTICO DE PENETRACIÓN 80-100</v>
          </cell>
          <cell r="C39" t="str">
            <v>KG</v>
          </cell>
          <cell r="D39">
            <v>1331</v>
          </cell>
          <cell r="F39">
            <v>1</v>
          </cell>
          <cell r="G39" t="str">
            <v>3.6.4.1.2</v>
          </cell>
        </row>
        <row r="40">
          <cell r="A40" t="str">
            <v>411.1</v>
          </cell>
          <cell r="B40" t="str">
            <v>EMULSIÓN ASFÁLTICA DE ROTURA MEDIA CRM</v>
          </cell>
          <cell r="C40" t="str">
            <v>LT</v>
          </cell>
          <cell r="D40">
            <v>1903</v>
          </cell>
          <cell r="F40">
            <v>1</v>
          </cell>
          <cell r="G40" t="str">
            <v>3.6.4.2.1</v>
          </cell>
        </row>
        <row r="41">
          <cell r="A41" t="str">
            <v>411.2</v>
          </cell>
          <cell r="B41" t="str">
            <v>EMULSIÓN ASFÁLTICA DE ROTURA LENTA CRL-1</v>
          </cell>
          <cell r="C41" t="str">
            <v>LT</v>
          </cell>
          <cell r="D41">
            <v>1686</v>
          </cell>
          <cell r="F41">
            <v>1</v>
          </cell>
          <cell r="G41" t="str">
            <v>3.6.4.2.2</v>
          </cell>
        </row>
        <row r="42">
          <cell r="A42" t="str">
            <v>411.3</v>
          </cell>
          <cell r="B42" t="str">
            <v>EMULSIÓN ASFÁLTICA DE ROTURA LENTA CRL-1H</v>
          </cell>
          <cell r="C42" t="str">
            <v>LT</v>
          </cell>
          <cell r="D42">
            <v>1594</v>
          </cell>
          <cell r="F42">
            <v>1</v>
          </cell>
          <cell r="G42" t="str">
            <v>3.6.4.2.3</v>
          </cell>
        </row>
        <row r="43">
          <cell r="A43" t="str">
            <v>414.1</v>
          </cell>
          <cell r="B43" t="str">
            <v>CEMENTO ASFÁLTICO MODIFICADO CON POLÍMEROS TIPO I</v>
          </cell>
          <cell r="C43" t="str">
            <v>KG</v>
          </cell>
          <cell r="D43">
            <v>2226</v>
          </cell>
          <cell r="F43">
            <v>1</v>
          </cell>
          <cell r="G43" t="str">
            <v>3.6.4.1.3</v>
          </cell>
        </row>
        <row r="44">
          <cell r="A44" t="str">
            <v>414.2</v>
          </cell>
          <cell r="B44" t="str">
            <v>CEMENTO ASFÁLTICO MODIFICADO CON POLÍMEROS TIPO II</v>
          </cell>
          <cell r="C44" t="str">
            <v>KG</v>
          </cell>
          <cell r="D44">
            <v>2359</v>
          </cell>
          <cell r="F44">
            <v>1</v>
          </cell>
          <cell r="G44" t="str">
            <v>3.6.4.1.4</v>
          </cell>
        </row>
        <row r="45">
          <cell r="A45" t="str">
            <v>414.3</v>
          </cell>
          <cell r="B45" t="str">
            <v>CEMENTO ASFÁLTICO MODIFICADO CON POLÍMEROS TIPO III</v>
          </cell>
          <cell r="C45" t="str">
            <v>KG</v>
          </cell>
          <cell r="D45">
            <v>2480</v>
          </cell>
          <cell r="F45">
            <v>1</v>
          </cell>
          <cell r="G45" t="str">
            <v>3.6.4.1.5</v>
          </cell>
        </row>
        <row r="46">
          <cell r="A46" t="str">
            <v>414.4</v>
          </cell>
          <cell r="B46" t="str">
            <v>CEMENTO ASFÁLTICO MODIFICADO CON POLÍMEROS TIPO IV</v>
          </cell>
          <cell r="C46" t="str">
            <v>KG</v>
          </cell>
          <cell r="D46">
            <v>2661</v>
          </cell>
          <cell r="F46">
            <v>1</v>
          </cell>
          <cell r="G46" t="str">
            <v>3.6.4.1.6</v>
          </cell>
        </row>
        <row r="47">
          <cell r="A47" t="str">
            <v>414.5</v>
          </cell>
          <cell r="B47" t="str">
            <v>CEMENTO ASFÁLTICO MODIFICADO CON POLÍMEROS TIPO V</v>
          </cell>
          <cell r="C47" t="str">
            <v>KG</v>
          </cell>
          <cell r="D47">
            <v>2682</v>
          </cell>
          <cell r="F47">
            <v>1</v>
          </cell>
          <cell r="G47" t="str">
            <v>3.6.4.1</v>
          </cell>
        </row>
        <row r="48">
          <cell r="A48" t="str">
            <v>415.1</v>
          </cell>
          <cell r="B48" t="str">
            <v>EMULSIÓN ASFÁLTICA DE ROTURA MEDIA MODIFICADA CON POLÍMEROS CRMm</v>
          </cell>
          <cell r="C48" t="str">
            <v>LT</v>
          </cell>
          <cell r="D48">
            <v>2375</v>
          </cell>
          <cell r="F48">
            <v>1</v>
          </cell>
          <cell r="G48" t="str">
            <v>3.6.4.2.5</v>
          </cell>
        </row>
        <row r="49">
          <cell r="A49" t="str">
            <v>420.1</v>
          </cell>
          <cell r="B49" t="str">
            <v>RIEGO DE IMPRIMACIÓN CON EMULSIÓN ASFÁLTICA</v>
          </cell>
          <cell r="C49" t="str">
            <v>M²</v>
          </cell>
          <cell r="D49">
            <v>2260</v>
          </cell>
          <cell r="F49">
            <v>1</v>
          </cell>
          <cell r="G49" t="str">
            <v xml:space="preserve">3.6.4.3.1 </v>
          </cell>
        </row>
        <row r="50">
          <cell r="A50" t="str">
            <v>420.2</v>
          </cell>
          <cell r="B50" t="str">
            <v>RIEGO DE IMPRIMACIÓN CON ASFALTO LÍQUIDO</v>
          </cell>
          <cell r="C50" t="str">
            <v>M²</v>
          </cell>
          <cell r="D50">
            <v>10036</v>
          </cell>
          <cell r="F50">
            <v>1</v>
          </cell>
          <cell r="G50" t="str">
            <v>3.6.4.3.2</v>
          </cell>
        </row>
        <row r="51">
          <cell r="A51" t="str">
            <v>421.1</v>
          </cell>
          <cell r="B51" t="str">
            <v>RIEGO DE LIGA CON EMULSIÓN ASFÁLTICA CRR-1</v>
          </cell>
          <cell r="C51" t="str">
            <v>M²</v>
          </cell>
          <cell r="D51">
            <v>1104</v>
          </cell>
          <cell r="F51">
            <v>1</v>
          </cell>
          <cell r="G51" t="str">
            <v>3.6.4.4.2</v>
          </cell>
        </row>
        <row r="52">
          <cell r="A52" t="str">
            <v>421.2</v>
          </cell>
          <cell r="B52" t="str">
            <v>RIEGO DE LIGA CON EMULSIÓN ASFÁLTICA CRR-2</v>
          </cell>
          <cell r="C52" t="str">
            <v>M²</v>
          </cell>
          <cell r="D52">
            <v>1047</v>
          </cell>
          <cell r="F52">
            <v>1</v>
          </cell>
          <cell r="G52" t="str">
            <v>3.6.4.4.3</v>
          </cell>
        </row>
        <row r="53">
          <cell r="A53" t="str">
            <v>421.3</v>
          </cell>
          <cell r="B53" t="str">
            <v>RIEGO DE LIGA CON EMULSIÓN MODIFICADA CON POLÍMEROS              CRR-1m</v>
          </cell>
          <cell r="C53" t="str">
            <v>M²</v>
          </cell>
          <cell r="D53">
            <v>1683</v>
          </cell>
          <cell r="F53">
            <v>1</v>
          </cell>
          <cell r="G53" t="str">
            <v>3.6.4.4.4</v>
          </cell>
        </row>
        <row r="54">
          <cell r="A54" t="str">
            <v>421.4</v>
          </cell>
          <cell r="B54" t="str">
            <v>RIEGO DE LIGA CON EMULSIÓN MODIFICADA CON POLÍMEROS CRR-2m</v>
          </cell>
          <cell r="C54" t="str">
            <v>M²</v>
          </cell>
          <cell r="D54">
            <v>1706</v>
          </cell>
          <cell r="F54">
            <v>1</v>
          </cell>
          <cell r="G54" t="str">
            <v>3.6.4.4.5</v>
          </cell>
        </row>
        <row r="55">
          <cell r="A55" t="str">
            <v>430.1</v>
          </cell>
          <cell r="B55" t="str">
            <v>TRATAMIENTO SUPERFICIAL SIMPLE CON EMULSIÓN CRR-2</v>
          </cell>
          <cell r="C55" t="str">
            <v>M²</v>
          </cell>
          <cell r="D55">
            <v>6579</v>
          </cell>
          <cell r="F55">
            <v>1</v>
          </cell>
          <cell r="G55" t="str">
            <v>3.6.4.5.1</v>
          </cell>
        </row>
        <row r="56">
          <cell r="A56" t="str">
            <v>430.2</v>
          </cell>
          <cell r="B56" t="str">
            <v>TRATAMIENTO SUPERFICIAL SIMPLE CON EMULSIÓN CRR-2M</v>
          </cell>
          <cell r="C56" t="str">
            <v>M²</v>
          </cell>
          <cell r="D56">
            <v>7377</v>
          </cell>
          <cell r="F56">
            <v>1</v>
          </cell>
          <cell r="G56" t="str">
            <v>3.6.4.5.2</v>
          </cell>
        </row>
        <row r="57">
          <cell r="A57" t="str">
            <v>431.1</v>
          </cell>
          <cell r="B57" t="str">
            <v>TRATAMIENTO SUPERFICIAL DOBLE CON EMULSION CRR-2</v>
          </cell>
          <cell r="C57" t="str">
            <v>M²</v>
          </cell>
          <cell r="D57">
            <v>9843</v>
          </cell>
          <cell r="F57">
            <v>1</v>
          </cell>
          <cell r="G57" t="str">
            <v>3.6.4.6.1</v>
          </cell>
        </row>
        <row r="58">
          <cell r="A58" t="str">
            <v>431.2</v>
          </cell>
          <cell r="B58" t="str">
            <v>TRATAMIENTO SUPERFICIAL DOBLE CON EMULSION CRR-2M</v>
          </cell>
          <cell r="C58" t="str">
            <v>M²</v>
          </cell>
          <cell r="D58">
            <v>11212</v>
          </cell>
          <cell r="F58">
            <v>1</v>
          </cell>
          <cell r="G58" t="str">
            <v>3.6.4.6.2</v>
          </cell>
        </row>
        <row r="59">
          <cell r="A59" t="str">
            <v>432.1</v>
          </cell>
          <cell r="B59" t="str">
            <v>SELLO DE ARENA-ASFALTO CRR-2</v>
          </cell>
          <cell r="C59" t="str">
            <v>M²</v>
          </cell>
          <cell r="D59">
            <v>3240</v>
          </cell>
          <cell r="F59">
            <v>1</v>
          </cell>
          <cell r="G59" t="str">
            <v>3.6.4.7.1</v>
          </cell>
        </row>
        <row r="60">
          <cell r="A60" t="str">
            <v>432.2</v>
          </cell>
          <cell r="B60" t="str">
            <v>SELLO DE ARENA-ASFALTO CRR-2M</v>
          </cell>
          <cell r="C60" t="str">
            <v>M²</v>
          </cell>
          <cell r="D60">
            <v>3684</v>
          </cell>
          <cell r="F60">
            <v>1</v>
          </cell>
          <cell r="G60" t="str">
            <v>3.6.4.7.1</v>
          </cell>
        </row>
        <row r="61">
          <cell r="A61" t="str">
            <v>433.1</v>
          </cell>
          <cell r="B61" t="str">
            <v>LECHADA ASFALTICA CON EMULSION CRL-1H LA-1</v>
          </cell>
          <cell r="C61" t="str">
            <v>M²</v>
          </cell>
          <cell r="D61">
            <v>4072</v>
          </cell>
          <cell r="F61">
            <v>1</v>
          </cell>
          <cell r="G61" t="str">
            <v>3.6.4.8.1</v>
          </cell>
        </row>
        <row r="62">
          <cell r="A62" t="str">
            <v>433.2</v>
          </cell>
          <cell r="B62" t="str">
            <v>LECHADA ASFALTICA CON EMULSION CRL-1H LA-2</v>
          </cell>
          <cell r="C62" t="str">
            <v>M²</v>
          </cell>
          <cell r="D62">
            <v>5365</v>
          </cell>
          <cell r="F62">
            <v>1</v>
          </cell>
          <cell r="G62" t="str">
            <v>3.6.4.8.2</v>
          </cell>
        </row>
        <row r="63">
          <cell r="A63" t="str">
            <v>433.3</v>
          </cell>
          <cell r="B63" t="str">
            <v>LECHADA ASFALTICA CON EMULSION CRL-1H LA-3</v>
          </cell>
          <cell r="C63" t="str">
            <v>M²</v>
          </cell>
          <cell r="D63">
            <v>5521</v>
          </cell>
          <cell r="F63">
            <v>1</v>
          </cell>
          <cell r="G63" t="str">
            <v>3.6.4.8.3</v>
          </cell>
        </row>
        <row r="64">
          <cell r="A64" t="str">
            <v>433.4</v>
          </cell>
          <cell r="B64" t="str">
            <v>LECHADA ASFALTICA CON EMULSION CRL-1H LA-4</v>
          </cell>
          <cell r="C64" t="str">
            <v>M²</v>
          </cell>
          <cell r="D64">
            <v>6762</v>
          </cell>
          <cell r="F64">
            <v>1</v>
          </cell>
          <cell r="G64" t="str">
            <v>3.6.4.8.4</v>
          </cell>
        </row>
        <row r="65">
          <cell r="A65" t="str">
            <v>433.5</v>
          </cell>
          <cell r="B65" t="str">
            <v>LECHADA ASFALTICA CON EMULSION CRL-1HM LA-1</v>
          </cell>
          <cell r="C65" t="str">
            <v>M²</v>
          </cell>
          <cell r="D65">
            <v>4614</v>
          </cell>
          <cell r="F65">
            <v>1</v>
          </cell>
          <cell r="G65" t="str">
            <v>3.6.4.8.5</v>
          </cell>
        </row>
        <row r="66">
          <cell r="A66" t="str">
            <v>433.6</v>
          </cell>
          <cell r="B66" t="str">
            <v>LECHADA ASFALTICA CON EMULSION CRL-1HM LA-2</v>
          </cell>
          <cell r="C66" t="str">
            <v>M²</v>
          </cell>
          <cell r="D66">
            <v>6159</v>
          </cell>
          <cell r="F66">
            <v>1</v>
          </cell>
          <cell r="G66" t="str">
            <v>3.6.4.8.6</v>
          </cell>
        </row>
        <row r="67">
          <cell r="A67" t="str">
            <v>433.7</v>
          </cell>
          <cell r="B67" t="str">
            <v>LECHADA ASFALTICA CON EMULSION CRL-1HM LA-3</v>
          </cell>
          <cell r="C67" t="str">
            <v>M²</v>
          </cell>
          <cell r="D67">
            <v>6502</v>
          </cell>
          <cell r="F67">
            <v>1</v>
          </cell>
          <cell r="G67" t="str">
            <v>3.6.4.8.7</v>
          </cell>
        </row>
        <row r="68">
          <cell r="A68" t="str">
            <v>433.8</v>
          </cell>
          <cell r="B68" t="str">
            <v>LECHADA ASFALTICA CON EMULSION CRL-1HM LA-4</v>
          </cell>
          <cell r="C68" t="str">
            <v>M²</v>
          </cell>
          <cell r="D68">
            <v>6762</v>
          </cell>
          <cell r="F68">
            <v>1</v>
          </cell>
          <cell r="G68" t="str">
            <v>3.6.4.8.8</v>
          </cell>
        </row>
        <row r="69">
          <cell r="A69" t="str">
            <v>440.1</v>
          </cell>
          <cell r="B69" t="str">
            <v>MEZCLA DENSA EN FRIO MDF-1</v>
          </cell>
          <cell r="C69" t="str">
            <v>M³</v>
          </cell>
          <cell r="D69">
            <v>252679</v>
          </cell>
          <cell r="F69">
            <v>1</v>
          </cell>
          <cell r="G69" t="str">
            <v>3.6.4.9.1</v>
          </cell>
        </row>
        <row r="70">
          <cell r="A70" t="str">
            <v>440.1P</v>
          </cell>
          <cell r="B70" t="str">
            <v>MEZCLA DENSA EN FRIO MDF-1</v>
          </cell>
          <cell r="C70" t="str">
            <v>M³</v>
          </cell>
          <cell r="D70">
            <v>589211</v>
          </cell>
          <cell r="F70">
            <v>1</v>
          </cell>
          <cell r="G70" t="str">
            <v>3.6.4.9</v>
          </cell>
        </row>
        <row r="71">
          <cell r="A71" t="str">
            <v>440.2</v>
          </cell>
          <cell r="B71" t="str">
            <v>MEZCLA DENSA EN FRIO MDF-2</v>
          </cell>
          <cell r="C71" t="str">
            <v>M³</v>
          </cell>
          <cell r="D71">
            <v>275588</v>
          </cell>
          <cell r="F71">
            <v>1</v>
          </cell>
          <cell r="G71" t="str">
            <v>3.6.4.9.2</v>
          </cell>
        </row>
        <row r="72">
          <cell r="A72" t="str">
            <v>440.2P</v>
          </cell>
          <cell r="B72" t="str">
            <v>MEZCLA DENSA EN FRIO MDF-2</v>
          </cell>
          <cell r="C72" t="str">
            <v>M³</v>
          </cell>
          <cell r="D72">
            <v>617540</v>
          </cell>
          <cell r="F72">
            <v>1</v>
          </cell>
          <cell r="G72" t="str">
            <v>3.6.4.9</v>
          </cell>
        </row>
        <row r="73">
          <cell r="A73" t="str">
            <v>440.3</v>
          </cell>
          <cell r="B73" t="str">
            <v>MEZCLA DENSA EN FRIO MDF-3</v>
          </cell>
          <cell r="C73" t="str">
            <v>M³</v>
          </cell>
          <cell r="D73">
            <v>278285</v>
          </cell>
          <cell r="F73">
            <v>1</v>
          </cell>
          <cell r="G73" t="str">
            <v>3.6.4.9.3</v>
          </cell>
        </row>
        <row r="74">
          <cell r="A74" t="str">
            <v>440.3P</v>
          </cell>
          <cell r="B74" t="str">
            <v>MEZCLA DENSA EN FRIO MDF-3</v>
          </cell>
          <cell r="C74" t="str">
            <v>M³</v>
          </cell>
          <cell r="D74">
            <v>572731</v>
          </cell>
          <cell r="F74">
            <v>1</v>
          </cell>
          <cell r="G74" t="str">
            <v>3.6.4.9</v>
          </cell>
        </row>
        <row r="75">
          <cell r="A75" t="str">
            <v>440.4</v>
          </cell>
          <cell r="B75" t="str">
            <v>MEZCLA DENSA EN FRIO PARA BACHEO</v>
          </cell>
          <cell r="C75" t="str">
            <v>M³</v>
          </cell>
          <cell r="D75">
            <v>694026</v>
          </cell>
          <cell r="F75">
            <v>1</v>
          </cell>
          <cell r="G75" t="str">
            <v>3.6.4.9.4</v>
          </cell>
        </row>
        <row r="76">
          <cell r="A76" t="str">
            <v>441.1</v>
          </cell>
          <cell r="B76" t="str">
            <v>MEZCLA ABIERTA EN FRIO TIPO MAF-1</v>
          </cell>
          <cell r="C76" t="str">
            <v>M³</v>
          </cell>
          <cell r="D76">
            <v>275588</v>
          </cell>
          <cell r="F76">
            <v>1</v>
          </cell>
          <cell r="G76" t="str">
            <v>3.6.4.10.1</v>
          </cell>
        </row>
        <row r="77">
          <cell r="A77" t="str">
            <v>441.1P</v>
          </cell>
          <cell r="B77" t="str">
            <v>MEZCLA ABIERTA EN FRIO TIPO MAF-1</v>
          </cell>
          <cell r="C77" t="str">
            <v>M³</v>
          </cell>
          <cell r="D77">
            <v>617811</v>
          </cell>
          <cell r="F77">
            <v>1</v>
          </cell>
          <cell r="G77" t="str">
            <v>3.6.4.10</v>
          </cell>
        </row>
        <row r="78">
          <cell r="A78" t="str">
            <v>441.2</v>
          </cell>
          <cell r="B78" t="str">
            <v>MEZCLA ABIERTA EN FRIO TIPO MAF-2</v>
          </cell>
          <cell r="C78" t="str">
            <v>M³</v>
          </cell>
          <cell r="D78">
            <v>275588</v>
          </cell>
          <cell r="F78">
            <v>1</v>
          </cell>
          <cell r="G78" t="str">
            <v>3.6.4.10.2</v>
          </cell>
        </row>
        <row r="79">
          <cell r="A79" t="str">
            <v>441.2P</v>
          </cell>
          <cell r="B79" t="str">
            <v>MEZCLA ABIERTA EN FRIO TIPO MAF-2</v>
          </cell>
          <cell r="C79" t="str">
            <v>M³</v>
          </cell>
          <cell r="D79">
            <v>617811</v>
          </cell>
          <cell r="F79">
            <v>1</v>
          </cell>
          <cell r="G79" t="str">
            <v>3.6.4.10</v>
          </cell>
        </row>
        <row r="80">
          <cell r="A80" t="str">
            <v>441.3</v>
          </cell>
          <cell r="B80" t="str">
            <v>MEZCLA ABIERTA EN FRIO TIPO MAF-3</v>
          </cell>
          <cell r="C80" t="str">
            <v>M³</v>
          </cell>
          <cell r="D80">
            <v>277465</v>
          </cell>
          <cell r="F80">
            <v>1</v>
          </cell>
          <cell r="G80" t="str">
            <v>3.6.4.10.3</v>
          </cell>
        </row>
        <row r="81">
          <cell r="A81" t="str">
            <v>441.3P</v>
          </cell>
          <cell r="B81" t="str">
            <v>MEZCLA ABIERTA EN FRIO TIPO MAF-3</v>
          </cell>
          <cell r="C81" t="str">
            <v>M³</v>
          </cell>
          <cell r="D81">
            <v>577641</v>
          </cell>
          <cell r="F81">
            <v>1</v>
          </cell>
          <cell r="G81" t="str">
            <v>3.6.4.10</v>
          </cell>
        </row>
        <row r="82">
          <cell r="A82" t="str">
            <v>441.4</v>
          </cell>
          <cell r="B82" t="str">
            <v>MEZCLA ABIERTA EN FRIO PARA BACHEO</v>
          </cell>
          <cell r="C82" t="str">
            <v>M³</v>
          </cell>
          <cell r="D82">
            <v>676978</v>
          </cell>
          <cell r="F82">
            <v>1</v>
          </cell>
          <cell r="G82" t="str">
            <v>3.6.4.10.4</v>
          </cell>
        </row>
        <row r="83">
          <cell r="A83" t="str">
            <v>450.1</v>
          </cell>
          <cell r="B83" t="str">
            <v>MEZCLA DENSA EN CALIENTE MDC-1</v>
          </cell>
          <cell r="C83" t="str">
            <v>M³</v>
          </cell>
          <cell r="D83">
            <v>340623</v>
          </cell>
          <cell r="F83">
            <v>1</v>
          </cell>
          <cell r="G83" t="str">
            <v>3.6.4.11.2</v>
          </cell>
        </row>
        <row r="84">
          <cell r="A84" t="str">
            <v>450.1P</v>
          </cell>
          <cell r="B84" t="str">
            <v>MEZCLA DENSA EN CALIENTE MDC-1</v>
          </cell>
          <cell r="C84" t="str">
            <v>M³</v>
          </cell>
          <cell r="D84">
            <v>728593</v>
          </cell>
          <cell r="F84">
            <v>1</v>
          </cell>
          <cell r="G84" t="str">
            <v>3.6.4.11</v>
          </cell>
        </row>
        <row r="85">
          <cell r="A85" t="str">
            <v>450.2</v>
          </cell>
          <cell r="B85" t="str">
            <v>MEZCLA DENSA EN CALIENTE MDC-2</v>
          </cell>
          <cell r="C85" t="str">
            <v>M³</v>
          </cell>
          <cell r="D85">
            <v>340623</v>
          </cell>
          <cell r="F85">
            <v>1</v>
          </cell>
          <cell r="G85" t="str">
            <v>3.6.4.11.3</v>
          </cell>
        </row>
        <row r="86">
          <cell r="A86" t="str">
            <v>450.2P</v>
          </cell>
          <cell r="B86" t="str">
            <v>MEZCLA DENSA EN CALIENTE MDC-2</v>
          </cell>
          <cell r="C86" t="str">
            <v>M³</v>
          </cell>
          <cell r="D86">
            <v>748684</v>
          </cell>
          <cell r="F86">
            <v>1</v>
          </cell>
          <cell r="G86" t="str">
            <v>3.6.4.11</v>
          </cell>
        </row>
        <row r="87">
          <cell r="A87" t="str">
            <v>450.3</v>
          </cell>
          <cell r="B87" t="str">
            <v>MEZCLA DENSA EN CALIENTE MDC-3</v>
          </cell>
          <cell r="C87" t="str">
            <v>M³</v>
          </cell>
          <cell r="D87">
            <v>343724</v>
          </cell>
          <cell r="F87">
            <v>1</v>
          </cell>
          <cell r="G87" t="str">
            <v>3.6.4.11.4</v>
          </cell>
        </row>
        <row r="88">
          <cell r="A88" t="str">
            <v>450.3P</v>
          </cell>
          <cell r="B88" t="str">
            <v>MEZCLA DENSA EN CALIENTE MDC-3</v>
          </cell>
          <cell r="C88" t="str">
            <v>M³</v>
          </cell>
          <cell r="D88">
            <v>864683</v>
          </cell>
          <cell r="F88">
            <v>1</v>
          </cell>
          <cell r="G88" t="str">
            <v>3.6.4.11</v>
          </cell>
        </row>
        <row r="89">
          <cell r="A89" t="str">
            <v>450.4</v>
          </cell>
          <cell r="B89" t="str">
            <v>MEZCLA SEMIDENSA EN CALIENTE MSC-1</v>
          </cell>
          <cell r="C89" t="str">
            <v>M³</v>
          </cell>
          <cell r="D89">
            <v>340623</v>
          </cell>
          <cell r="F89">
            <v>1</v>
          </cell>
          <cell r="G89" t="str">
            <v>3.6.4</v>
          </cell>
        </row>
        <row r="90">
          <cell r="A90" t="str">
            <v>450.5</v>
          </cell>
          <cell r="B90" t="str">
            <v>MEZCLA SEMIDENSA EN CALIENTE MSC-2</v>
          </cell>
          <cell r="C90" t="str">
            <v>M³</v>
          </cell>
          <cell r="D90">
            <v>340623</v>
          </cell>
          <cell r="F90">
            <v>1</v>
          </cell>
          <cell r="G90" t="str">
            <v>3.6.4</v>
          </cell>
        </row>
        <row r="91">
          <cell r="A91" t="str">
            <v>450.6</v>
          </cell>
          <cell r="B91" t="str">
            <v>MEZCLA GRUESA EN CALIENTE MGC-0</v>
          </cell>
          <cell r="C91" t="str">
            <v>M³</v>
          </cell>
          <cell r="D91">
            <v>340623</v>
          </cell>
          <cell r="F91">
            <v>1</v>
          </cell>
          <cell r="G91" t="str">
            <v>3.6.4</v>
          </cell>
        </row>
        <row r="92">
          <cell r="A92" t="str">
            <v>450.7</v>
          </cell>
          <cell r="B92" t="str">
            <v>MEZCLA GRUESA EN CALIENTE MGC-1</v>
          </cell>
          <cell r="C92" t="str">
            <v>M³</v>
          </cell>
          <cell r="D92">
            <v>340623</v>
          </cell>
          <cell r="F92">
            <v>1</v>
          </cell>
          <cell r="G92" t="str">
            <v>3.6.4</v>
          </cell>
        </row>
        <row r="93">
          <cell r="A93" t="str">
            <v>450.8</v>
          </cell>
          <cell r="B93" t="str">
            <v>MEZCLA DE ALTO MODULO</v>
          </cell>
          <cell r="C93" t="str">
            <v>M³</v>
          </cell>
          <cell r="D93">
            <v>340623</v>
          </cell>
          <cell r="F93">
            <v>1</v>
          </cell>
          <cell r="G93" t="str">
            <v>3.6.4</v>
          </cell>
        </row>
        <row r="94">
          <cell r="A94" t="str">
            <v>450.9</v>
          </cell>
          <cell r="B94" t="str">
            <v>MEZCLA DENSA EN CALIENTE PARA BACHEO</v>
          </cell>
          <cell r="C94" t="str">
            <v>M³</v>
          </cell>
          <cell r="D94">
            <v>860716</v>
          </cell>
          <cell r="F94">
            <v>1</v>
          </cell>
          <cell r="G94" t="str">
            <v>3.6.4.11.5</v>
          </cell>
        </row>
        <row r="95">
          <cell r="A95" t="str">
            <v>451.1</v>
          </cell>
          <cell r="B95" t="str">
            <v>MEZCLA ABIERTA EN CALIENTE TIPO MAC-1</v>
          </cell>
          <cell r="C95" t="str">
            <v>M³</v>
          </cell>
          <cell r="D95">
            <v>339962</v>
          </cell>
          <cell r="F95">
            <v>1</v>
          </cell>
          <cell r="G95" t="str">
            <v>3.6.4.12.1</v>
          </cell>
        </row>
        <row r="96">
          <cell r="A96" t="str">
            <v>451.1P</v>
          </cell>
          <cell r="B96" t="str">
            <v>MEZCLA ABIERTA EN CALIENTE TIPO MAC-1</v>
          </cell>
          <cell r="C96" t="str">
            <v>M³</v>
          </cell>
          <cell r="D96">
            <v>741701</v>
          </cell>
          <cell r="F96">
            <v>1</v>
          </cell>
          <cell r="G96" t="str">
            <v>3.6.4.12</v>
          </cell>
        </row>
        <row r="97">
          <cell r="A97" t="str">
            <v>451.2</v>
          </cell>
          <cell r="B97" t="str">
            <v>MEZCLA ABIERTA EN CALIENTE TIPO MAC-2</v>
          </cell>
          <cell r="C97" t="str">
            <v>M³</v>
          </cell>
          <cell r="D97">
            <v>339962</v>
          </cell>
          <cell r="F97">
            <v>1</v>
          </cell>
          <cell r="G97" t="str">
            <v>3.6.4.12.2</v>
          </cell>
        </row>
        <row r="98">
          <cell r="A98" t="str">
            <v>451.2P</v>
          </cell>
          <cell r="B98" t="str">
            <v>MEZCLA ABIERTA EN CALIENTE TIPO MAC-2</v>
          </cell>
          <cell r="C98" t="str">
            <v>M³</v>
          </cell>
          <cell r="D98">
            <v>741701</v>
          </cell>
          <cell r="F98">
            <v>1</v>
          </cell>
          <cell r="G98" t="str">
            <v>3.6.4.12</v>
          </cell>
        </row>
        <row r="99">
          <cell r="A99" t="str">
            <v>451.3</v>
          </cell>
          <cell r="B99" t="str">
            <v>MEZCLA ABIERTA EN CALIENTE TIPO MAC-3</v>
          </cell>
          <cell r="C99" t="str">
            <v>M³</v>
          </cell>
          <cell r="D99">
            <v>339962</v>
          </cell>
          <cell r="F99">
            <v>1</v>
          </cell>
          <cell r="G99" t="str">
            <v>3.6.4.12.3</v>
          </cell>
        </row>
        <row r="100">
          <cell r="A100" t="str">
            <v>451.3P</v>
          </cell>
          <cell r="B100" t="str">
            <v>MEZCLA ABIERTA EN CALIENTE TIPO MAC-3</v>
          </cell>
          <cell r="C100" t="str">
            <v>M³</v>
          </cell>
          <cell r="D100">
            <v>741701</v>
          </cell>
          <cell r="F100">
            <v>1</v>
          </cell>
          <cell r="G100" t="str">
            <v>3.6.4.12</v>
          </cell>
        </row>
        <row r="101">
          <cell r="A101" t="str">
            <v>451.4</v>
          </cell>
          <cell r="B101" t="str">
            <v>MEZCLA ABIERTAEN CALIENTE  MAC-3 PARA BACHEO</v>
          </cell>
          <cell r="C101" t="str">
            <v>M³</v>
          </cell>
          <cell r="D101">
            <v>760579</v>
          </cell>
          <cell r="F101">
            <v>1</v>
          </cell>
          <cell r="G101" t="str">
            <v>3.6.4.12</v>
          </cell>
        </row>
        <row r="102">
          <cell r="A102" t="str">
            <v>452.1</v>
          </cell>
          <cell r="B102" t="str">
            <v>MEZCLA DISCONTINUA EN CALIENTE TIPO M-1</v>
          </cell>
          <cell r="C102" t="str">
            <v>M³</v>
          </cell>
          <cell r="D102">
            <v>446232</v>
          </cell>
          <cell r="F102">
            <v>1</v>
          </cell>
          <cell r="G102" t="str">
            <v>3.6.4.13.1</v>
          </cell>
        </row>
        <row r="103">
          <cell r="A103" t="str">
            <v>452.1P</v>
          </cell>
          <cell r="B103" t="str">
            <v>MEZCLA DISCONTINUA EN CALIENTE TIPO M-1</v>
          </cell>
          <cell r="C103" t="str">
            <v>M³</v>
          </cell>
          <cell r="D103">
            <v>920451</v>
          </cell>
          <cell r="F103">
            <v>1</v>
          </cell>
          <cell r="G103" t="str">
            <v>3.6.4.13.1 </v>
          </cell>
        </row>
        <row r="104">
          <cell r="A104" t="str">
            <v>452.2</v>
          </cell>
          <cell r="B104" t="str">
            <v>MEZCLA DISCONTINUA EN CALIENTE TIPO M-2</v>
          </cell>
          <cell r="C104" t="str">
            <v>M³</v>
          </cell>
          <cell r="D104">
            <v>446232</v>
          </cell>
          <cell r="F104">
            <v>1</v>
          </cell>
          <cell r="G104" t="str">
            <v>3.6.4.13.2</v>
          </cell>
        </row>
        <row r="105">
          <cell r="A105" t="str">
            <v>452.2P</v>
          </cell>
          <cell r="B105" t="str">
            <v>MEZCLA DISCONTINUA EN CALIENTE TIPO M-2</v>
          </cell>
          <cell r="C105" t="str">
            <v>M³</v>
          </cell>
          <cell r="D105">
            <v>920451</v>
          </cell>
          <cell r="F105">
            <v>1</v>
          </cell>
          <cell r="G105" t="str">
            <v>3.6.4.13.2</v>
          </cell>
        </row>
        <row r="106">
          <cell r="A106" t="str">
            <v>452.3</v>
          </cell>
          <cell r="B106" t="str">
            <v>MEZCLA DISCONTINUA EN CALIENTE TIPO F-1</v>
          </cell>
          <cell r="C106" t="str">
            <v>M³</v>
          </cell>
          <cell r="D106">
            <v>446232</v>
          </cell>
          <cell r="F106">
            <v>1</v>
          </cell>
          <cell r="G106" t="str">
            <v>3.6.4.13.7</v>
          </cell>
        </row>
        <row r="107">
          <cell r="A107" t="str">
            <v>452.3P</v>
          </cell>
          <cell r="B107" t="str">
            <v>MEZCLA DISCONTINUA EN CALIENTE TIPO F-1</v>
          </cell>
          <cell r="C107" t="str">
            <v>M³</v>
          </cell>
          <cell r="D107">
            <v>1142742</v>
          </cell>
          <cell r="F107">
            <v>1</v>
          </cell>
          <cell r="G107" t="str">
            <v>3.6.4.13.7</v>
          </cell>
        </row>
        <row r="108">
          <cell r="A108" t="str">
            <v>452.4</v>
          </cell>
          <cell r="B108" t="str">
            <v>MEZCLA DISCONTINUA EN CALIENTE TIPO F-2</v>
          </cell>
          <cell r="C108" t="str">
            <v>M³</v>
          </cell>
          <cell r="D108">
            <v>446232</v>
          </cell>
          <cell r="F108">
            <v>1</v>
          </cell>
          <cell r="G108" t="str">
            <v>3.6.4.13.8</v>
          </cell>
        </row>
        <row r="109">
          <cell r="A109" t="str">
            <v>452.4P</v>
          </cell>
          <cell r="B109" t="str">
            <v>MEZCLA DISCONTINUA EN CALIENTE TIPO F-2</v>
          </cell>
          <cell r="C109" t="str">
            <v>M³</v>
          </cell>
          <cell r="D109">
            <v>1142742</v>
          </cell>
          <cell r="F109">
            <v>1</v>
          </cell>
          <cell r="G109" t="str">
            <v>3.6.4.13.8 </v>
          </cell>
        </row>
        <row r="110">
          <cell r="A110" t="str">
            <v>453.1</v>
          </cell>
          <cell r="B110" t="str">
            <v>MEZCLA DRENANTE</v>
          </cell>
          <cell r="C110" t="str">
            <v>M³</v>
          </cell>
          <cell r="D110">
            <v>446232</v>
          </cell>
          <cell r="F110">
            <v>1</v>
          </cell>
          <cell r="G110" t="str">
            <v>3.6.4.13.7</v>
          </cell>
        </row>
        <row r="111">
          <cell r="A111" t="str">
            <v>460.1</v>
          </cell>
          <cell r="B111" t="str">
            <v>FRESADO DE UN PAVIMENTO ASFALTICO</v>
          </cell>
          <cell r="C111" t="str">
            <v>M²</v>
          </cell>
          <cell r="D111">
            <v>4784</v>
          </cell>
          <cell r="F111">
            <v>1</v>
          </cell>
          <cell r="G111" t="str">
            <v>3.6.4.15.2</v>
          </cell>
        </row>
        <row r="112">
          <cell r="A112" t="str">
            <v>461.1</v>
          </cell>
          <cell r="B112" t="str">
            <v>PAVIMENTO ASFALTICO RECICLADO EN FRIO EN EL LUGAR CON EMULSION ASFALTICA</v>
          </cell>
          <cell r="C112" t="str">
            <v>M³</v>
          </cell>
          <cell r="D112">
            <v>74499</v>
          </cell>
          <cell r="F112">
            <v>1</v>
          </cell>
          <cell r="G112" t="str">
            <v>3.6.4.16.1</v>
          </cell>
        </row>
        <row r="113">
          <cell r="A113" t="str">
            <v>461.2</v>
          </cell>
          <cell r="B113" t="str">
            <v>PAVIMENTO ASFALTICO RECICLADO EN FRIO EN EL LUGAR CON CEMENTO ASFALTICO ESPUMADO</v>
          </cell>
          <cell r="C113" t="str">
            <v>M³</v>
          </cell>
          <cell r="D113">
            <v>116194</v>
          </cell>
          <cell r="F113">
            <v>1</v>
          </cell>
          <cell r="G113" t="str">
            <v>3.6.4.16.2</v>
          </cell>
        </row>
        <row r="114">
          <cell r="A114" t="str">
            <v>462.1</v>
          </cell>
          <cell r="B114" t="str">
            <v xml:space="preserve">MEZCLA ASFALTICA RECICLADA EN CALIENTE </v>
          </cell>
          <cell r="C114" t="str">
            <v>M³</v>
          </cell>
          <cell r="D114" t="e">
            <v>#N/A</v>
          </cell>
          <cell r="E114" t="str">
            <v>SIN REFERENCIA</v>
          </cell>
          <cell r="F114">
            <v>1</v>
          </cell>
          <cell r="G114" t="str">
            <v>3.6.4.17</v>
          </cell>
        </row>
        <row r="115">
          <cell r="A115" t="str">
            <v>462.2</v>
          </cell>
          <cell r="B115" t="str">
            <v>MEZCLA ASFALTICA RECICLADA EN CALIENTE DEL TIPO PARA BACHEO</v>
          </cell>
          <cell r="C115" t="str">
            <v>M³</v>
          </cell>
          <cell r="D115" t="e">
            <v>#DIV/0!</v>
          </cell>
          <cell r="E115" t="str">
            <v>SIN REFERENCIA</v>
          </cell>
          <cell r="F115">
            <v>1</v>
          </cell>
          <cell r="G115" t="str">
            <v>3.6.4.17</v>
          </cell>
        </row>
        <row r="116">
          <cell r="A116" t="str">
            <v>464.1</v>
          </cell>
          <cell r="B116" t="str">
            <v>GEOTEXTIL PARA REHABILITACIÓN DE PAVIMENTO ASFALTICO</v>
          </cell>
          <cell r="C116" t="str">
            <v>M²</v>
          </cell>
          <cell r="D116">
            <v>7379</v>
          </cell>
          <cell r="F116">
            <v>1</v>
          </cell>
          <cell r="G116" t="str">
            <v>3.6.8</v>
          </cell>
        </row>
        <row r="117">
          <cell r="A117" t="str">
            <v>464.2</v>
          </cell>
          <cell r="B117" t="str">
            <v>SUMINISTRO CEMENTO ASFALTICO</v>
          </cell>
          <cell r="C117" t="str">
            <v>KG</v>
          </cell>
          <cell r="D117">
            <v>3213</v>
          </cell>
          <cell r="F117">
            <v>1</v>
          </cell>
          <cell r="G117" t="str">
            <v>3.6.4.8 </v>
          </cell>
        </row>
        <row r="118">
          <cell r="A118" t="str">
            <v>464.3</v>
          </cell>
          <cell r="B118" t="str">
            <v>SUMINISTRO EMULSION ASFALTICA CONVENCIONAL</v>
          </cell>
          <cell r="C118" t="str">
            <v>L</v>
          </cell>
          <cell r="D118">
            <v>3523</v>
          </cell>
          <cell r="F118">
            <v>1</v>
          </cell>
          <cell r="G118" t="str">
            <v>3.6.4.2</v>
          </cell>
        </row>
        <row r="119">
          <cell r="A119" t="str">
            <v>464.4</v>
          </cell>
          <cell r="B119" t="str">
            <v>SUMINISTRO EMULSION ASFALTICA MODIFICADA CON POLIMEROS</v>
          </cell>
          <cell r="C119" t="str">
            <v>L</v>
          </cell>
          <cell r="D119">
            <v>4237</v>
          </cell>
          <cell r="F119">
            <v>1</v>
          </cell>
          <cell r="G119" t="str">
            <v> 3.6.4.2.5 </v>
          </cell>
        </row>
        <row r="120">
          <cell r="A120" t="str">
            <v>465.1</v>
          </cell>
          <cell r="B120" t="str">
            <v>EXCAVACIONES PARA REPARACION DE PAVIMENTO EXISTENTE</v>
          </cell>
          <cell r="C120" t="str">
            <v>M³</v>
          </cell>
          <cell r="D120">
            <v>82725</v>
          </cell>
          <cell r="F120">
            <v>1</v>
          </cell>
          <cell r="G120" t="str">
            <v>3.6.2.1</v>
          </cell>
        </row>
        <row r="121">
          <cell r="A121" t="str">
            <v>466.1</v>
          </cell>
          <cell r="B121" t="str">
            <v>SELLO DE GRIETAS SIN RUTEADO</v>
          </cell>
          <cell r="C121" t="str">
            <v>ML</v>
          </cell>
          <cell r="D121">
            <v>4414</v>
          </cell>
          <cell r="F121">
            <v>1</v>
          </cell>
          <cell r="G121" t="str">
            <v>3.6.4.7</v>
          </cell>
        </row>
        <row r="122">
          <cell r="A122" t="str">
            <v>466.2</v>
          </cell>
          <cell r="B122" t="str">
            <v>SELLO DE GRIETAS CON RUTEADO</v>
          </cell>
          <cell r="C122" t="str">
            <v>ML</v>
          </cell>
          <cell r="D122">
            <v>5490</v>
          </cell>
          <cell r="F122">
            <v>1</v>
          </cell>
          <cell r="G122" t="str">
            <v>3.6.4.7</v>
          </cell>
        </row>
        <row r="123">
          <cell r="A123" t="str">
            <v>500.1</v>
          </cell>
          <cell r="B123" t="str">
            <v>PAVIMENTO DE CONCRETO HIDRAULICO</v>
          </cell>
          <cell r="C123" t="str">
            <v>M³</v>
          </cell>
          <cell r="D123">
            <v>779229</v>
          </cell>
          <cell r="F123">
            <v>1</v>
          </cell>
          <cell r="G123" t="str">
            <v>3.6.5.1</v>
          </cell>
        </row>
        <row r="124">
          <cell r="A124" t="str">
            <v>501.1</v>
          </cell>
          <cell r="B124" t="str">
            <v>CEMENTO PORTLAND NORMAL</v>
          </cell>
          <cell r="C124" t="str">
            <v>KG</v>
          </cell>
          <cell r="D124">
            <v>614</v>
          </cell>
          <cell r="F124">
            <v>1</v>
          </cell>
          <cell r="G124" t="str">
            <v>1.35.1.1.3</v>
          </cell>
        </row>
        <row r="125">
          <cell r="A125" t="str">
            <v>510.1</v>
          </cell>
          <cell r="B125" t="str">
            <v>PAVIMENTO DE ADOQUINES DE CONCRETO</v>
          </cell>
          <cell r="C125" t="str">
            <v>M²</v>
          </cell>
          <cell r="D125">
            <v>64967</v>
          </cell>
          <cell r="F125">
            <v>1</v>
          </cell>
          <cell r="G125" t="str">
            <v>3.6.5.2.10</v>
          </cell>
        </row>
        <row r="126">
          <cell r="A126" t="str">
            <v>600.1</v>
          </cell>
          <cell r="B126" t="str">
            <v>EXCAVACIONES VARIAS SIN CLASIFICAR</v>
          </cell>
          <cell r="C126" t="str">
            <v>M³</v>
          </cell>
          <cell r="D126">
            <v>56267</v>
          </cell>
          <cell r="F126">
            <v>1</v>
          </cell>
          <cell r="G126" t="str">
            <v>3.6.6.1.9</v>
          </cell>
        </row>
        <row r="127">
          <cell r="A127" t="str">
            <v>600.2</v>
          </cell>
          <cell r="B127" t="str">
            <v>EXCAVACIONES VARIAS EN ROCA EN SECO</v>
          </cell>
          <cell r="C127" t="str">
            <v>M³</v>
          </cell>
          <cell r="D127">
            <v>83615</v>
          </cell>
          <cell r="F127">
            <v>1</v>
          </cell>
          <cell r="G127" t="str">
            <v>3.6.6.1.9</v>
          </cell>
        </row>
        <row r="128">
          <cell r="A128" t="str">
            <v>600.3</v>
          </cell>
          <cell r="B128" t="str">
            <v>EXCAVACIONES VARIAS EN ROCA BAJO AGUA</v>
          </cell>
          <cell r="C128" t="str">
            <v>M³</v>
          </cell>
          <cell r="D128">
            <v>130132</v>
          </cell>
          <cell r="F128">
            <v>1</v>
          </cell>
          <cell r="G128" t="str">
            <v>3.6.6.1.9</v>
          </cell>
        </row>
        <row r="129">
          <cell r="A129" t="str">
            <v>600.4</v>
          </cell>
          <cell r="B129" t="str">
            <v>EXCAVACIONES VARIAS EN MATERIAL COMUN EN SECO</v>
          </cell>
          <cell r="C129" t="str">
            <v>M³</v>
          </cell>
          <cell r="D129">
            <v>14561</v>
          </cell>
          <cell r="F129">
            <v>1</v>
          </cell>
          <cell r="G129" t="str">
            <v xml:space="preserve">3.6.6.1.10  </v>
          </cell>
        </row>
        <row r="130">
          <cell r="A130" t="str">
            <v>600.5</v>
          </cell>
          <cell r="B130" t="str">
            <v>EXCAVACIONES VARIAS EN MATERIAL COMUN BAJO AGUA</v>
          </cell>
          <cell r="C130" t="str">
            <v>M³</v>
          </cell>
          <cell r="D130">
            <v>31167</v>
          </cell>
          <cell r="F130">
            <v>1</v>
          </cell>
          <cell r="G130" t="str">
            <v>3.6.6.1.11</v>
          </cell>
        </row>
        <row r="131">
          <cell r="A131" t="str">
            <v>610.1</v>
          </cell>
          <cell r="B131" t="str">
            <v>RELLENO PARA ESTRUCTURAS</v>
          </cell>
          <cell r="C131" t="str">
            <v>M³</v>
          </cell>
          <cell r="D131">
            <v>48057</v>
          </cell>
          <cell r="F131">
            <v>1</v>
          </cell>
          <cell r="G131" t="str">
            <v xml:space="preserve">3.6.6.2.1   </v>
          </cell>
        </row>
        <row r="132">
          <cell r="A132" t="str">
            <v>610.2</v>
          </cell>
          <cell r="B132" t="str">
            <v>RELLENOS CON MATERIAL FILTRANTE</v>
          </cell>
          <cell r="C132" t="str">
            <v>M³</v>
          </cell>
          <cell r="D132">
            <v>59835</v>
          </cell>
          <cell r="F132">
            <v>1</v>
          </cell>
          <cell r="G132" t="str">
            <v>3.6.6.2.4</v>
          </cell>
        </row>
        <row r="133">
          <cell r="A133" t="str">
            <v>620.1</v>
          </cell>
          <cell r="B133" t="str">
            <v>PILOTES PREFABRICADOS DE CONCRETO</v>
          </cell>
          <cell r="C133" t="str">
            <v>ML</v>
          </cell>
          <cell r="D133">
            <v>304854</v>
          </cell>
          <cell r="F133">
            <v>1</v>
          </cell>
          <cell r="G133" t="str">
            <v>3.6.6.3.1</v>
          </cell>
        </row>
        <row r="134">
          <cell r="A134" t="str">
            <v>620.2</v>
          </cell>
          <cell r="B134" t="str">
            <v>EXTENSION DE PILOTES PREFABRICADOS</v>
          </cell>
          <cell r="C134" t="str">
            <v>ML</v>
          </cell>
          <cell r="D134">
            <v>329208</v>
          </cell>
          <cell r="F134">
            <v>1</v>
          </cell>
          <cell r="G134" t="str">
            <v>3.6.6.3.2</v>
          </cell>
        </row>
        <row r="135">
          <cell r="A135" t="str">
            <v>620.3</v>
          </cell>
          <cell r="B135" t="str">
            <v>PRUEBA DE CARGA DE PILOTE PREFABRICADO</v>
          </cell>
          <cell r="C135" t="str">
            <v>U</v>
          </cell>
          <cell r="D135">
            <v>36343474</v>
          </cell>
          <cell r="F135">
            <v>1</v>
          </cell>
          <cell r="G135" t="str">
            <v>3.6.6.4.6</v>
          </cell>
        </row>
        <row r="136">
          <cell r="A136" t="str">
            <v>621.1</v>
          </cell>
          <cell r="B136" t="str">
            <v>PILOTE DE CONCRETO FUNDIDO EN SITIO, D=0,80 m</v>
          </cell>
          <cell r="C136" t="str">
            <v>ML</v>
          </cell>
          <cell r="D136">
            <v>1314266</v>
          </cell>
          <cell r="F136">
            <v>1</v>
          </cell>
          <cell r="G136" t="str">
            <v>3.6.6.4.1</v>
          </cell>
        </row>
        <row r="137">
          <cell r="A137" t="str">
            <v>621.1P7</v>
          </cell>
          <cell r="B137" t="str">
            <v>PILOTES PREEXCAVADOS TIPO CAISSON  D=1,20 M, (EXCAVACIÓN, ANILLOS DE 0,15 M EN CONCRETO CLASE D, CONCRETO CLASE C PARA EL NUCLEO , NO INCLUYE ACERO DE REFUERZO).</v>
          </cell>
          <cell r="C137" t="str">
            <v>ML</v>
          </cell>
          <cell r="D137">
            <v>2165992</v>
          </cell>
          <cell r="F137">
            <v>1</v>
          </cell>
          <cell r="G137" t="str">
            <v>3.6.6.4</v>
          </cell>
        </row>
        <row r="138">
          <cell r="A138" t="str">
            <v>621.2</v>
          </cell>
          <cell r="B138" t="str">
            <v>BASE ACAMPANADA FUNDIDA EN SITIO</v>
          </cell>
          <cell r="C138" t="str">
            <v>M³</v>
          </cell>
          <cell r="D138">
            <v>2106254</v>
          </cell>
          <cell r="F138">
            <v>1</v>
          </cell>
          <cell r="G138" t="str">
            <v>3.6.6.4.2</v>
          </cell>
        </row>
        <row r="139">
          <cell r="A139" t="str">
            <v>621.3</v>
          </cell>
          <cell r="B139" t="str">
            <v>PILOTE DE PRUEBA</v>
          </cell>
          <cell r="C139" t="str">
            <v>ML</v>
          </cell>
          <cell r="D139">
            <v>2438115</v>
          </cell>
          <cell r="F139">
            <v>1</v>
          </cell>
          <cell r="G139" t="str">
            <v>3.6.6.4.3</v>
          </cell>
        </row>
        <row r="140">
          <cell r="A140" t="str">
            <v>621.4</v>
          </cell>
          <cell r="B140" t="str">
            <v xml:space="preserve">BASE ACAMPANADA DE PRUEBA </v>
          </cell>
          <cell r="C140" t="str">
            <v>M³</v>
          </cell>
          <cell r="D140">
            <v>2106254</v>
          </cell>
          <cell r="F140">
            <v>1</v>
          </cell>
          <cell r="G140" t="str">
            <v xml:space="preserve"> 3.6.6.4.4</v>
          </cell>
        </row>
        <row r="141">
          <cell r="A141" t="str">
            <v>621.5</v>
          </cell>
          <cell r="B141" t="str">
            <v>CAMISA PERMANENTE DE DIAMETRO EXTERIOR 1,2 M</v>
          </cell>
          <cell r="C141" t="str">
            <v>ML</v>
          </cell>
          <cell r="D141">
            <v>4716518</v>
          </cell>
          <cell r="F141">
            <v>1</v>
          </cell>
          <cell r="G141" t="str">
            <v>3.6.6.5.5</v>
          </cell>
        </row>
        <row r="142">
          <cell r="A142" t="str">
            <v>621.6</v>
          </cell>
          <cell r="B142" t="str">
            <v>PRUEBA DE CARGA DE PILOTE FUNDIDO EN SITIO</v>
          </cell>
          <cell r="C142" t="str">
            <v>U</v>
          </cell>
          <cell r="D142">
            <v>129337582</v>
          </cell>
          <cell r="F142">
            <v>1</v>
          </cell>
          <cell r="G142" t="str">
            <v xml:space="preserve"> 3.6.6.4.6 </v>
          </cell>
        </row>
        <row r="143">
          <cell r="A143" t="str">
            <v>622.1</v>
          </cell>
          <cell r="B143" t="str">
            <v>TABLESTACADO DE MADERA LONGITUD 5M</v>
          </cell>
          <cell r="C143" t="str">
            <v>M²</v>
          </cell>
          <cell r="D143">
            <v>304410</v>
          </cell>
          <cell r="F143">
            <v>1</v>
          </cell>
          <cell r="G143" t="str">
            <v>3.6.6.5.1</v>
          </cell>
        </row>
        <row r="144">
          <cell r="A144" t="str">
            <v>622.2</v>
          </cell>
          <cell r="B144" t="str">
            <v>TABLESTACADO METALICO</v>
          </cell>
          <cell r="C144" t="str">
            <v>M²</v>
          </cell>
          <cell r="D144">
            <v>612713</v>
          </cell>
          <cell r="F144">
            <v>1</v>
          </cell>
          <cell r="G144" t="str">
            <v>3.6.6.5.3</v>
          </cell>
        </row>
        <row r="145">
          <cell r="A145" t="str">
            <v>622.3</v>
          </cell>
          <cell r="B145" t="str">
            <v>TABLESTACADO DE CONCRETO REFORZADO</v>
          </cell>
          <cell r="C145" t="str">
            <v>M²</v>
          </cell>
          <cell r="D145">
            <v>522948</v>
          </cell>
          <cell r="F145">
            <v>1</v>
          </cell>
          <cell r="G145" t="str">
            <v>3.6.6.5.2</v>
          </cell>
        </row>
        <row r="146">
          <cell r="A146" t="str">
            <v>622.4</v>
          </cell>
          <cell r="B146" t="str">
            <v>TABLESTACADO DE CONCRETO PREESFORZADO</v>
          </cell>
          <cell r="C146" t="str">
            <v>M²</v>
          </cell>
          <cell r="D146">
            <v>663237</v>
          </cell>
          <cell r="F146">
            <v>1</v>
          </cell>
          <cell r="G146" t="str">
            <v>3.6.6.5.4 </v>
          </cell>
        </row>
        <row r="147">
          <cell r="A147" t="str">
            <v>622.5</v>
          </cell>
          <cell r="B147" t="str">
            <v>CORTE DEL EXTREMO SUPERIOR DEL ELEMENTO</v>
          </cell>
          <cell r="C147" t="str">
            <v>ML</v>
          </cell>
          <cell r="D147">
            <v>52767</v>
          </cell>
          <cell r="F147">
            <v>1</v>
          </cell>
          <cell r="G147" t="str">
            <v>3.6.6.5.5</v>
          </cell>
        </row>
        <row r="148">
          <cell r="A148" t="str">
            <v>623.1</v>
          </cell>
          <cell r="B148" t="str">
            <v>ANCLAJES</v>
          </cell>
          <cell r="C148" t="str">
            <v>ML</v>
          </cell>
          <cell r="D148">
            <v>318261</v>
          </cell>
          <cell r="F148">
            <v>1</v>
          </cell>
          <cell r="G148" t="str">
            <v>3.6.6.8</v>
          </cell>
        </row>
        <row r="149">
          <cell r="A149" t="str">
            <v>623.2</v>
          </cell>
          <cell r="B149" t="str">
            <v>PRUEBA DE CARGA</v>
          </cell>
          <cell r="C149" t="str">
            <v>U</v>
          </cell>
          <cell r="D149">
            <v>1154739.625</v>
          </cell>
          <cell r="F149">
            <v>1</v>
          </cell>
          <cell r="G149" t="str">
            <v>3.6.6.8</v>
          </cell>
        </row>
        <row r="150">
          <cell r="A150" t="str">
            <v>630.1</v>
          </cell>
          <cell r="B150" t="str">
            <v>CONCRETO CLASE A</v>
          </cell>
          <cell r="C150" t="str">
            <v>M³</v>
          </cell>
          <cell r="D150">
            <v>954345.88925000001</v>
          </cell>
          <cell r="F150">
            <v>1</v>
          </cell>
          <cell r="G150" t="str">
            <v>3.6.6.6.8</v>
          </cell>
        </row>
        <row r="151">
          <cell r="A151" t="str">
            <v>630.2</v>
          </cell>
          <cell r="B151" t="str">
            <v>CONCRETO CLASE B</v>
          </cell>
          <cell r="C151" t="str">
            <v>M³</v>
          </cell>
          <cell r="D151">
            <v>922171</v>
          </cell>
          <cell r="F151">
            <v>1</v>
          </cell>
          <cell r="G151" t="str">
            <v>3.6.6.6.17</v>
          </cell>
        </row>
        <row r="152">
          <cell r="A152" t="str">
            <v>630.3</v>
          </cell>
          <cell r="B152" t="str">
            <v>CONCRETO CLASE C</v>
          </cell>
          <cell r="C152" t="str">
            <v>M³</v>
          </cell>
          <cell r="D152">
            <v>916590</v>
          </cell>
          <cell r="F152">
            <v>1</v>
          </cell>
          <cell r="G152" t="str">
            <v xml:space="preserve"> 3.6.6.6.26</v>
          </cell>
        </row>
        <row r="153">
          <cell r="A153" t="str">
            <v>630.4</v>
          </cell>
          <cell r="B153" t="str">
            <v>CONCRETO CLASE D</v>
          </cell>
          <cell r="C153" t="str">
            <v>M³</v>
          </cell>
          <cell r="D153">
            <v>555256</v>
          </cell>
          <cell r="F153">
            <v>1</v>
          </cell>
          <cell r="G153" t="str">
            <v xml:space="preserve">3.6.6.6.35 </v>
          </cell>
        </row>
        <row r="154">
          <cell r="A154" t="str">
            <v>630.5</v>
          </cell>
          <cell r="B154" t="str">
            <v>CONCRETO CLASE E</v>
          </cell>
          <cell r="C154" t="str">
            <v>M³</v>
          </cell>
          <cell r="D154">
            <v>483618</v>
          </cell>
          <cell r="F154">
            <v>1</v>
          </cell>
          <cell r="G154" t="str">
            <v>3.6.6.6.44</v>
          </cell>
        </row>
        <row r="155">
          <cell r="A155" t="str">
            <v>630.6</v>
          </cell>
          <cell r="B155" t="str">
            <v>CONCRETO CLASE F</v>
          </cell>
          <cell r="C155" t="str">
            <v>M³</v>
          </cell>
          <cell r="D155">
            <v>444495</v>
          </cell>
          <cell r="F155">
            <v>1</v>
          </cell>
          <cell r="G155" t="str">
            <v>3.6.6.6.46</v>
          </cell>
        </row>
        <row r="156">
          <cell r="A156" t="str">
            <v>630P</v>
          </cell>
          <cell r="B156" t="str">
            <v>BOLSACRETO</v>
          </cell>
          <cell r="C156" t="str">
            <v>M³</v>
          </cell>
          <cell r="D156">
            <v>451938</v>
          </cell>
          <cell r="F156">
            <v>1</v>
          </cell>
          <cell r="G156" t="str">
            <v>3.3.5.3.6</v>
          </cell>
        </row>
        <row r="157">
          <cell r="A157" t="str">
            <v>630.7</v>
          </cell>
          <cell r="B157" t="str">
            <v>CONCRETO CLASE G</v>
          </cell>
          <cell r="C157" t="str">
            <v>M³</v>
          </cell>
          <cell r="D157">
            <v>306558</v>
          </cell>
          <cell r="F157">
            <v>1</v>
          </cell>
          <cell r="G157" t="str">
            <v>3.6.6.6.47</v>
          </cell>
        </row>
        <row r="158">
          <cell r="A158" t="str">
            <v>631.1</v>
          </cell>
          <cell r="B158" t="str">
            <v>LECHADA PARA DUCTOS</v>
          </cell>
          <cell r="C158" t="str">
            <v>LT</v>
          </cell>
          <cell r="D158">
            <v>1210</v>
          </cell>
          <cell r="F158">
            <v>1</v>
          </cell>
          <cell r="G158" t="str">
            <v>3.6.6.21.2</v>
          </cell>
        </row>
        <row r="159">
          <cell r="A159" t="str">
            <v>632.1</v>
          </cell>
          <cell r="B159" t="str">
            <v>BARANDA DE CONCRETO 1.05*0.35</v>
          </cell>
          <cell r="C159" t="str">
            <v>ML</v>
          </cell>
          <cell r="D159">
            <v>156330</v>
          </cell>
          <cell r="F159">
            <v>1</v>
          </cell>
          <cell r="G159" t="str">
            <v>3.6.6.7.1</v>
          </cell>
        </row>
        <row r="160">
          <cell r="A160" t="str">
            <v>640.1</v>
          </cell>
          <cell r="B160" t="str">
            <v>ACERO DE REFUERZO fy 60 Mpa</v>
          </cell>
          <cell r="C160" t="str">
            <v>KG</v>
          </cell>
          <cell r="D160">
            <v>4447</v>
          </cell>
          <cell r="F160">
            <v>1</v>
          </cell>
          <cell r="G160" t="str">
            <v>3.6.6.8.1 </v>
          </cell>
        </row>
        <row r="161">
          <cell r="A161" t="str">
            <v>640.2</v>
          </cell>
          <cell r="B161" t="str">
            <v>MALLA DE REFUERZO 40 k.s.i</v>
          </cell>
          <cell r="C161" t="str">
            <v>KG</v>
          </cell>
          <cell r="D161">
            <v>4349</v>
          </cell>
          <cell r="F161">
            <v>1</v>
          </cell>
          <cell r="G161" t="str">
            <v> 3.6.6.8.2 </v>
          </cell>
        </row>
        <row r="162">
          <cell r="A162" t="str">
            <v>641.1</v>
          </cell>
          <cell r="B162" t="str">
            <v>ACERO DE PREESFUERZO</v>
          </cell>
          <cell r="C162" t="str">
            <v>TON-M</v>
          </cell>
          <cell r="D162">
            <v>1378</v>
          </cell>
          <cell r="F162">
            <v>1</v>
          </cell>
          <cell r="G162" t="str">
            <v>3.6.6.9.1</v>
          </cell>
        </row>
        <row r="163">
          <cell r="A163" t="str">
            <v>641.2</v>
          </cell>
          <cell r="B163" t="str">
            <v>ACERO DE PREESFUERZO</v>
          </cell>
          <cell r="C163" t="str">
            <v>KG</v>
          </cell>
          <cell r="D163">
            <v>17441</v>
          </cell>
          <cell r="F163">
            <v>1</v>
          </cell>
          <cell r="G163" t="str">
            <v>3.6.6.9</v>
          </cell>
        </row>
        <row r="164">
          <cell r="A164" t="str">
            <v>642.1</v>
          </cell>
          <cell r="B164" t="str">
            <v>APOYO ELASTOMÉRICO</v>
          </cell>
          <cell r="C164" t="str">
            <v>U</v>
          </cell>
          <cell r="D164">
            <v>487504</v>
          </cell>
          <cell r="F164">
            <v>1</v>
          </cell>
          <cell r="G164" t="str">
            <v>3.6.6.10.1</v>
          </cell>
        </row>
        <row r="165">
          <cell r="A165" t="str">
            <v>642.2</v>
          </cell>
          <cell r="B165" t="str">
            <v>SELLO PARA JUNTAS DE PUENTES</v>
          </cell>
          <cell r="C165" t="str">
            <v>ML</v>
          </cell>
          <cell r="D165">
            <v>2424133</v>
          </cell>
          <cell r="F165">
            <v>1</v>
          </cell>
          <cell r="G165" t="str">
            <v>3.6.6.10.2</v>
          </cell>
        </row>
        <row r="166">
          <cell r="A166" t="str">
            <v>650.1</v>
          </cell>
          <cell r="B166" t="str">
            <v xml:space="preserve">DISEÑO Y FABRICACION DE ESTRUCTURA METALICA.             </v>
          </cell>
          <cell r="C166" t="str">
            <v>KG</v>
          </cell>
          <cell r="D166">
            <v>11110</v>
          </cell>
          <cell r="F166">
            <v>1</v>
          </cell>
          <cell r="G166" t="str">
            <v>3.6.6.11.1</v>
          </cell>
        </row>
        <row r="167">
          <cell r="A167" t="str">
            <v>650.2</v>
          </cell>
          <cell r="B167" t="str">
            <v xml:space="preserve">FABRICACION DE LA ESTRUCTURA METALICA      </v>
          </cell>
          <cell r="C167" t="str">
            <v>KG</v>
          </cell>
          <cell r="D167">
            <v>7584</v>
          </cell>
          <cell r="F167">
            <v>1</v>
          </cell>
          <cell r="G167" t="str">
            <v>3.6.6.11.2</v>
          </cell>
        </row>
        <row r="168">
          <cell r="A168" t="str">
            <v>650.3</v>
          </cell>
          <cell r="B168" t="str">
            <v xml:space="preserve">TRANSPORTE ESTRUCTURA METALICA            </v>
          </cell>
          <cell r="C168" t="str">
            <v>KG</v>
          </cell>
          <cell r="D168">
            <v>13000</v>
          </cell>
          <cell r="F168">
            <v>1</v>
          </cell>
          <cell r="G168" t="str">
            <v>3.6.6.11.7</v>
          </cell>
        </row>
        <row r="169">
          <cell r="A169" t="str">
            <v>650.4</v>
          </cell>
          <cell r="B169" t="str">
            <v xml:space="preserve">MONTAJE Y PINTURA DE LA ESTRUCTURA METALICA             </v>
          </cell>
          <cell r="C169" t="str">
            <v>KG</v>
          </cell>
          <cell r="D169">
            <v>1434</v>
          </cell>
          <cell r="F169">
            <v>1</v>
          </cell>
          <cell r="G169" t="str">
            <v>3.6.6.11.6</v>
          </cell>
        </row>
        <row r="170">
          <cell r="A170" t="str">
            <v>660.1</v>
          </cell>
          <cell r="B170" t="str">
            <v xml:space="preserve">TUBERIA DE CONCRETO SIMPLE DE DIAMETRO 450 mm            </v>
          </cell>
          <cell r="C170" t="str">
            <v>ML</v>
          </cell>
          <cell r="D170">
            <v>259508</v>
          </cell>
          <cell r="F170">
            <v>1</v>
          </cell>
          <cell r="G170" t="str">
            <v>3.6.6.12.9 </v>
          </cell>
        </row>
        <row r="171">
          <cell r="A171" t="str">
            <v>660.2</v>
          </cell>
          <cell r="B171" t="str">
            <v>TUBERIA DE CONCRETO SIMPLE D=500MM</v>
          </cell>
          <cell r="C171" t="str">
            <v>ML</v>
          </cell>
          <cell r="D171">
            <v>361308</v>
          </cell>
          <cell r="F171">
            <v>1</v>
          </cell>
          <cell r="G171" t="str">
            <v>3.6.6.12.8</v>
          </cell>
        </row>
        <row r="172">
          <cell r="A172" t="str">
            <v>660.3</v>
          </cell>
          <cell r="B172" t="str">
            <v xml:space="preserve"> TUBERIA DE CONCRETO SIMPLE DE DIAMETRO 600 mm            </v>
          </cell>
          <cell r="C172" t="str">
            <v>ML</v>
          </cell>
          <cell r="D172">
            <v>314751</v>
          </cell>
          <cell r="F172">
            <v>1</v>
          </cell>
          <cell r="G172" t="str">
            <v>3.6.6.12.9</v>
          </cell>
        </row>
        <row r="173">
          <cell r="A173" t="str">
            <v>661.1</v>
          </cell>
          <cell r="B173" t="str">
            <v>TUBERIA DE CONCRETO REFORZADO D=900MM (TIPO 1)</v>
          </cell>
          <cell r="C173" t="str">
            <v>ML</v>
          </cell>
          <cell r="D173">
            <v>527093</v>
          </cell>
          <cell r="F173">
            <v>1</v>
          </cell>
          <cell r="G173" t="str">
            <v>3.6.6.13.4</v>
          </cell>
        </row>
        <row r="174">
          <cell r="A174" t="str">
            <v>661.1</v>
          </cell>
          <cell r="B174" t="str">
            <v xml:space="preserve"> TUBERIA DE CONCRETO REFORZADO D=900MM (TIPO 2)</v>
          </cell>
          <cell r="C174" t="str">
            <v>ML</v>
          </cell>
          <cell r="D174">
            <v>602325</v>
          </cell>
          <cell r="F174">
            <v>1</v>
          </cell>
          <cell r="G174" t="str">
            <v>3.6.6.13.4</v>
          </cell>
        </row>
        <row r="175">
          <cell r="A175" t="str">
            <v>661.1P</v>
          </cell>
          <cell r="B175" t="str">
            <v>TUBERIA DE CONCRETO REFORZADO D=900MM TUBO HECHO EN OBRA</v>
          </cell>
          <cell r="C175" t="str">
            <v>ML</v>
          </cell>
          <cell r="D175">
            <v>361830</v>
          </cell>
          <cell r="F175">
            <v>1</v>
          </cell>
          <cell r="G175" t="str">
            <v>3.6.6.13</v>
          </cell>
        </row>
        <row r="176">
          <cell r="A176" t="str">
            <v>662.1</v>
          </cell>
          <cell r="B176" t="str">
            <v xml:space="preserve">TUBERIA CORRUGADA DE ACERO GALVANIZADA, LAMINA MP68             </v>
          </cell>
          <cell r="C176" t="str">
            <v>ML</v>
          </cell>
          <cell r="D176">
            <v>792321</v>
          </cell>
          <cell r="F176">
            <v>1</v>
          </cell>
          <cell r="G176" t="str">
            <v>3.3.14.19.1</v>
          </cell>
        </row>
        <row r="177">
          <cell r="A177" t="str">
            <v>662.2</v>
          </cell>
          <cell r="B177" t="str">
            <v xml:space="preserve"> TUBERIA CORRUGADA DE ACERO CON RECUBRIMIENTO BITUMINOSO DE LAMINA CALIBRE 12 Y D=60"   </v>
          </cell>
          <cell r="C177" t="str">
            <v>ML</v>
          </cell>
          <cell r="D177" t="e">
            <v>#N/A</v>
          </cell>
          <cell r="E177" t="str">
            <v>SIN REFERENCIA</v>
          </cell>
          <cell r="F177">
            <v>1</v>
          </cell>
          <cell r="G177" t="str">
            <v>3.6.6.14</v>
          </cell>
        </row>
        <row r="178">
          <cell r="A178" t="str">
            <v>670.1</v>
          </cell>
          <cell r="B178" t="str">
            <v xml:space="preserve">DISIPARADOR DE ENERGIA Y SEDIMENTADOR EN GAVIONES.  CON RECUBRIMIENTO     </v>
          </cell>
          <cell r="C178" t="str">
            <v>M3</v>
          </cell>
          <cell r="D178">
            <v>271181</v>
          </cell>
          <cell r="F178">
            <v>1</v>
          </cell>
          <cell r="G178" t="str">
            <v>3.6.6.15.2</v>
          </cell>
        </row>
        <row r="179">
          <cell r="A179" t="str">
            <v>670.2</v>
          </cell>
          <cell r="B179" t="str">
            <v xml:space="preserve">DISIPARADOR DE ENERGIA Y SEDIMENTADOR EN CONCRETO CICLOPEO.         </v>
          </cell>
          <cell r="C179" t="str">
            <v>M3</v>
          </cell>
          <cell r="D179">
            <v>712360</v>
          </cell>
          <cell r="F179">
            <v>1</v>
          </cell>
          <cell r="G179" t="str">
            <v>3.6.6.15.2</v>
          </cell>
        </row>
        <row r="180">
          <cell r="A180" t="str">
            <v>671.1</v>
          </cell>
          <cell r="B180" t="str">
            <v xml:space="preserve">CUNETAS DE CONCRETO CONCRETO FUNDIDA EN EL LUGAR          </v>
          </cell>
          <cell r="C180" t="str">
            <v>M3</v>
          </cell>
          <cell r="D180">
            <v>609312</v>
          </cell>
          <cell r="F180">
            <v>1</v>
          </cell>
          <cell r="G180" t="str">
            <v>3.6.6.16.1</v>
          </cell>
        </row>
        <row r="181">
          <cell r="A181" t="str">
            <v>671.2</v>
          </cell>
          <cell r="B181" t="str">
            <v xml:space="preserve">CUNETAS PREFABRICADAS EN CONCRETO       </v>
          </cell>
          <cell r="C181" t="str">
            <v>ML</v>
          </cell>
          <cell r="D181">
            <v>253566</v>
          </cell>
          <cell r="F181">
            <v>1</v>
          </cell>
          <cell r="G181" t="str">
            <v> 3.6.6.16.8</v>
          </cell>
        </row>
        <row r="182">
          <cell r="A182" t="str">
            <v>672.1</v>
          </cell>
          <cell r="B182" t="str">
            <v xml:space="preserve">BORDILLOS (0,5*0,225)          </v>
          </cell>
          <cell r="C182" t="str">
            <v>ML</v>
          </cell>
          <cell r="D182">
            <v>71966</v>
          </cell>
          <cell r="F182">
            <v>1</v>
          </cell>
          <cell r="G182" t="str">
            <v>3.6.6.19.2</v>
          </cell>
        </row>
        <row r="183">
          <cell r="A183" t="str">
            <v>673.1</v>
          </cell>
          <cell r="B183" t="str">
            <v xml:space="preserve">MATERIAL GRANULAR FILTRANTE     </v>
          </cell>
          <cell r="C183" t="str">
            <v>M3</v>
          </cell>
          <cell r="D183">
            <v>126813</v>
          </cell>
          <cell r="F183">
            <v>1</v>
          </cell>
          <cell r="G183" t="str">
            <v>3.6.6.19.2</v>
          </cell>
        </row>
        <row r="184">
          <cell r="A184" t="str">
            <v>673.2</v>
          </cell>
          <cell r="B184" t="str">
            <v xml:space="preserve">GEOTEXTIL NT 2500      </v>
          </cell>
          <cell r="C184" t="str">
            <v>M2</v>
          </cell>
          <cell r="D184">
            <v>7386</v>
          </cell>
          <cell r="F184">
            <v>1</v>
          </cell>
          <cell r="G184" t="str">
            <v>3.6.8.1.2</v>
          </cell>
        </row>
        <row r="185">
          <cell r="A185" t="str">
            <v>673.2P</v>
          </cell>
          <cell r="B185" t="str">
            <v>Geodren</v>
          </cell>
          <cell r="C185" t="str">
            <v>Ml</v>
          </cell>
          <cell r="D185">
            <v>36240</v>
          </cell>
          <cell r="F185">
            <v>1</v>
          </cell>
          <cell r="G185" t="str">
            <v>3.6.8.1</v>
          </cell>
        </row>
        <row r="186">
          <cell r="A186" t="str">
            <v>673.3</v>
          </cell>
          <cell r="B186" t="str">
            <v xml:space="preserve"> MATERIAL DE COBERTURA</v>
          </cell>
          <cell r="C186" t="str">
            <v>M3</v>
          </cell>
          <cell r="D186">
            <v>170603</v>
          </cell>
          <cell r="F186">
            <v>1</v>
          </cell>
          <cell r="G186" t="str">
            <v>3.6.8.1.2</v>
          </cell>
        </row>
        <row r="187">
          <cell r="A187" t="str">
            <v>674.1</v>
          </cell>
          <cell r="B187" t="str">
            <v xml:space="preserve">DRENES HORIZONTALES CON LONGITUD MENOR O IGUAL A 10 M     </v>
          </cell>
          <cell r="C187" t="str">
            <v>ML</v>
          </cell>
          <cell r="D187">
            <v>75888</v>
          </cell>
          <cell r="F187">
            <v>1</v>
          </cell>
          <cell r="G187" t="str">
            <v>3.6.6.20.1</v>
          </cell>
        </row>
        <row r="188">
          <cell r="A188" t="str">
            <v>674.2</v>
          </cell>
          <cell r="B188" t="str">
            <v xml:space="preserve">DRENES HORIZONTALES CON LONGITUD MAYOR 10 M     </v>
          </cell>
          <cell r="C188" t="str">
            <v>ML</v>
          </cell>
          <cell r="D188">
            <v>95721</v>
          </cell>
          <cell r="F188">
            <v>1</v>
          </cell>
          <cell r="G188" t="str">
            <v>3.6.6.20.2</v>
          </cell>
        </row>
        <row r="189">
          <cell r="A189" t="str">
            <v>680.1</v>
          </cell>
          <cell r="B189" t="str">
            <v xml:space="preserve">ESCAMAS EN CONCRETO (1,25m*1,25m), E=18cm.           </v>
          </cell>
          <cell r="C189" t="str">
            <v>M2</v>
          </cell>
          <cell r="D189">
            <v>158426</v>
          </cell>
          <cell r="F189">
            <v>1</v>
          </cell>
          <cell r="G189" t="str">
            <v>3.6.6.20.1</v>
          </cell>
        </row>
        <row r="190">
          <cell r="A190" t="str">
            <v>680.2</v>
          </cell>
          <cell r="B190" t="str">
            <v xml:space="preserve">ARMADURA GALVANIZADA            </v>
          </cell>
          <cell r="C190" t="str">
            <v>ML</v>
          </cell>
          <cell r="D190">
            <v>124000</v>
          </cell>
          <cell r="F190">
            <v>1</v>
          </cell>
          <cell r="G190" t="str">
            <v>3.6.6.20.2</v>
          </cell>
        </row>
        <row r="191">
          <cell r="A191" t="str">
            <v>680.3</v>
          </cell>
          <cell r="B191" t="str">
            <v xml:space="preserve">RELLENO GRANULAR PARA TIERRA ARMADA            </v>
          </cell>
          <cell r="C191" t="str">
            <v>M3</v>
          </cell>
          <cell r="D191">
            <v>125354</v>
          </cell>
          <cell r="F191">
            <v>1</v>
          </cell>
          <cell r="G191" t="str">
            <v>3.6.6.20.3</v>
          </cell>
        </row>
        <row r="192">
          <cell r="A192" t="str">
            <v>681.1</v>
          </cell>
          <cell r="B192" t="str">
            <v xml:space="preserve">GAVIONES        </v>
          </cell>
          <cell r="C192" t="str">
            <v>M3</v>
          </cell>
          <cell r="D192">
            <v>202085</v>
          </cell>
          <cell r="F192">
            <v>1</v>
          </cell>
          <cell r="G192" t="str">
            <v xml:space="preserve">3.6.6.21.1  </v>
          </cell>
        </row>
        <row r="193">
          <cell r="A193" t="str">
            <v>682.1</v>
          </cell>
          <cell r="B193" t="str">
            <v xml:space="preserve">COLCHOGAVIONES            </v>
          </cell>
          <cell r="C193" t="str">
            <v>M3</v>
          </cell>
          <cell r="D193">
            <v>119545</v>
          </cell>
          <cell r="F193">
            <v>1</v>
          </cell>
          <cell r="G193" t="str">
            <v>3.2.7.5.3</v>
          </cell>
        </row>
        <row r="194">
          <cell r="A194" t="str">
            <v>690.1</v>
          </cell>
          <cell r="B194" t="str">
            <v xml:space="preserve">IMPERMEABILIZACION DE ESTRUCTURAS           </v>
          </cell>
          <cell r="C194" t="str">
            <v>M2</v>
          </cell>
          <cell r="D194">
            <v>33993</v>
          </cell>
          <cell r="F194">
            <v>1</v>
          </cell>
          <cell r="G194" t="str">
            <v>3.6.7.1.1</v>
          </cell>
        </row>
        <row r="195">
          <cell r="A195" t="str">
            <v>700.1</v>
          </cell>
          <cell r="B195" t="str">
            <v xml:space="preserve">LINEA DE DEMARCACION CON PINTURA EN FRIO  </v>
          </cell>
          <cell r="C195" t="str">
            <v>ML</v>
          </cell>
          <cell r="D195">
            <v>2077</v>
          </cell>
          <cell r="F195">
            <v>1</v>
          </cell>
          <cell r="G195" t="str">
            <v>3.6.7.1.1</v>
          </cell>
        </row>
        <row r="196">
          <cell r="A196" t="str">
            <v>700.2</v>
          </cell>
          <cell r="B196" t="str">
            <v xml:space="preserve"> LINEA DE DEMARCACION CON RESINA TERMOPLASTICA  </v>
          </cell>
          <cell r="C196" t="str">
            <v>ML</v>
          </cell>
          <cell r="D196">
            <v>450</v>
          </cell>
          <cell r="E196" t="str">
            <v>SIN REFERENCIA</v>
          </cell>
          <cell r="F196">
            <v>1</v>
          </cell>
          <cell r="G196" t="str">
            <v>3.6.7.1.6</v>
          </cell>
        </row>
        <row r="197">
          <cell r="A197" t="str">
            <v>700.3</v>
          </cell>
          <cell r="B197" t="str">
            <v xml:space="preserve">MARCA VIAL CON PINTURA EN FRIO </v>
          </cell>
          <cell r="C197" t="str">
            <v>M2</v>
          </cell>
          <cell r="D197">
            <v>68780</v>
          </cell>
          <cell r="F197">
            <v>1</v>
          </cell>
          <cell r="G197" t="str">
            <v> 3.6.7.1.2</v>
          </cell>
        </row>
        <row r="198">
          <cell r="A198" t="str">
            <v>700.4</v>
          </cell>
          <cell r="B198" t="str">
            <v>MARCA VIAL CON RESINA TERMOPLASTICA</v>
          </cell>
          <cell r="C198" t="str">
            <v>M2</v>
          </cell>
          <cell r="D198" t="e">
            <v>#DIV/0!</v>
          </cell>
          <cell r="E198" t="str">
            <v>SIN REFERENCIA</v>
          </cell>
          <cell r="F198">
            <v>1</v>
          </cell>
          <cell r="G198" t="str">
            <v>3.6.7.1.6</v>
          </cell>
        </row>
        <row r="199">
          <cell r="A199" t="str">
            <v>701.1</v>
          </cell>
          <cell r="B199" t="str">
            <v>TACHA REFLECTIVA</v>
          </cell>
          <cell r="C199" t="str">
            <v>U</v>
          </cell>
          <cell r="D199">
            <v>6830</v>
          </cell>
          <cell r="F199">
            <v>1</v>
          </cell>
          <cell r="G199" t="str">
            <v>3.6.7.2.1</v>
          </cell>
        </row>
        <row r="200">
          <cell r="A200" t="str">
            <v>710.1</v>
          </cell>
          <cell r="B200" t="str">
            <v>SEÑALES DE TRANSITO GRUPO I. (75cm*75cm)</v>
          </cell>
          <cell r="C200" t="str">
            <v>U</v>
          </cell>
          <cell r="D200">
            <v>338555</v>
          </cell>
          <cell r="F200">
            <v>1</v>
          </cell>
          <cell r="G200" t="str">
            <v>3.6.7.3.13</v>
          </cell>
        </row>
        <row r="201">
          <cell r="A201" t="str">
            <v>710.2</v>
          </cell>
          <cell r="B201" t="str">
            <v xml:space="preserve">SEÑALES DE TRANSITO GRUPO II. (1.20m*0.40cm).       SP 40, SP 41 </v>
          </cell>
          <cell r="C201" t="str">
            <v>U</v>
          </cell>
          <cell r="D201">
            <v>531122</v>
          </cell>
          <cell r="F201">
            <v>1</v>
          </cell>
          <cell r="G201" t="str">
            <v>3.6.7.3</v>
          </cell>
        </row>
        <row r="202">
          <cell r="A202" t="str">
            <v>710.3</v>
          </cell>
          <cell r="B202" t="str">
            <v xml:space="preserve">SEÑALES DE TRANSITO GRUPO III. (2 BANDEJAS DE 2.40m*30cm)      SP 54        </v>
          </cell>
          <cell r="C202" t="str">
            <v>U</v>
          </cell>
          <cell r="D202">
            <v>488768</v>
          </cell>
          <cell r="F202">
            <v>1</v>
          </cell>
          <cell r="G202" t="str">
            <v>3.6.7.3</v>
          </cell>
        </row>
        <row r="203">
          <cell r="A203" t="str">
            <v>710.4</v>
          </cell>
          <cell r="B203" t="str">
            <v>SEÑAL DE TRANSITO GRUPO IV. (60cm*75cm)</v>
          </cell>
          <cell r="C203" t="str">
            <v>U</v>
          </cell>
          <cell r="D203">
            <v>326716</v>
          </cell>
          <cell r="F203">
            <v>1</v>
          </cell>
          <cell r="G203" t="str">
            <v>3.6.7.3</v>
          </cell>
        </row>
        <row r="204">
          <cell r="A204" t="str">
            <v>710.5</v>
          </cell>
          <cell r="B204" t="str">
            <v xml:space="preserve">SEÑAL DE TRANSITO GRUPO V.             </v>
          </cell>
          <cell r="C204" t="str">
            <v>U</v>
          </cell>
          <cell r="D204">
            <v>450050</v>
          </cell>
          <cell r="F204">
            <v>1</v>
          </cell>
          <cell r="G204" t="str">
            <v>3.6.7.3</v>
          </cell>
        </row>
        <row r="205">
          <cell r="A205" t="str">
            <v>720.1</v>
          </cell>
          <cell r="B205" t="str">
            <v>POSTE DE REFERENCIA</v>
          </cell>
          <cell r="C205" t="str">
            <v>U</v>
          </cell>
          <cell r="D205">
            <v>133872</v>
          </cell>
          <cell r="F205">
            <v>1</v>
          </cell>
          <cell r="G205" t="str">
            <v>3.6.7.4.1</v>
          </cell>
        </row>
        <row r="206">
          <cell r="A206" t="str">
            <v>730.1</v>
          </cell>
          <cell r="B206" t="str">
            <v>DEFENSAS METALICAS</v>
          </cell>
          <cell r="C206" t="str">
            <v>ML</v>
          </cell>
          <cell r="D206">
            <v>129980</v>
          </cell>
          <cell r="F206">
            <v>1</v>
          </cell>
          <cell r="G206" t="str">
            <v>3.6.7.5.1</v>
          </cell>
        </row>
        <row r="207">
          <cell r="A207" t="str">
            <v>730.2</v>
          </cell>
          <cell r="B207" t="str">
            <v>SECCION FINAL DE DEFENSAS METALICAS</v>
          </cell>
          <cell r="C207" t="str">
            <v>U</v>
          </cell>
          <cell r="D207">
            <v>59258</v>
          </cell>
          <cell r="F207">
            <v>1</v>
          </cell>
          <cell r="G207" t="str">
            <v>3.6.7.5.2</v>
          </cell>
        </row>
        <row r="208">
          <cell r="A208" t="str">
            <v>730.3</v>
          </cell>
          <cell r="B208" t="str">
            <v>SECCION DE TOPE</v>
          </cell>
          <cell r="C208" t="str">
            <v>U</v>
          </cell>
          <cell r="D208">
            <v>32187</v>
          </cell>
          <cell r="F208">
            <v>1</v>
          </cell>
          <cell r="G208" t="str">
            <v>3.6.7.5.3</v>
          </cell>
        </row>
        <row r="209">
          <cell r="A209" t="str">
            <v>731.1</v>
          </cell>
          <cell r="B209" t="str">
            <v>DEFENSA DE CONCRETO</v>
          </cell>
          <cell r="C209" t="str">
            <v>ML</v>
          </cell>
          <cell r="D209">
            <v>318202</v>
          </cell>
          <cell r="F209">
            <v>1</v>
          </cell>
          <cell r="G209" t="str">
            <v>3.6.6.21</v>
          </cell>
        </row>
        <row r="210">
          <cell r="A210" t="str">
            <v>740.1</v>
          </cell>
          <cell r="B210" t="str">
            <v>CAPTAFAROS</v>
          </cell>
          <cell r="C210" t="str">
            <v>U</v>
          </cell>
          <cell r="D210">
            <v>13775</v>
          </cell>
          <cell r="F210">
            <v>1</v>
          </cell>
          <cell r="G210" t="str">
            <v>3.6.7.6.1</v>
          </cell>
        </row>
        <row r="211">
          <cell r="A211" t="str">
            <v>741.1P1</v>
          </cell>
          <cell r="B211" t="str">
            <v>DELINEADORES DE CORONA( GRADO DIAMANTE DE 1.10)</v>
          </cell>
          <cell r="C211" t="str">
            <v>U</v>
          </cell>
          <cell r="D211">
            <v>74284</v>
          </cell>
          <cell r="E211" t="str">
            <v>SIN REFERENCIA</v>
          </cell>
          <cell r="F211">
            <v>1</v>
          </cell>
          <cell r="G211" t="str">
            <v>3.6.7</v>
          </cell>
        </row>
        <row r="212">
          <cell r="A212" t="str">
            <v>741.1P2</v>
          </cell>
          <cell r="B212" t="str">
            <v>DELINEADORES DE CORONA( GRADO DIAMANTE DE 0.90)</v>
          </cell>
          <cell r="C212" t="str">
            <v>U</v>
          </cell>
          <cell r="D212">
            <v>74284</v>
          </cell>
          <cell r="E212" t="str">
            <v>SIN REFERENCIA</v>
          </cell>
          <cell r="F212">
            <v>1</v>
          </cell>
          <cell r="G212" t="str">
            <v>3.6.7</v>
          </cell>
        </row>
        <row r="213">
          <cell r="A213" t="str">
            <v>741.1P3</v>
          </cell>
          <cell r="B213" t="str">
            <v>DELINEADORES DE CORONA TUBULAR</v>
          </cell>
          <cell r="C213" t="str">
            <v>U</v>
          </cell>
          <cell r="D213">
            <v>202464</v>
          </cell>
          <cell r="F213">
            <v>1</v>
          </cell>
          <cell r="G213" t="str">
            <v>3.6.7</v>
          </cell>
        </row>
        <row r="214">
          <cell r="A214" t="str">
            <v>800.1</v>
          </cell>
          <cell r="B214" t="str">
            <v>CERCA DE ALAMBRE DE PUAS CON POSTES DE MADERA</v>
          </cell>
          <cell r="C214" t="str">
            <v>ML</v>
          </cell>
          <cell r="D214">
            <v>23263</v>
          </cell>
          <cell r="F214">
            <v>1</v>
          </cell>
          <cell r="G214" t="str">
            <v>3.6.9.1.4</v>
          </cell>
        </row>
        <row r="215">
          <cell r="A215" t="str">
            <v>800.2</v>
          </cell>
          <cell r="B215" t="str">
            <v>CERCA DE ALAMBRE DE PUAS CON POSTES DE CONCRETO</v>
          </cell>
          <cell r="C215" t="str">
            <v>ML</v>
          </cell>
          <cell r="D215">
            <v>45004</v>
          </cell>
          <cell r="F215">
            <v>1</v>
          </cell>
          <cell r="G215" t="str">
            <v>3.6.9.1.10</v>
          </cell>
        </row>
        <row r="216">
          <cell r="A216" t="str">
            <v>800.3</v>
          </cell>
          <cell r="B216" t="str">
            <v>CERCA DE MALLA CON POSTES DE MADERA</v>
          </cell>
          <cell r="C216" t="str">
            <v>ML</v>
          </cell>
          <cell r="D216">
            <v>121043</v>
          </cell>
          <cell r="F216">
            <v>1</v>
          </cell>
          <cell r="G216" t="str">
            <v>3.6.9.1.6</v>
          </cell>
        </row>
        <row r="217">
          <cell r="A217" t="str">
            <v>800.4</v>
          </cell>
          <cell r="B217" t="str">
            <v>CERCA DE MALLA CON POSTES DE CONCRETO</v>
          </cell>
          <cell r="C217" t="str">
            <v>ML</v>
          </cell>
          <cell r="D217">
            <v>139536</v>
          </cell>
          <cell r="F217">
            <v>1</v>
          </cell>
          <cell r="G217" t="str">
            <v>3.6.9.1.13</v>
          </cell>
        </row>
        <row r="218">
          <cell r="A218" t="str">
            <v>801.1</v>
          </cell>
          <cell r="B218" t="str">
            <v>ROCERIA</v>
          </cell>
          <cell r="C218" t="str">
            <v>HA</v>
          </cell>
          <cell r="D218">
            <v>407596</v>
          </cell>
          <cell r="F218">
            <v>1</v>
          </cell>
          <cell r="G218" t="str">
            <v>3.6.1.2</v>
          </cell>
        </row>
        <row r="219">
          <cell r="A219" t="str">
            <v>801.2</v>
          </cell>
          <cell r="B219" t="str">
            <v>LIMPIEZA DE BERMAS</v>
          </cell>
          <cell r="C219" t="str">
            <v>M²</v>
          </cell>
          <cell r="D219">
            <v>1511</v>
          </cell>
          <cell r="F219">
            <v>1</v>
          </cell>
          <cell r="G219" t="str">
            <v>3.6.9.4.12</v>
          </cell>
        </row>
        <row r="220">
          <cell r="A220" t="str">
            <v>801.3</v>
          </cell>
          <cell r="B220" t="str">
            <v>LIMPIEZA A MANO DE CUNETAS EN TIERRA</v>
          </cell>
          <cell r="C220" t="str">
            <v>ML</v>
          </cell>
          <cell r="D220">
            <v>1511</v>
          </cell>
          <cell r="F220">
            <v>1</v>
          </cell>
          <cell r="G220" t="str">
            <v>3.6.9.4.12</v>
          </cell>
        </row>
        <row r="221">
          <cell r="A221" t="str">
            <v>801.4</v>
          </cell>
          <cell r="B221" t="str">
            <v>LIMPIEZA A MANO DE CUNETAS EN CONCRETO</v>
          </cell>
          <cell r="C221" t="str">
            <v>ML</v>
          </cell>
          <cell r="D221">
            <v>1312</v>
          </cell>
          <cell r="F221">
            <v>1</v>
          </cell>
          <cell r="G221" t="str">
            <v>3.6.9.4.12</v>
          </cell>
        </row>
        <row r="222">
          <cell r="A222" t="str">
            <v>801.5</v>
          </cell>
          <cell r="B222" t="str">
            <v>LIMPIEZA A MANO DE ENCOLES Y DESCOLES</v>
          </cell>
          <cell r="C222" t="str">
            <v>ML</v>
          </cell>
          <cell r="D222">
            <v>15106</v>
          </cell>
          <cell r="F222">
            <v>1</v>
          </cell>
          <cell r="G222" t="str">
            <v>3.6.9.4.8</v>
          </cell>
        </row>
        <row r="223">
          <cell r="A223" t="str">
            <v>801.6</v>
          </cell>
          <cell r="B223" t="str">
            <v>LIMPIEZA A MANO DE ALCANTARILLAS DE TUBO DE 600 O 900 MM</v>
          </cell>
          <cell r="C223" t="str">
            <v>U</v>
          </cell>
          <cell r="D223">
            <v>66693</v>
          </cell>
          <cell r="F223">
            <v>1</v>
          </cell>
          <cell r="G223" t="str">
            <v>3.6.9.4.10</v>
          </cell>
        </row>
        <row r="224">
          <cell r="A224" t="str">
            <v>801.7</v>
          </cell>
          <cell r="B224" t="str">
            <v>LIMPIEZA A MANO DE PUENTES Y PONTONES</v>
          </cell>
          <cell r="C224" t="str">
            <v>ML</v>
          </cell>
          <cell r="D224">
            <v>11931</v>
          </cell>
          <cell r="F224">
            <v>1</v>
          </cell>
          <cell r="G224" t="str">
            <v>3.6.9.4</v>
          </cell>
        </row>
        <row r="225">
          <cell r="A225" t="str">
            <v>810.1</v>
          </cell>
          <cell r="B225" t="str">
            <v>PROTECCION DE TALUDES CON BLOQUES DE CESPED</v>
          </cell>
          <cell r="C225" t="str">
            <v>M²</v>
          </cell>
          <cell r="D225">
            <v>21148</v>
          </cell>
          <cell r="F225">
            <v>1</v>
          </cell>
          <cell r="G225" t="str">
            <v>3.6.9.2.1</v>
          </cell>
        </row>
        <row r="226">
          <cell r="A226" t="str">
            <v>810.2</v>
          </cell>
          <cell r="B226" t="str">
            <v>PROTECCION  DE TALUDES CON TIERRA ORGANICA Y SEMILLAS</v>
          </cell>
          <cell r="C226" t="str">
            <v>M²</v>
          </cell>
          <cell r="D226">
            <v>23244</v>
          </cell>
          <cell r="F226">
            <v>1</v>
          </cell>
          <cell r="G226" t="str">
            <v>3.6.9.2.2</v>
          </cell>
        </row>
        <row r="227">
          <cell r="A227" t="str">
            <v>810.3</v>
          </cell>
          <cell r="B227" t="str">
            <v>PROTECCION DE TALUDES CON HIDROSIEMBRA CONTROLADA</v>
          </cell>
          <cell r="C227" t="str">
            <v>M²</v>
          </cell>
          <cell r="D227">
            <v>115751</v>
          </cell>
          <cell r="F227">
            <v>1</v>
          </cell>
          <cell r="G227" t="str">
            <v>3.2.9.1.1</v>
          </cell>
        </row>
        <row r="228">
          <cell r="A228" t="str">
            <v>811.1P1</v>
          </cell>
          <cell r="B228" t="str">
            <v>PRODUCTO ENROLLADO PARA CONTROL DE EROSION DEL TIPO 1A</v>
          </cell>
          <cell r="C228" t="str">
            <v>M²</v>
          </cell>
          <cell r="D228">
            <v>87630</v>
          </cell>
          <cell r="F228">
            <v>1</v>
          </cell>
          <cell r="G228" t="str">
            <v>3.2.10.1</v>
          </cell>
        </row>
        <row r="229">
          <cell r="A229" t="str">
            <v>811.1P2</v>
          </cell>
          <cell r="B229" t="str">
            <v>PRODUCTO ENROLLADO PARA CONTROL DE EROSION DEL TIPO 1B</v>
          </cell>
          <cell r="C229" t="str">
            <v>M²</v>
          </cell>
          <cell r="D229">
            <v>84650</v>
          </cell>
          <cell r="F229">
            <v>1</v>
          </cell>
          <cell r="G229" t="str">
            <v>3.2.10.1</v>
          </cell>
        </row>
        <row r="230">
          <cell r="A230" t="str">
            <v>811.1P3</v>
          </cell>
          <cell r="B230" t="str">
            <v>PRODUCTO ENROLLADO PARA CONTROL DE EROSION DEL TIPO 1C</v>
          </cell>
          <cell r="C230" t="str">
            <v>M²</v>
          </cell>
          <cell r="D230">
            <v>85313</v>
          </cell>
          <cell r="F230">
            <v>1</v>
          </cell>
          <cell r="G230" t="str">
            <v>3.2.10.1</v>
          </cell>
        </row>
        <row r="231">
          <cell r="A231" t="str">
            <v>811.1P4</v>
          </cell>
          <cell r="B231" t="str">
            <v>PRODUCTO ENROLLADO PARA CONTROL DE EROSION DEL TIPO 1D</v>
          </cell>
          <cell r="C231" t="str">
            <v>M²</v>
          </cell>
          <cell r="D231">
            <v>86372</v>
          </cell>
          <cell r="F231">
            <v>1</v>
          </cell>
          <cell r="G231" t="str">
            <v>3.2.10.1</v>
          </cell>
        </row>
        <row r="232">
          <cell r="A232" t="str">
            <v>811.1P5</v>
          </cell>
          <cell r="B232" t="str">
            <v>PRODUCTO ENROLLADO PARA CONTROL DE EROSION DEL TIPO 2A</v>
          </cell>
          <cell r="C232" t="str">
            <v>M²</v>
          </cell>
          <cell r="D232">
            <v>84650</v>
          </cell>
          <cell r="F232">
            <v>1</v>
          </cell>
          <cell r="G232" t="str">
            <v>3.2.10.1</v>
          </cell>
        </row>
        <row r="233">
          <cell r="A233" t="str">
            <v>811.1P6</v>
          </cell>
          <cell r="B233" t="str">
            <v>PRODUCTO ENROLLADO PARA CONTROL DE EROSION DEL TIPO 2B</v>
          </cell>
          <cell r="C233" t="str">
            <v>M²</v>
          </cell>
          <cell r="D233">
            <v>85572</v>
          </cell>
          <cell r="F233">
            <v>1</v>
          </cell>
          <cell r="G233" t="str">
            <v>3.2.10.1</v>
          </cell>
        </row>
        <row r="234">
          <cell r="A234" t="str">
            <v>811.1P7</v>
          </cell>
          <cell r="B234" t="str">
            <v>PRODUCTO ENROLLADO PARA CONTROL DE EROSION DEL TIPO 2C</v>
          </cell>
          <cell r="C234" t="str">
            <v>M²</v>
          </cell>
          <cell r="D234">
            <v>85572</v>
          </cell>
          <cell r="F234">
            <v>1</v>
          </cell>
          <cell r="G234" t="str">
            <v>3.2.10.1</v>
          </cell>
        </row>
        <row r="235">
          <cell r="A235" t="str">
            <v>811.1P8</v>
          </cell>
          <cell r="B235" t="str">
            <v>PRODUCTO ENROLLADO PARA CONTROL DE EROSION DEL TIPO 2D</v>
          </cell>
          <cell r="C235" t="str">
            <v>M²</v>
          </cell>
          <cell r="D235">
            <v>86369</v>
          </cell>
          <cell r="F235">
            <v>1</v>
          </cell>
          <cell r="G235" t="str">
            <v>3.2.10.1</v>
          </cell>
        </row>
        <row r="236">
          <cell r="A236" t="str">
            <v>811.1P9</v>
          </cell>
          <cell r="B236" t="str">
            <v>PRODUCTO ENROLLADO PARA CONTROL DE EROSION DEL TIPO 3A</v>
          </cell>
          <cell r="C236" t="str">
            <v>M²</v>
          </cell>
          <cell r="D236">
            <v>85572</v>
          </cell>
          <cell r="F236">
            <v>1</v>
          </cell>
          <cell r="G236" t="str">
            <v>3.2.10.1</v>
          </cell>
        </row>
        <row r="237">
          <cell r="A237" t="str">
            <v>811.1P10</v>
          </cell>
          <cell r="B237" t="str">
            <v>PRODUCTO ENROLLADO PARA CONTROL DE EROSION DEL TIPO 3B</v>
          </cell>
          <cell r="C237" t="str">
            <v>M²</v>
          </cell>
          <cell r="D237">
            <v>86360</v>
          </cell>
          <cell r="F237">
            <v>1</v>
          </cell>
          <cell r="G237" t="str">
            <v>3.2.10.1</v>
          </cell>
        </row>
        <row r="238">
          <cell r="A238" t="str">
            <v>811.1P11</v>
          </cell>
          <cell r="B238" t="str">
            <v>PRODUCTO ENROLLADO PARA CONTROL DE EROSION DEL TIPO 4</v>
          </cell>
          <cell r="C238" t="str">
            <v>M²</v>
          </cell>
          <cell r="D238">
            <v>87489</v>
          </cell>
          <cell r="F238">
            <v>1</v>
          </cell>
          <cell r="G238" t="str">
            <v>3.2.10.1</v>
          </cell>
        </row>
        <row r="239">
          <cell r="A239" t="str">
            <v>811.1P12</v>
          </cell>
          <cell r="B239" t="str">
            <v>PRODUCTO ENROLLADO PARA CONTROL DE EROSION DEL TIPO 5A</v>
          </cell>
          <cell r="C239" t="str">
            <v>M²</v>
          </cell>
          <cell r="D239">
            <v>101120</v>
          </cell>
          <cell r="F239">
            <v>1</v>
          </cell>
          <cell r="G239" t="str">
            <v>3.2.10.1</v>
          </cell>
        </row>
        <row r="240">
          <cell r="A240" t="str">
            <v>811.1P13</v>
          </cell>
          <cell r="B240" t="str">
            <v>PRODUCTO ENROLLADO PARA CONTROL DE EROSION DEL TIPO 5B</v>
          </cell>
          <cell r="C240" t="str">
            <v>M²</v>
          </cell>
          <cell r="D240">
            <v>101120</v>
          </cell>
          <cell r="F240">
            <v>1</v>
          </cell>
          <cell r="G240" t="str">
            <v>3.2.10.1</v>
          </cell>
        </row>
        <row r="241">
          <cell r="A241" t="str">
            <v>811.1P14</v>
          </cell>
          <cell r="B241" t="str">
            <v>PRODUCTO ENROLLADO PARA CONTROL DE EROSION DEL TIPO 5C</v>
          </cell>
          <cell r="C241" t="str">
            <v>M²</v>
          </cell>
          <cell r="D241">
            <v>101120</v>
          </cell>
          <cell r="F241">
            <v>1</v>
          </cell>
          <cell r="G241" t="str">
            <v>3.2.10.1</v>
          </cell>
        </row>
        <row r="242">
          <cell r="A242" t="str">
            <v>812.1</v>
          </cell>
          <cell r="B242" t="str">
            <v>RECUBRIMIENTO CON MALLA Y MORTERO 1:4 DE e=5 CM</v>
          </cell>
          <cell r="C242" t="str">
            <v>M²</v>
          </cell>
          <cell r="D242">
            <v>119485</v>
          </cell>
          <cell r="F242">
            <v>1</v>
          </cell>
          <cell r="G242" t="str">
            <v>3.3.5.3</v>
          </cell>
        </row>
        <row r="243">
          <cell r="A243" t="str">
            <v>900.1</v>
          </cell>
          <cell r="B243" t="str">
            <v>TRANSPORTE DE MATERIALES PROVENIENTES DE LA EXPLAN, CANAL, PRESTA ENTRE 100 Y 1000 M</v>
          </cell>
          <cell r="C243" t="str">
            <v>M³-E</v>
          </cell>
          <cell r="D243">
            <v>983</v>
          </cell>
          <cell r="F243">
            <v>1</v>
          </cell>
          <cell r="G243" t="str">
            <v xml:space="preserve">3.6.9.3.1   </v>
          </cell>
        </row>
        <row r="244">
          <cell r="A244" t="str">
            <v>900.2</v>
          </cell>
          <cell r="B244" t="str">
            <v>TRANSPORTE DE MATERIALES PROVENIENTES DE LA EXPLAN, CANAL, PRESTA MAYOR A 1000 M</v>
          </cell>
          <cell r="C244" t="str">
            <v>M³-KM</v>
          </cell>
          <cell r="D244">
            <v>1207</v>
          </cell>
          <cell r="F244">
            <v>1</v>
          </cell>
          <cell r="G244" t="str">
            <v xml:space="preserve">3.6.9.3.1   </v>
          </cell>
        </row>
        <row r="245">
          <cell r="A245" t="str">
            <v>900.3</v>
          </cell>
          <cell r="B245" t="str">
            <v>TRANSPORTE DE MATERIAL PROVENIENTE DE DERRUMBES</v>
          </cell>
          <cell r="C245" t="str">
            <v>M³-KM</v>
          </cell>
          <cell r="D245">
            <v>947</v>
          </cell>
          <cell r="F245">
            <v>1</v>
          </cell>
          <cell r="G245" t="str">
            <v xml:space="preserve">3.6.9.3.1   </v>
          </cell>
        </row>
      </sheetData>
      <sheetData sheetId="2" refreshError="1">
        <row r="1">
          <cell r="A1" t="str">
            <v>MATERIALES</v>
          </cell>
          <cell r="B1" t="str">
            <v>UNIDAD</v>
          </cell>
          <cell r="C1" t="str">
            <v>CONCERTADO</v>
          </cell>
        </row>
        <row r="2">
          <cell r="A2" t="str">
            <v>Acero A-36 para estructura metalica</v>
          </cell>
          <cell r="B2" t="str">
            <v>KG</v>
          </cell>
          <cell r="C2">
            <v>2284</v>
          </cell>
        </row>
        <row r="3">
          <cell r="A3" t="str">
            <v>Acero A-37</v>
          </cell>
          <cell r="B3" t="str">
            <v>KG</v>
          </cell>
          <cell r="C3">
            <v>3160</v>
          </cell>
        </row>
        <row r="4">
          <cell r="A4" t="str">
            <v>Acero A-40</v>
          </cell>
          <cell r="B4" t="str">
            <v>KG</v>
          </cell>
          <cell r="C4">
            <v>2479</v>
          </cell>
        </row>
        <row r="5">
          <cell r="A5" t="str">
            <v>Acero PDR-60</v>
          </cell>
          <cell r="B5" t="str">
            <v>KG</v>
          </cell>
          <cell r="C5">
            <v>2375</v>
          </cell>
        </row>
        <row r="6">
          <cell r="A6" t="str">
            <v>Aditivo (Acelerante plastificante para concretos (plastocrete 169 HE)</v>
          </cell>
          <cell r="B6" t="str">
            <v>KG</v>
          </cell>
          <cell r="C6">
            <v>3335</v>
          </cell>
        </row>
        <row r="7">
          <cell r="A7" t="str">
            <v>Aditivo (Retardante plastificante redutor de fraguado) (sikament 320)</v>
          </cell>
          <cell r="B7" t="str">
            <v>KG</v>
          </cell>
          <cell r="C7">
            <v>8096</v>
          </cell>
        </row>
        <row r="8">
          <cell r="A8" t="str">
            <v>Adoquin color 10X20X6</v>
          </cell>
          <cell r="B8" t="str">
            <v>U</v>
          </cell>
          <cell r="C8">
            <v>770</v>
          </cell>
        </row>
        <row r="9">
          <cell r="A9" t="str">
            <v>Adoquin e=5cm</v>
          </cell>
          <cell r="B9" t="str">
            <v>M²</v>
          </cell>
          <cell r="C9">
            <v>31679</v>
          </cell>
        </row>
        <row r="10">
          <cell r="A10" t="str">
            <v>Adoquin grama 10X20X6</v>
          </cell>
          <cell r="B10" t="str">
            <v>U</v>
          </cell>
          <cell r="C10">
            <v>2179</v>
          </cell>
        </row>
        <row r="11">
          <cell r="A11" t="str">
            <v>Agregado para concreto hidraulico</v>
          </cell>
          <cell r="B11" t="str">
            <v>M³</v>
          </cell>
          <cell r="C11">
            <v>39142</v>
          </cell>
        </row>
        <row r="12">
          <cell r="A12" t="str">
            <v>Agregado para tratamiento superf. Simple</v>
          </cell>
          <cell r="B12" t="str">
            <v>M³</v>
          </cell>
          <cell r="C12">
            <v>37534</v>
          </cell>
        </row>
        <row r="13">
          <cell r="A13" t="str">
            <v>Agregado petreo para mezclas asfálticas</v>
          </cell>
          <cell r="B13" t="str">
            <v>M³</v>
          </cell>
          <cell r="C13">
            <v>39045</v>
          </cell>
        </row>
        <row r="14">
          <cell r="A14" t="str">
            <v>Agregado petreo para triturar (crudo)</v>
          </cell>
          <cell r="B14" t="str">
            <v>M³</v>
          </cell>
          <cell r="C14">
            <v>17312</v>
          </cell>
        </row>
        <row r="15">
          <cell r="A15" t="str">
            <v>Agregado petreo para TSD</v>
          </cell>
          <cell r="B15" t="str">
            <v>M³</v>
          </cell>
          <cell r="C15">
            <v>37660</v>
          </cell>
        </row>
        <row r="16">
          <cell r="A16" t="str">
            <v>Agregado tipo LA1 (lechadas)</v>
          </cell>
          <cell r="B16" t="str">
            <v>M³</v>
          </cell>
          <cell r="C16">
            <v>36799</v>
          </cell>
        </row>
        <row r="17">
          <cell r="A17" t="str">
            <v>Agregado tipo LA2 (lechadas)</v>
          </cell>
          <cell r="B17" t="str">
            <v>M³</v>
          </cell>
          <cell r="C17">
            <v>36902</v>
          </cell>
        </row>
        <row r="18">
          <cell r="A18" t="str">
            <v>Agregado tipo LA3 (lechadas)</v>
          </cell>
          <cell r="B18" t="str">
            <v>M³</v>
          </cell>
          <cell r="C18">
            <v>36902</v>
          </cell>
        </row>
        <row r="19">
          <cell r="A19" t="str">
            <v>Agregado tipo LA4 (lechadas)</v>
          </cell>
          <cell r="B19" t="str">
            <v>M³</v>
          </cell>
          <cell r="C19">
            <v>35949</v>
          </cell>
        </row>
        <row r="20">
          <cell r="A20" t="str">
            <v>Agregados seleccionados (tamaño máximo 1") (bandas sonoras reduce velocidad)</v>
          </cell>
          <cell r="B20" t="str">
            <v>M³</v>
          </cell>
          <cell r="C20">
            <v>37768</v>
          </cell>
        </row>
        <row r="21">
          <cell r="A21" t="str">
            <v>Agua</v>
          </cell>
          <cell r="B21" t="str">
            <v>LT</v>
          </cell>
          <cell r="C21">
            <v>30</v>
          </cell>
        </row>
        <row r="22">
          <cell r="A22" t="str">
            <v>Alambre de pua calibre 12 (340 m)</v>
          </cell>
          <cell r="B22" t="str">
            <v>ML</v>
          </cell>
          <cell r="C22">
            <v>466</v>
          </cell>
        </row>
        <row r="23">
          <cell r="A23" t="str">
            <v>Alambre galvanizado No. 12</v>
          </cell>
          <cell r="B23" t="str">
            <v>KG</v>
          </cell>
          <cell r="C23">
            <v>4234</v>
          </cell>
        </row>
        <row r="24">
          <cell r="A24" t="str">
            <v>Alambre galvanizado No. 9</v>
          </cell>
          <cell r="B24" t="str">
            <v>KG</v>
          </cell>
          <cell r="C24">
            <v>4213</v>
          </cell>
        </row>
        <row r="25">
          <cell r="A25" t="str">
            <v>Alambre negro para amarre</v>
          </cell>
          <cell r="B25" t="str">
            <v>KG</v>
          </cell>
          <cell r="C25">
            <v>3481</v>
          </cell>
        </row>
        <row r="26">
          <cell r="A26" t="str">
            <v>Almohadillas de neopreno dureza 60 (35cm*45cm*5cm con 2 láminas de 3mm)</v>
          </cell>
          <cell r="B26" t="str">
            <v>U</v>
          </cell>
          <cell r="C26">
            <v>373269</v>
          </cell>
        </row>
        <row r="27">
          <cell r="A27" t="str">
            <v>Amortiguadores (para defensas metálicas)</v>
          </cell>
          <cell r="B27" t="str">
            <v>U</v>
          </cell>
          <cell r="C27">
            <v>20893</v>
          </cell>
        </row>
        <row r="28">
          <cell r="A28" t="str">
            <v>Anfo</v>
          </cell>
          <cell r="B28" t="str">
            <v>KG</v>
          </cell>
          <cell r="C28">
            <v>3495</v>
          </cell>
        </row>
        <row r="29">
          <cell r="A29" t="str">
            <v>Angulo de 1-1/2" x 1/4" (cerramiento en malla)</v>
          </cell>
          <cell r="B29" t="str">
            <v>ML</v>
          </cell>
          <cell r="C29">
            <v>9372</v>
          </cell>
        </row>
        <row r="30">
          <cell r="A30" t="str">
            <v>Antisol blanco (presentacion 20 kg)</v>
          </cell>
          <cell r="B30" t="str">
            <v>KG</v>
          </cell>
          <cell r="C30">
            <v>6318</v>
          </cell>
        </row>
        <row r="31">
          <cell r="A31" t="str">
            <v>Arbol de 0,6 m</v>
          </cell>
          <cell r="B31" t="str">
            <v>U</v>
          </cell>
          <cell r="C31">
            <v>7619</v>
          </cell>
        </row>
        <row r="32">
          <cell r="A32" t="str">
            <v>Arbol de 1.2 m</v>
          </cell>
          <cell r="B32" t="str">
            <v>U</v>
          </cell>
          <cell r="C32">
            <v>16483</v>
          </cell>
        </row>
        <row r="33">
          <cell r="A33" t="str">
            <v>Arena de sello (fina) (para adoquines)</v>
          </cell>
          <cell r="B33" t="str">
            <v>M³</v>
          </cell>
          <cell r="C33">
            <v>22944</v>
          </cell>
        </row>
        <row r="34">
          <cell r="A34" t="str">
            <v>Arena de soporte (media) (para adoquines)</v>
          </cell>
          <cell r="B34" t="str">
            <v>M³</v>
          </cell>
          <cell r="C34">
            <v>23851</v>
          </cell>
        </row>
        <row r="35">
          <cell r="A35" t="str">
            <v>Arena de trituracion (sellos de arena-asfalto)</v>
          </cell>
          <cell r="B35" t="str">
            <v>M³</v>
          </cell>
          <cell r="C35">
            <v>36486</v>
          </cell>
        </row>
        <row r="36">
          <cell r="A36" t="str">
            <v>Arena lavada</v>
          </cell>
          <cell r="B36" t="str">
            <v>M³</v>
          </cell>
          <cell r="C36">
            <v>37458</v>
          </cell>
        </row>
        <row r="37">
          <cell r="A37" t="str">
            <v>Asfalto AP 190 (brea)</v>
          </cell>
          <cell r="B37" t="str">
            <v>KG</v>
          </cell>
          <cell r="C37">
            <v>2030</v>
          </cell>
        </row>
        <row r="38">
          <cell r="A38" t="str">
            <v>Asfalto liquido RC 250</v>
          </cell>
          <cell r="B38" t="str">
            <v>GALON</v>
          </cell>
          <cell r="C38">
            <v>6325</v>
          </cell>
        </row>
        <row r="39">
          <cell r="A39" t="str">
            <v xml:space="preserve">Armadura Galvanizada </v>
          </cell>
          <cell r="B39" t="str">
            <v>ML</v>
          </cell>
          <cell r="C39">
            <v>78000</v>
          </cell>
        </row>
        <row r="40">
          <cell r="A40" t="str">
            <v>Barras de transferencia de carga 1"</v>
          </cell>
          <cell r="B40" t="str">
            <v>KG</v>
          </cell>
          <cell r="C40">
            <v>4041</v>
          </cell>
        </row>
        <row r="41">
          <cell r="A41" t="str">
            <v>Barras de unión 1/2"</v>
          </cell>
          <cell r="B41" t="str">
            <v>KG</v>
          </cell>
          <cell r="C41">
            <v>2528</v>
          </cell>
        </row>
        <row r="42">
          <cell r="A42" t="str">
            <v>Bentonita</v>
          </cell>
          <cell r="B42" t="str">
            <v>KG</v>
          </cell>
          <cell r="C42">
            <v>800</v>
          </cell>
        </row>
        <row r="43">
          <cell r="A43" t="str">
            <v>Biomanto</v>
          </cell>
          <cell r="B43" t="str">
            <v>M²</v>
          </cell>
        </row>
        <row r="44">
          <cell r="A44" t="str">
            <v>Bolsacreto de 1m3</v>
          </cell>
          <cell r="B44" t="str">
            <v>U</v>
          </cell>
          <cell r="C44">
            <v>19638</v>
          </cell>
        </row>
        <row r="45">
          <cell r="A45" t="str">
            <v>Cable de 1/2" (para anclajes)</v>
          </cell>
          <cell r="B45" t="str">
            <v>ML</v>
          </cell>
          <cell r="C45">
            <v>8145</v>
          </cell>
        </row>
        <row r="46">
          <cell r="A46" t="str">
            <v>Cal</v>
          </cell>
          <cell r="B46" t="str">
            <v>KG</v>
          </cell>
          <cell r="C46">
            <v>696</v>
          </cell>
        </row>
        <row r="47">
          <cell r="A47" t="str">
            <v>Camisa metálica en acero A-37 (camisa de pilotes)</v>
          </cell>
          <cell r="B47" t="str">
            <v>KG</v>
          </cell>
          <cell r="C47">
            <v>10331</v>
          </cell>
        </row>
        <row r="48">
          <cell r="A48" t="str">
            <v>Camisas y formaleta en concreto</v>
          </cell>
          <cell r="B48" t="str">
            <v>ML</v>
          </cell>
        </row>
        <row r="49">
          <cell r="A49" t="str">
            <v>Captafaro</v>
          </cell>
          <cell r="B49" t="str">
            <v>U</v>
          </cell>
          <cell r="C49">
            <v>9784</v>
          </cell>
        </row>
        <row r="50">
          <cell r="A50" t="str">
            <v>Casquete para pasador de juntas</v>
          </cell>
          <cell r="B50" t="str">
            <v>U</v>
          </cell>
          <cell r="C50">
            <v>230</v>
          </cell>
        </row>
        <row r="51">
          <cell r="A51" t="str">
            <v>CELDA ESPECIAL DE CARGA</v>
          </cell>
          <cell r="B51" t="str">
            <v>U</v>
          </cell>
          <cell r="C51">
            <v>20363221</v>
          </cell>
        </row>
        <row r="52">
          <cell r="A52" t="str">
            <v>Cemento Asfáltico 60-70</v>
          </cell>
          <cell r="B52" t="str">
            <v>KG</v>
          </cell>
          <cell r="C52">
            <v>1072</v>
          </cell>
        </row>
        <row r="53">
          <cell r="A53" t="str">
            <v>Cemento Asfáltico 80-100</v>
          </cell>
          <cell r="B53" t="str">
            <v>KG</v>
          </cell>
          <cell r="C53">
            <v>1024</v>
          </cell>
        </row>
        <row r="54">
          <cell r="A54" t="str">
            <v>Cemento asfáltico modificado con polimeros tipo I</v>
          </cell>
          <cell r="B54" t="str">
            <v>KG</v>
          </cell>
          <cell r="C54">
            <v>1679</v>
          </cell>
        </row>
        <row r="55">
          <cell r="A55" t="str">
            <v>Cemento asfáltico modificado con polímeros tipo II</v>
          </cell>
          <cell r="B55" t="str">
            <v>KG</v>
          </cell>
          <cell r="C55">
            <v>1779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1870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2007</v>
          </cell>
        </row>
        <row r="58">
          <cell r="A58" t="str">
            <v>Cemento asfaltico modificado con polimeros tipo V</v>
          </cell>
          <cell r="B58" t="str">
            <v>KG</v>
          </cell>
          <cell r="C58">
            <v>2023</v>
          </cell>
        </row>
        <row r="59">
          <cell r="A59" t="str">
            <v>Cemento gris</v>
          </cell>
          <cell r="B59" t="str">
            <v>KG</v>
          </cell>
          <cell r="C59">
            <v>467</v>
          </cell>
        </row>
        <row r="60">
          <cell r="A60" t="str">
            <v>Cespedones</v>
          </cell>
          <cell r="B60" t="str">
            <v>KG</v>
          </cell>
          <cell r="C60">
            <v>6645</v>
          </cell>
        </row>
        <row r="61">
          <cell r="A61" t="str">
            <v>Cicatrizante (para remoción de especies vegetales) (item 201.9)</v>
          </cell>
          <cell r="B61" t="str">
            <v>M²</v>
          </cell>
          <cell r="C61">
            <v>44658</v>
          </cell>
        </row>
        <row r="62">
          <cell r="A62" t="str">
            <v>Cinta Sika PVC 0,22 (sello para junta de puentes) (item 642.2)</v>
          </cell>
          <cell r="B62" t="str">
            <v>ML</v>
          </cell>
          <cell r="C62">
            <v>33728</v>
          </cell>
        </row>
        <row r="63">
          <cell r="A63" t="str">
            <v>Cintilla de poliuretano (Sikarod) (pavimentos de concreto hidráulico) (item 500)</v>
          </cell>
          <cell r="B63" t="str">
            <v>KG</v>
          </cell>
          <cell r="C63">
            <v>650</v>
          </cell>
        </row>
        <row r="64">
          <cell r="A64" t="str">
            <v>Cloruro de calcio en esféras</v>
          </cell>
          <cell r="B64" t="str">
            <v>KG</v>
          </cell>
          <cell r="C64">
            <v>2795</v>
          </cell>
        </row>
        <row r="65">
          <cell r="A65" t="str">
            <v>Cloruro de calcio en hojuelas</v>
          </cell>
          <cell r="B65" t="str">
            <v>KG</v>
          </cell>
          <cell r="C65">
            <v>2626</v>
          </cell>
        </row>
        <row r="66">
          <cell r="A66" t="str">
            <v>Cloruro de calcio liquido</v>
          </cell>
          <cell r="B66" t="str">
            <v>LT</v>
          </cell>
          <cell r="C66">
            <v>0</v>
          </cell>
        </row>
        <row r="67">
          <cell r="A67" t="str">
            <v>Combustible y otros</v>
          </cell>
          <cell r="B67" t="str">
            <v>GALÓN</v>
          </cell>
          <cell r="C67">
            <v>8897</v>
          </cell>
        </row>
        <row r="68">
          <cell r="A68" t="str">
            <v>Concreto clase A</v>
          </cell>
          <cell r="B68" t="str">
            <v>M3</v>
          </cell>
          <cell r="C68">
            <v>691072.02187499998</v>
          </cell>
        </row>
        <row r="69">
          <cell r="A69" t="str">
            <v>Concreto clase A(Uraba)</v>
          </cell>
          <cell r="C69">
            <v>479067</v>
          </cell>
        </row>
        <row r="70">
          <cell r="A70" t="str">
            <v>Concreto clase B</v>
          </cell>
          <cell r="B70" t="str">
            <v>M³</v>
          </cell>
          <cell r="C70">
            <v>662915.25624999998</v>
          </cell>
        </row>
        <row r="71">
          <cell r="A71" t="str">
            <v>Concreto clase B(Uraba)</v>
          </cell>
        </row>
        <row r="72">
          <cell r="A72" t="str">
            <v>Concreto clase C</v>
          </cell>
          <cell r="B72" t="str">
            <v>M³</v>
          </cell>
          <cell r="C72">
            <v>652581.15625</v>
          </cell>
        </row>
        <row r="73">
          <cell r="A73" t="str">
            <v>Concreto clase C(Uraba)</v>
          </cell>
        </row>
        <row r="74">
          <cell r="A74" t="str">
            <v>Concreto clase D</v>
          </cell>
          <cell r="B74" t="str">
            <v>M³</v>
          </cell>
          <cell r="C74">
            <v>435320.16104166664</v>
          </cell>
        </row>
        <row r="75">
          <cell r="A75" t="str">
            <v>Concreto clase D(Uraba)</v>
          </cell>
        </row>
        <row r="76">
          <cell r="A76" t="str">
            <v>Concreto clase E</v>
          </cell>
          <cell r="B76" t="str">
            <v>M³</v>
          </cell>
          <cell r="C76">
            <v>490375.75652173907</v>
          </cell>
        </row>
        <row r="77">
          <cell r="A77" t="str">
            <v>Concreto clase E(Uraba)</v>
          </cell>
        </row>
        <row r="78">
          <cell r="A78" t="str">
            <v>Concreto clase F</v>
          </cell>
          <cell r="B78" t="str">
            <v>M³</v>
          </cell>
          <cell r="C78">
            <v>308412.72760416666</v>
          </cell>
        </row>
        <row r="79">
          <cell r="A79" t="str">
            <v>Concreto clase G</v>
          </cell>
          <cell r="B79" t="str">
            <v>M³</v>
          </cell>
          <cell r="C79">
            <v>287748</v>
          </cell>
        </row>
        <row r="80">
          <cell r="A80" t="str">
            <v>Concreto hidraulico para pavimento MR-43</v>
          </cell>
          <cell r="B80" t="str">
            <v>M3</v>
          </cell>
          <cell r="C80">
            <v>348187</v>
          </cell>
        </row>
        <row r="81">
          <cell r="A81" t="str">
            <v>Cordón detonante(12grxmt)</v>
          </cell>
          <cell r="B81" t="str">
            <v>M.L</v>
          </cell>
          <cell r="C81">
            <v>913</v>
          </cell>
        </row>
        <row r="82">
          <cell r="A82" t="str">
            <v>Costal de fibra o fique</v>
          </cell>
          <cell r="B82" t="str">
            <v>U</v>
          </cell>
          <cell r="C82">
            <v>501</v>
          </cell>
        </row>
        <row r="83">
          <cell r="A83" t="str">
            <v>CUNETA PREFABRICADA EN CONCRETO L=1.0 m</v>
          </cell>
          <cell r="B83" t="str">
            <v>ML</v>
          </cell>
          <cell r="C83">
            <v>97000</v>
          </cell>
        </row>
        <row r="84">
          <cell r="A84" t="str">
            <v>Cuñas para el tensionamiento (acero de preesfuerzo) (item 641)</v>
          </cell>
          <cell r="B84" t="str">
            <v>U</v>
          </cell>
          <cell r="C84">
            <v>14279</v>
          </cell>
        </row>
        <row r="85">
          <cell r="A85" t="str">
            <v>Disolvente para pintura (especificar el tipo de disolvente que está utilizando)</v>
          </cell>
          <cell r="B85" t="str">
            <v>GALON</v>
          </cell>
          <cell r="C85">
            <v>23598</v>
          </cell>
        </row>
        <row r="86">
          <cell r="A86" t="str">
            <v>Disolvente para pintura (especificar el tipo de disolvente que está utilizando)</v>
          </cell>
          <cell r="B86" t="str">
            <v>GALON</v>
          </cell>
          <cell r="C86">
            <v>17753</v>
          </cell>
        </row>
        <row r="87">
          <cell r="A87" t="str">
            <v>Ductos para tensionimiento (acero de preesfuerzo) (item 641)</v>
          </cell>
          <cell r="B87" t="str">
            <v>M:L</v>
          </cell>
          <cell r="C87">
            <v>6141</v>
          </cell>
        </row>
        <row r="88">
          <cell r="A88" t="str">
            <v>Emulsión Asfáltica de rotura lenta CRL-1h</v>
          </cell>
          <cell r="B88" t="str">
            <v>LT</v>
          </cell>
          <cell r="C88">
            <v>1226</v>
          </cell>
        </row>
        <row r="89">
          <cell r="A89" t="str">
            <v>Emulsión CRL-0</v>
          </cell>
          <cell r="B89" t="str">
            <v>LT</v>
          </cell>
          <cell r="C89">
            <v>1124</v>
          </cell>
        </row>
        <row r="90">
          <cell r="A90" t="str">
            <v>Emulsión CRL-1</v>
          </cell>
          <cell r="B90" t="str">
            <v>LT</v>
          </cell>
          <cell r="C90">
            <v>1297</v>
          </cell>
        </row>
        <row r="91">
          <cell r="A91" t="str">
            <v>Emulsión CRL-1hm</v>
          </cell>
          <cell r="B91" t="str">
            <v>LT</v>
          </cell>
          <cell r="C91">
            <v>1333</v>
          </cell>
        </row>
        <row r="92">
          <cell r="A92" t="str">
            <v>Emulsión CRM</v>
          </cell>
          <cell r="B92" t="str">
            <v>LT</v>
          </cell>
          <cell r="C92">
            <v>1393</v>
          </cell>
        </row>
        <row r="93">
          <cell r="A93" t="str">
            <v>Emulsión CRR-1</v>
          </cell>
          <cell r="B93" t="str">
            <v>LT</v>
          </cell>
          <cell r="C93">
            <v>1306</v>
          </cell>
        </row>
        <row r="94">
          <cell r="A94" t="str">
            <v>Emulsión CRR-1m</v>
          </cell>
          <cell r="B94" t="str">
            <v>LT</v>
          </cell>
          <cell r="C94">
            <v>1468</v>
          </cell>
        </row>
        <row r="95">
          <cell r="A95" t="str">
            <v>Emulsión CRR-2</v>
          </cell>
          <cell r="B95" t="str">
            <v>LT</v>
          </cell>
          <cell r="C95">
            <v>1158</v>
          </cell>
        </row>
        <row r="96">
          <cell r="A96" t="str">
            <v>Emulsión CRR-2m</v>
          </cell>
          <cell r="B96" t="str">
            <v>LT</v>
          </cell>
          <cell r="C96">
            <v>1499</v>
          </cell>
        </row>
        <row r="97">
          <cell r="A97" t="str">
            <v>Emulsión CRMm</v>
          </cell>
          <cell r="B97" t="str">
            <v>LT</v>
          </cell>
          <cell r="C97">
            <v>1791</v>
          </cell>
        </row>
        <row r="98">
          <cell r="A98" t="str">
            <v>Esferas reflectivas</v>
          </cell>
          <cell r="B98" t="str">
            <v>KG</v>
          </cell>
          <cell r="C98">
            <v>4937</v>
          </cell>
        </row>
        <row r="99">
          <cell r="A99" t="str">
            <v>Estacas, Pintura, Tachuela, Hilo</v>
          </cell>
          <cell r="B99" t="str">
            <v>GLOBAL</v>
          </cell>
          <cell r="C99">
            <v>1077</v>
          </cell>
        </row>
        <row r="100">
          <cell r="A100" t="str">
            <v>Explosivos  75% (INDUGEL)</v>
          </cell>
          <cell r="B100" t="str">
            <v>LB</v>
          </cell>
          <cell r="C100">
            <v>8782</v>
          </cell>
        </row>
        <row r="101">
          <cell r="A101" t="str">
            <v>Fertilizantes e Insecticidas (triple 15)</v>
          </cell>
          <cell r="B101" t="str">
            <v>KG</v>
          </cell>
          <cell r="C101">
            <v>1382</v>
          </cell>
        </row>
        <row r="102">
          <cell r="A102" t="str">
            <v>Fibra o Mulch Hidráulico</v>
          </cell>
          <cell r="B102" t="str">
            <v>KG</v>
          </cell>
          <cell r="C102">
            <v>34200</v>
          </cell>
        </row>
        <row r="103">
          <cell r="A103" t="str">
            <v>Fijador o Aglomerante Estabilizador (Agropim)</v>
          </cell>
          <cell r="B103" t="str">
            <v>KG</v>
          </cell>
          <cell r="C103">
            <v>12300</v>
          </cell>
        </row>
        <row r="104">
          <cell r="A104" t="str">
            <v>Formaleta (gaviones, juntas de bordillos, juntas de cunetas, muros, concreto clase D,E y G)</v>
          </cell>
          <cell r="B104" t="str">
            <v>M2</v>
          </cell>
          <cell r="C104">
            <v>3723</v>
          </cell>
        </row>
        <row r="105">
          <cell r="A105" t="str">
            <v>Formaleta concreto clase A,B y C</v>
          </cell>
          <cell r="B105" t="str">
            <v>M²</v>
          </cell>
          <cell r="C105">
            <v>13767</v>
          </cell>
        </row>
        <row r="106">
          <cell r="A106" t="str">
            <v>Formaleta para baranda de concreto</v>
          </cell>
          <cell r="B106" t="str">
            <v>M²</v>
          </cell>
          <cell r="C106">
            <v>13134</v>
          </cell>
        </row>
        <row r="107">
          <cell r="A107" t="str">
            <v>Formaleta para muros (para muros de contencion) (item 682)</v>
          </cell>
          <cell r="B107" t="str">
            <v>M2</v>
          </cell>
          <cell r="C107">
            <v>7537</v>
          </cell>
        </row>
        <row r="108">
          <cell r="A108" t="str">
            <v>Formaleta, platina y accesorios (escamas en concreto)</v>
          </cell>
          <cell r="B108" t="str">
            <v>M2</v>
          </cell>
          <cell r="C108">
            <v>3154</v>
          </cell>
        </row>
        <row r="109">
          <cell r="A109" t="str">
            <v>Formaletas para Juntas</v>
          </cell>
          <cell r="B109" t="str">
            <v>ML</v>
          </cell>
          <cell r="C109">
            <v>2844</v>
          </cell>
        </row>
        <row r="110">
          <cell r="A110" t="str">
            <v>Fulminantes</v>
          </cell>
          <cell r="B110" t="str">
            <v>U</v>
          </cell>
          <cell r="C110">
            <v>550</v>
          </cell>
        </row>
        <row r="111">
          <cell r="A111" t="str">
            <v>Fundente</v>
          </cell>
          <cell r="B111" t="str">
            <v>Kg</v>
          </cell>
          <cell r="C111">
            <v>109828</v>
          </cell>
        </row>
        <row r="112">
          <cell r="A112" t="str">
            <v>Gas propano</v>
          </cell>
          <cell r="B112" t="str">
            <v>KG</v>
          </cell>
          <cell r="C112">
            <v>2139</v>
          </cell>
        </row>
        <row r="113">
          <cell r="A113" t="str">
            <v>Geodrén Planar(1 ML de H)</v>
          </cell>
          <cell r="B113" t="str">
            <v>ML</v>
          </cell>
          <cell r="C113">
            <v>25102</v>
          </cell>
        </row>
        <row r="114">
          <cell r="A114" t="str">
            <v>Geodrén Tubular(100 mm)</v>
          </cell>
          <cell r="B114" t="str">
            <v>ML</v>
          </cell>
        </row>
        <row r="115">
          <cell r="A115" t="str">
            <v>Geomanto</v>
          </cell>
          <cell r="B115" t="str">
            <v>M2</v>
          </cell>
        </row>
        <row r="116">
          <cell r="A116" t="str">
            <v>Geomenbrana 80 mils de  2 mm</v>
          </cell>
          <cell r="B116" t="str">
            <v>M2</v>
          </cell>
          <cell r="C116">
            <v>23081</v>
          </cell>
        </row>
        <row r="117">
          <cell r="A117" t="str">
            <v>Geoterxtil T-2400 o similar (provedores Lafayet, Tensar, Omnes u otros)</v>
          </cell>
          <cell r="B117" t="str">
            <v>M2</v>
          </cell>
          <cell r="C117">
            <v>5401</v>
          </cell>
        </row>
        <row r="118">
          <cell r="A118" t="str">
            <v>Geotextil NT REPAV 450 o similar (provedores Lafayet, Tensar, Omnes u otros)</v>
          </cell>
          <cell r="B118" t="str">
            <v>M²</v>
          </cell>
          <cell r="C118">
            <v>3958</v>
          </cell>
        </row>
        <row r="119">
          <cell r="A119" t="str">
            <v>Geotextil NT-2500 o similar (provedores Tensar, Omnes u otros)</v>
          </cell>
          <cell r="B119" t="str">
            <v>M²</v>
          </cell>
          <cell r="C119">
            <v>4829</v>
          </cell>
        </row>
        <row r="120">
          <cell r="A120" t="str">
            <v>Geotextil T-2100 o similar (provedores Lafayet, Tensar, Omnes u otros)</v>
          </cell>
          <cell r="B120" t="str">
            <v>M²</v>
          </cell>
          <cell r="C120">
            <v>4789</v>
          </cell>
        </row>
        <row r="121">
          <cell r="A121" t="str">
            <v>Grapas</v>
          </cell>
          <cell r="B121" t="str">
            <v>KG</v>
          </cell>
          <cell r="C121">
            <v>5125</v>
          </cell>
        </row>
        <row r="122">
          <cell r="A122" t="str">
            <v>Grapas de Fijación</v>
          </cell>
          <cell r="B122" t="str">
            <v>U</v>
          </cell>
          <cell r="C122">
            <v>1110</v>
          </cell>
        </row>
        <row r="123">
          <cell r="A123" t="str">
            <v>Grasa</v>
          </cell>
          <cell r="B123" t="str">
            <v>KG</v>
          </cell>
          <cell r="C123">
            <v>6801</v>
          </cell>
        </row>
        <row r="124">
          <cell r="A124" t="str">
            <v>Grata de limpieza</v>
          </cell>
          <cell r="B124" t="str">
            <v>U</v>
          </cell>
          <cell r="C124">
            <v>23391</v>
          </cell>
        </row>
        <row r="125">
          <cell r="A125" t="str">
            <v>Hidroretenedor (stockosorb)</v>
          </cell>
          <cell r="B125" t="str">
            <v>KG</v>
          </cell>
          <cell r="C125">
            <v>40031</v>
          </cell>
        </row>
        <row r="126">
          <cell r="A126" t="str">
            <v>Hito de arista  (TUBULAR)</v>
          </cell>
          <cell r="B126" t="str">
            <v>U</v>
          </cell>
          <cell r="C126">
            <v>98600</v>
          </cell>
        </row>
        <row r="127">
          <cell r="A127" t="str">
            <v>Hito de arista(Grado diamante de 0.90m)</v>
          </cell>
          <cell r="B127" t="str">
            <v>U</v>
          </cell>
          <cell r="D127" t="str">
            <v>sin referncia</v>
          </cell>
        </row>
        <row r="128">
          <cell r="A128" t="str">
            <v>Hito de arista(Grado diamante de 1.10m)</v>
          </cell>
          <cell r="B128" t="str">
            <v>U</v>
          </cell>
          <cell r="D128" t="str">
            <v>sin referncia</v>
          </cell>
        </row>
        <row r="129">
          <cell r="A129" t="str">
            <v>IMPERMEABILIZANTE PARA CONCRETO</v>
          </cell>
          <cell r="B129" t="str">
            <v>KG</v>
          </cell>
          <cell r="C129">
            <v>16685.439999999999</v>
          </cell>
        </row>
        <row r="130">
          <cell r="A130" t="str">
            <v>JUNTA ELASTOMERICA JEENE (J 8097 VV)</v>
          </cell>
          <cell r="B130" t="str">
            <v>ML</v>
          </cell>
          <cell r="C130">
            <v>997959</v>
          </cell>
        </row>
        <row r="131">
          <cell r="A131" t="str">
            <v xml:space="preserve">Larguero madera común (2"x4") L=3,0 m, </v>
          </cell>
          <cell r="B131" t="str">
            <v>U</v>
          </cell>
          <cell r="C131">
            <v>4514</v>
          </cell>
        </row>
        <row r="132">
          <cell r="A132" t="str">
            <v>Lechada para ductos (acero de preesfuerzo)</v>
          </cell>
          <cell r="B132" t="str">
            <v>LT</v>
          </cell>
          <cell r="C132">
            <v>766.28459821428567</v>
          </cell>
        </row>
        <row r="133">
          <cell r="A133" t="str">
            <v>Limpiador 1/4 de galón (anclajes)</v>
          </cell>
          <cell r="B133" t="str">
            <v>U</v>
          </cell>
          <cell r="C133">
            <v>14546</v>
          </cell>
        </row>
        <row r="134">
          <cell r="A134" t="str">
            <v>Listón en guadua para empradizar</v>
          </cell>
          <cell r="B134" t="str">
            <v>U</v>
          </cell>
          <cell r="C134">
            <v>1775</v>
          </cell>
        </row>
        <row r="135">
          <cell r="A135" t="str">
            <v>MALLA ELECTROSOLDADA 40 k.s.i</v>
          </cell>
          <cell r="B135" t="str">
            <v>kg</v>
          </cell>
          <cell r="C135">
            <v>2232</v>
          </cell>
        </row>
        <row r="136">
          <cell r="A136" t="str">
            <v>Malla eslabonada, calibre 10, 6 ojos</v>
          </cell>
          <cell r="B136" t="str">
            <v>M2</v>
          </cell>
          <cell r="C136">
            <v>10939</v>
          </cell>
        </row>
        <row r="137">
          <cell r="A137" t="str">
            <v>Malla para gaviones (2M3)</v>
          </cell>
          <cell r="B137" t="str">
            <v>M3</v>
          </cell>
          <cell r="C137">
            <v>55485</v>
          </cell>
        </row>
        <row r="138">
          <cell r="A138" t="str">
            <v>MANGUERA DE ALTA PRESION</v>
          </cell>
          <cell r="B138" t="str">
            <v>ML</v>
          </cell>
          <cell r="C138">
            <v>114869</v>
          </cell>
        </row>
        <row r="139">
          <cell r="A139" t="str">
            <v>Manguera de polietileno de 3"</v>
          </cell>
          <cell r="B139" t="str">
            <v>ML</v>
          </cell>
          <cell r="C139">
            <v>7588</v>
          </cell>
        </row>
        <row r="140">
          <cell r="A140" t="str">
            <v>Manto para el refuerzo de la vegetación Tipo 5A</v>
          </cell>
          <cell r="B140" t="str">
            <v>M²</v>
          </cell>
          <cell r="C140">
            <v>13886</v>
          </cell>
        </row>
        <row r="141">
          <cell r="A141" t="str">
            <v>Manto para el refuerzo de la vegetación Tipo 5B</v>
          </cell>
          <cell r="B141" t="str">
            <v>M²</v>
          </cell>
          <cell r="C141">
            <v>13886</v>
          </cell>
        </row>
        <row r="142">
          <cell r="A142" t="str">
            <v>Manto para el refuerzo de la vegetación Tipo 5C</v>
          </cell>
          <cell r="B142" t="str">
            <v>M²</v>
          </cell>
          <cell r="C142">
            <v>13886</v>
          </cell>
        </row>
        <row r="143">
          <cell r="A143" t="str">
            <v>Manto para el refuerzo de la vegetación Tipo 5D</v>
          </cell>
          <cell r="B143" t="str">
            <v>M²</v>
          </cell>
          <cell r="D143" t="str">
            <v>sin referncia</v>
          </cell>
        </row>
        <row r="144">
          <cell r="A144" t="str">
            <v>Material de afirmado</v>
          </cell>
          <cell r="B144" t="str">
            <v>M3</v>
          </cell>
          <cell r="C144">
            <v>19323</v>
          </cell>
        </row>
        <row r="145">
          <cell r="A145" t="str">
            <v>Material de base</v>
          </cell>
          <cell r="B145" t="str">
            <v>M3</v>
          </cell>
          <cell r="C145">
            <v>31426</v>
          </cell>
        </row>
        <row r="146">
          <cell r="A146" t="str">
            <v>Material de base (gradación 1)</v>
          </cell>
          <cell r="B146" t="str">
            <v>M3</v>
          </cell>
          <cell r="C146">
            <v>31496</v>
          </cell>
        </row>
        <row r="147">
          <cell r="A147" t="str">
            <v>Material de base (gradación 2)</v>
          </cell>
          <cell r="B147" t="str">
            <v>M³</v>
          </cell>
          <cell r="C147">
            <v>33231</v>
          </cell>
        </row>
        <row r="148">
          <cell r="A148" t="str">
            <v>Material de la zona (para estabilizar bases)</v>
          </cell>
          <cell r="B148" t="str">
            <v>M³</v>
          </cell>
          <cell r="C148">
            <v>14813</v>
          </cell>
        </row>
        <row r="149">
          <cell r="A149" t="str">
            <v xml:space="preserve">Material de Sub- Base </v>
          </cell>
          <cell r="B149" t="str">
            <v>M3</v>
          </cell>
          <cell r="C149">
            <v>27244</v>
          </cell>
        </row>
        <row r="150">
          <cell r="A150" t="str">
            <v>Material de Sub- Base para Bacheo</v>
          </cell>
          <cell r="B150" t="str">
            <v>M3</v>
          </cell>
          <cell r="C150">
            <v>27577</v>
          </cell>
        </row>
        <row r="151">
          <cell r="A151" t="str">
            <v>Material drenante (tamaño máximo 3") (item 673.2)</v>
          </cell>
          <cell r="B151" t="str">
            <v>M3</v>
          </cell>
          <cell r="C151">
            <v>28705</v>
          </cell>
        </row>
        <row r="152">
          <cell r="A152" t="str">
            <v>Material filtrante (tamaño máximo 6") (item 610.2)</v>
          </cell>
          <cell r="B152" t="str">
            <v>M3</v>
          </cell>
          <cell r="C152">
            <v>22935</v>
          </cell>
        </row>
        <row r="153">
          <cell r="A153" t="str">
            <v>Material para pedraplén</v>
          </cell>
          <cell r="B153" t="str">
            <v>M3</v>
          </cell>
          <cell r="C153">
            <v>21849</v>
          </cell>
        </row>
        <row r="154">
          <cell r="A154" t="str">
            <v>Material seleccionado para relleno</v>
          </cell>
          <cell r="B154" t="str">
            <v>M3</v>
          </cell>
          <cell r="C154">
            <v>11094</v>
          </cell>
        </row>
        <row r="155">
          <cell r="A155" t="str">
            <v>Mecha Lenta</v>
          </cell>
          <cell r="B155" t="str">
            <v>M.L</v>
          </cell>
          <cell r="C155">
            <v>438</v>
          </cell>
        </row>
        <row r="156">
          <cell r="A156" t="str">
            <v>Mezcla abierta en caliente MAC-1</v>
          </cell>
          <cell r="B156" t="str">
            <v>M3</v>
          </cell>
          <cell r="C156">
            <v>339000</v>
          </cell>
        </row>
        <row r="157">
          <cell r="A157" t="str">
            <v>Mezcla abierta en caliente MAC-2</v>
          </cell>
          <cell r="B157" t="str">
            <v>M3</v>
          </cell>
          <cell r="C157">
            <v>339000</v>
          </cell>
        </row>
        <row r="158">
          <cell r="A158" t="str">
            <v>Mezcla abierta en caliente MAC-3</v>
          </cell>
          <cell r="B158" t="str">
            <v>M3</v>
          </cell>
          <cell r="C158">
            <v>339000</v>
          </cell>
        </row>
        <row r="159">
          <cell r="A159" t="str">
            <v>Mezcla abierta en caliente para bacheo</v>
          </cell>
          <cell r="B159" t="str">
            <v>M3</v>
          </cell>
          <cell r="C159">
            <v>339000</v>
          </cell>
        </row>
        <row r="160">
          <cell r="A160" t="str">
            <v>Mezcla abierta en frio MAF-1</v>
          </cell>
          <cell r="B160" t="str">
            <v>M3</v>
          </cell>
          <cell r="C160">
            <v>263167</v>
          </cell>
        </row>
        <row r="161">
          <cell r="A161" t="str">
            <v>Mezcla abierta en frio MAF-2</v>
          </cell>
          <cell r="B161" t="str">
            <v>M3</v>
          </cell>
          <cell r="C161">
            <v>263167</v>
          </cell>
        </row>
        <row r="162">
          <cell r="A162" t="str">
            <v>Mezcla abierta en frio MAF-3</v>
          </cell>
          <cell r="B162" t="str">
            <v>M3</v>
          </cell>
          <cell r="C162">
            <v>266586</v>
          </cell>
        </row>
        <row r="163">
          <cell r="A163" t="str">
            <v>Mezcla abierta en frio para bacheo</v>
          </cell>
          <cell r="B163" t="str">
            <v>M3</v>
          </cell>
          <cell r="C163">
            <v>263167</v>
          </cell>
        </row>
        <row r="164">
          <cell r="A164" t="str">
            <v>Mezcla asfáltica reciclada en caliente tipo MDC-2</v>
          </cell>
          <cell r="B164" t="str">
            <v>M³</v>
          </cell>
        </row>
        <row r="165">
          <cell r="A165" t="str">
            <v>Mezcla asfáltica reciclada en caliente tipo MSC-1</v>
          </cell>
          <cell r="B165" t="str">
            <v>M³</v>
          </cell>
        </row>
        <row r="166">
          <cell r="A166" t="str">
            <v xml:space="preserve">Mezcla de alto módulo </v>
          </cell>
          <cell r="B166" t="str">
            <v>M3</v>
          </cell>
          <cell r="C166">
            <v>482444</v>
          </cell>
        </row>
        <row r="167">
          <cell r="A167" t="str">
            <v>Mezcla densa en caliente MDC-1</v>
          </cell>
          <cell r="B167" t="str">
            <v>M3</v>
          </cell>
          <cell r="C167">
            <v>358915</v>
          </cell>
        </row>
        <row r="168">
          <cell r="A168" t="str">
            <v>Mezcla densa en caliente MDC-2</v>
          </cell>
          <cell r="B168" t="str">
            <v>M3</v>
          </cell>
          <cell r="C168">
            <v>371279</v>
          </cell>
        </row>
        <row r="169">
          <cell r="A169" t="str">
            <v>Mezcla densa en caliente MDC-3</v>
          </cell>
          <cell r="B169" t="str">
            <v>M3</v>
          </cell>
          <cell r="C169">
            <v>415088</v>
          </cell>
        </row>
        <row r="170">
          <cell r="A170" t="str">
            <v>Mezcla densa en frio MDF-1</v>
          </cell>
          <cell r="B170" t="str">
            <v>M3</v>
          </cell>
          <cell r="C170">
            <v>257000</v>
          </cell>
        </row>
        <row r="171">
          <cell r="A171" t="str">
            <v>Mezcla densa en frio MDF-2</v>
          </cell>
          <cell r="B171" t="str">
            <v>M3</v>
          </cell>
          <cell r="C171">
            <v>263000</v>
          </cell>
        </row>
        <row r="172">
          <cell r="A172" t="str">
            <v>Mezcla densa en frio MDF-3</v>
          </cell>
          <cell r="B172" t="str">
            <v>M3</v>
          </cell>
          <cell r="C172">
            <v>263000</v>
          </cell>
        </row>
        <row r="173">
          <cell r="A173" t="str">
            <v>Mezcla densa en frio para bacheo</v>
          </cell>
          <cell r="B173" t="str">
            <v>M3</v>
          </cell>
          <cell r="C173">
            <v>257000</v>
          </cell>
        </row>
        <row r="174">
          <cell r="A174" t="str">
            <v>Mezcla discontinua en caliente F-1</v>
          </cell>
          <cell r="B174" t="str">
            <v>M3</v>
          </cell>
          <cell r="C174">
            <v>585794</v>
          </cell>
        </row>
        <row r="175">
          <cell r="A175" t="str">
            <v>Mezcla discontinua en caliente F-2</v>
          </cell>
          <cell r="B175" t="str">
            <v>M3</v>
          </cell>
          <cell r="C175">
            <v>585794</v>
          </cell>
        </row>
        <row r="176">
          <cell r="A176" t="str">
            <v>Mezcla discontinua en caliente M-1</v>
          </cell>
          <cell r="B176" t="str">
            <v>M3</v>
          </cell>
          <cell r="C176">
            <v>449000</v>
          </cell>
        </row>
        <row r="177">
          <cell r="A177" t="str">
            <v>Mezcla discontinua en caliente M-2</v>
          </cell>
          <cell r="B177" t="str">
            <v>M3</v>
          </cell>
          <cell r="C177">
            <v>449000</v>
          </cell>
        </row>
        <row r="178">
          <cell r="A178" t="str">
            <v>Mezcla drenante</v>
          </cell>
          <cell r="B178" t="str">
            <v>M³</v>
          </cell>
          <cell r="C178">
            <v>528864</v>
          </cell>
        </row>
        <row r="179">
          <cell r="A179" t="str">
            <v>Mezcla en caliente para bacheo</v>
          </cell>
          <cell r="B179" t="str">
            <v>M3</v>
          </cell>
          <cell r="C179">
            <v>371279</v>
          </cell>
        </row>
        <row r="180">
          <cell r="A180" t="str">
            <v>Mezcla gruesa en caliente tipo MGC-0</v>
          </cell>
          <cell r="B180" t="str">
            <v>M3</v>
          </cell>
          <cell r="C180">
            <v>342853</v>
          </cell>
        </row>
        <row r="181">
          <cell r="A181" t="str">
            <v>Mezcla gruesa en caliente tipo MGC-1</v>
          </cell>
          <cell r="B181" t="str">
            <v>M3</v>
          </cell>
        </row>
        <row r="182">
          <cell r="A182" t="str">
            <v>Mezcla semidensa en caliente tipo MSC-1</v>
          </cell>
          <cell r="B182" t="str">
            <v>M3</v>
          </cell>
          <cell r="C182">
            <v>342082</v>
          </cell>
        </row>
        <row r="183">
          <cell r="A183" t="str">
            <v>Mezcla semidensa en caliente tipo MSC-2</v>
          </cell>
          <cell r="B183" t="str">
            <v>M3</v>
          </cell>
          <cell r="C183">
            <v>342620</v>
          </cell>
        </row>
        <row r="184">
          <cell r="A184" t="str">
            <v>Mortero 1:3</v>
          </cell>
          <cell r="B184" t="str">
            <v>M3</v>
          </cell>
          <cell r="C184">
            <v>357058</v>
          </cell>
        </row>
        <row r="185">
          <cell r="A185" t="str">
            <v>Mortero 1:4</v>
          </cell>
          <cell r="B185" t="str">
            <v>M3</v>
          </cell>
          <cell r="C185">
            <v>303336</v>
          </cell>
        </row>
        <row r="186">
          <cell r="A186" t="str">
            <v>MORTERO ALTA RESISTENCIA (EUCOCRETE)</v>
          </cell>
          <cell r="B186" t="str">
            <v>M³</v>
          </cell>
          <cell r="C186">
            <v>8886775</v>
          </cell>
        </row>
        <row r="187">
          <cell r="A187" t="str">
            <v xml:space="preserve">Nutrientes (para remoción de especies vegetales) (dap, triple 15, urea o similar) (item 201.9) </v>
          </cell>
          <cell r="B187" t="str">
            <v>M³</v>
          </cell>
          <cell r="C187">
            <v>1496</v>
          </cell>
        </row>
        <row r="188">
          <cell r="A188" t="str">
            <v>Obra falsa concreto clase A y B (puntal de 3m metálico)</v>
          </cell>
          <cell r="B188" t="str">
            <v>M³</v>
          </cell>
          <cell r="C188">
            <v>36625</v>
          </cell>
        </row>
        <row r="189">
          <cell r="A189" t="str">
            <v>Oxigeno industrial</v>
          </cell>
          <cell r="B189" t="str">
            <v>KG</v>
          </cell>
          <cell r="C189">
            <v>1176</v>
          </cell>
        </row>
        <row r="190">
          <cell r="A190" t="str">
            <v>Paral en madera rolliza de 3" (tablestacados)</v>
          </cell>
          <cell r="B190" t="str">
            <v>M.L</v>
          </cell>
          <cell r="C190">
            <v>6940</v>
          </cell>
        </row>
        <row r="191">
          <cell r="A191" t="str">
            <v>Paral en madera rolliza de 5" y 4,5 m de longitud (tablestacados)</v>
          </cell>
          <cell r="B191" t="str">
            <v>U</v>
          </cell>
          <cell r="C191">
            <v>85725</v>
          </cell>
        </row>
        <row r="192">
          <cell r="A192" t="str">
            <v>Paral en madera rolliza de 6" y 5m de longitud (tablestacados)</v>
          </cell>
          <cell r="B192" t="str">
            <v>U</v>
          </cell>
          <cell r="C192">
            <v>123597</v>
          </cell>
        </row>
        <row r="193">
          <cell r="A193" t="str">
            <v>Paral en madera rolliza de 6" y 8m de longitud (tablestacados)</v>
          </cell>
          <cell r="B193" t="str">
            <v>U</v>
          </cell>
          <cell r="C193">
            <v>245730</v>
          </cell>
        </row>
        <row r="194">
          <cell r="A194" t="str">
            <v>Pegante epóxico</v>
          </cell>
          <cell r="B194" t="str">
            <v>KG</v>
          </cell>
          <cell r="C194">
            <v>23331</v>
          </cell>
        </row>
        <row r="195">
          <cell r="A195" t="str">
            <v>Piedra para concreto ciclópeo (rajón o canto rodado)</v>
          </cell>
          <cell r="B195" t="str">
            <v>M3</v>
          </cell>
          <cell r="C195">
            <v>32178</v>
          </cell>
        </row>
        <row r="196">
          <cell r="A196" t="str">
            <v>Piedra para gavión</v>
          </cell>
          <cell r="B196" t="str">
            <v>M3</v>
          </cell>
          <cell r="C196">
            <v>32029</v>
          </cell>
        </row>
        <row r="197">
          <cell r="A197" t="str">
            <v>Pilote en madera barbosco de 15*15</v>
          </cell>
          <cell r="B197" t="str">
            <v>M.L</v>
          </cell>
          <cell r="C197">
            <v>68620</v>
          </cell>
        </row>
        <row r="198">
          <cell r="A198" t="str">
            <v>Pilote prefabricado de concreto diametro 30 cm</v>
          </cell>
          <cell r="B198" t="str">
            <v>ML</v>
          </cell>
          <cell r="C198">
            <v>78992</v>
          </cell>
        </row>
        <row r="199">
          <cell r="A199" t="str">
            <v>Pilote prefabricado de concreto diametro 35 cm</v>
          </cell>
          <cell r="B199" t="str">
            <v>ML</v>
          </cell>
          <cell r="C199">
            <v>105418</v>
          </cell>
        </row>
        <row r="200">
          <cell r="A200" t="str">
            <v>Pilote prefabricado de concreto diametro 40 cm</v>
          </cell>
          <cell r="B200" t="str">
            <v>ML</v>
          </cell>
          <cell r="C200">
            <v>136815</v>
          </cell>
        </row>
        <row r="201">
          <cell r="A201" t="str">
            <v>Pintura acrilica pura para tráfico</v>
          </cell>
          <cell r="B201" t="str">
            <v>GALON</v>
          </cell>
          <cell r="C201">
            <v>70320</v>
          </cell>
        </row>
        <row r="202">
          <cell r="A202" t="str">
            <v>Pintura acrilica, esmalte o similar (pintura de estructuras metálicas) (item 650.4)</v>
          </cell>
          <cell r="B202" t="str">
            <v>GALON</v>
          </cell>
          <cell r="C202">
            <v>83833</v>
          </cell>
        </row>
        <row r="203">
          <cell r="A203" t="str">
            <v>Pintura anticorrosiva</v>
          </cell>
          <cell r="B203" t="str">
            <v>GALON</v>
          </cell>
          <cell r="C203">
            <v>36668</v>
          </cell>
        </row>
        <row r="204">
          <cell r="A204" t="str">
            <v>PINTURA TERMOPLASTICA</v>
          </cell>
          <cell r="B204" t="str">
            <v>GL</v>
          </cell>
          <cell r="D204" t="str">
            <v>sin referncia</v>
          </cell>
        </row>
        <row r="205">
          <cell r="A205" t="str">
            <v>Platina de 1" x 1/4" (cerramiento en malla)</v>
          </cell>
          <cell r="B205" t="str">
            <v>M.L</v>
          </cell>
          <cell r="C205">
            <v>2788</v>
          </cell>
        </row>
        <row r="206">
          <cell r="A206" t="str">
            <v>Poliflex o similar</v>
          </cell>
          <cell r="B206" t="str">
            <v>kg</v>
          </cell>
          <cell r="C206">
            <v>3500</v>
          </cell>
        </row>
        <row r="207">
          <cell r="A207" t="str">
            <v>Poste de kilometraje</v>
          </cell>
          <cell r="B207" t="str">
            <v>U</v>
          </cell>
          <cell r="C207">
            <v>50286</v>
          </cell>
        </row>
        <row r="208">
          <cell r="A208" t="str">
            <v>Poste de madera para cercas</v>
          </cell>
          <cell r="B208" t="str">
            <v>ML</v>
          </cell>
          <cell r="C208">
            <v>12622</v>
          </cell>
        </row>
        <row r="209">
          <cell r="A209" t="str">
            <v>Poste en angulo de 2*2*1/4 de 3,5m para señal</v>
          </cell>
          <cell r="B209" t="str">
            <v>U</v>
          </cell>
          <cell r="C209">
            <v>114475</v>
          </cell>
        </row>
        <row r="210">
          <cell r="A210" t="str">
            <v>Postes de concreto para cercas</v>
          </cell>
          <cell r="B210" t="str">
            <v>U</v>
          </cell>
          <cell r="C210">
            <v>42663</v>
          </cell>
        </row>
        <row r="211">
          <cell r="A211" t="str">
            <v>Postes para defensa metálica (1,80m)</v>
          </cell>
          <cell r="B211" t="str">
            <v>U</v>
          </cell>
          <cell r="C211">
            <v>104931</v>
          </cell>
        </row>
        <row r="212">
          <cell r="A212" t="str">
            <v>Producto enrollado para control de erosion tipo 1A</v>
          </cell>
          <cell r="B212" t="str">
            <v>M2</v>
          </cell>
          <cell r="C212">
            <v>2872</v>
          </cell>
        </row>
        <row r="213">
          <cell r="A213" t="str">
            <v>Producto enrollado para control de erosion tipo 1B</v>
          </cell>
          <cell r="B213" t="str">
            <v>M2</v>
          </cell>
          <cell r="C213">
            <v>2872</v>
          </cell>
        </row>
        <row r="214">
          <cell r="A214" t="str">
            <v>Producto enrollado para control de erosion tipo 1C</v>
          </cell>
          <cell r="B214" t="str">
            <v>M2</v>
          </cell>
          <cell r="C214">
            <v>3316</v>
          </cell>
        </row>
        <row r="215">
          <cell r="A215" t="str">
            <v>Producto enrollado para control de erosión Tipo 1D</v>
          </cell>
          <cell r="B215" t="str">
            <v>M²</v>
          </cell>
          <cell r="C215">
            <v>4024</v>
          </cell>
        </row>
        <row r="216">
          <cell r="A216" t="str">
            <v>Producto enrollado para control de erosion tipo 2A</v>
          </cell>
          <cell r="B216" t="str">
            <v>M2</v>
          </cell>
          <cell r="C216">
            <v>2872</v>
          </cell>
        </row>
        <row r="217">
          <cell r="A217" t="str">
            <v>Producto enrollado para control de erosión Tipo 2B</v>
          </cell>
          <cell r="B217" t="str">
            <v>M²</v>
          </cell>
          <cell r="C217">
            <v>3489</v>
          </cell>
        </row>
        <row r="218">
          <cell r="A218" t="str">
            <v>Producto enrollado para control de erosion tipo 2C</v>
          </cell>
          <cell r="B218" t="str">
            <v>M2</v>
          </cell>
          <cell r="C218">
            <v>3489</v>
          </cell>
        </row>
        <row r="219">
          <cell r="A219" t="str">
            <v>Producto enrollado para control de erosion tipo 2D</v>
          </cell>
          <cell r="B219" t="str">
            <v>M2</v>
          </cell>
          <cell r="C219">
            <v>4022</v>
          </cell>
        </row>
        <row r="220">
          <cell r="A220" t="str">
            <v>Producto enrollado para control de erosión Tipo 3A</v>
          </cell>
          <cell r="B220" t="str">
            <v>M²</v>
          </cell>
          <cell r="C220">
            <v>3489</v>
          </cell>
        </row>
        <row r="221">
          <cell r="A221" t="str">
            <v>Producto enrollado para control de erosión Tipo 3B</v>
          </cell>
          <cell r="B221" t="str">
            <v>M²</v>
          </cell>
          <cell r="C221">
            <v>4016</v>
          </cell>
        </row>
        <row r="222">
          <cell r="A222" t="str">
            <v>Producto enrollado para control de erosión Tipo 4</v>
          </cell>
          <cell r="B222" t="str">
            <v>M²</v>
          </cell>
          <cell r="C222">
            <v>4771</v>
          </cell>
        </row>
        <row r="223">
          <cell r="A223" t="str">
            <v>Producto enrollado para control de erosion tipo 5A</v>
          </cell>
          <cell r="B223" t="str">
            <v>M2</v>
          </cell>
          <cell r="C223">
            <v>13889</v>
          </cell>
        </row>
        <row r="224">
          <cell r="A224" t="str">
            <v>Producto enrollado para control de erosion tipo 5B</v>
          </cell>
          <cell r="B224" t="str">
            <v>M2</v>
          </cell>
          <cell r="C224">
            <v>13889</v>
          </cell>
        </row>
        <row r="225">
          <cell r="A225" t="str">
            <v>Producto enrollado para control de erosion tipo 5C</v>
          </cell>
          <cell r="B225" t="str">
            <v>M2</v>
          </cell>
          <cell r="C225">
            <v>13889</v>
          </cell>
        </row>
        <row r="226">
          <cell r="A226" t="str">
            <v>Quimico estabilizante (probase)</v>
          </cell>
          <cell r="B226" t="str">
            <v>LT</v>
          </cell>
          <cell r="C226">
            <v>565196</v>
          </cell>
        </row>
        <row r="227">
          <cell r="A227" t="str">
            <v>Resina termoplastica</v>
          </cell>
          <cell r="B227" t="str">
            <v>KG</v>
          </cell>
          <cell r="C227">
            <v>13912</v>
          </cell>
        </row>
        <row r="228">
          <cell r="A228" t="str">
            <v>Salida en PVC D=2" (accesorio para drenes horizontales de 2")</v>
          </cell>
          <cell r="B228" t="str">
            <v>M.L</v>
          </cell>
          <cell r="C228">
            <v>3038</v>
          </cell>
        </row>
        <row r="229">
          <cell r="A229" t="str">
            <v>Sección final de defensa metálica</v>
          </cell>
          <cell r="B229" t="str">
            <v>U</v>
          </cell>
          <cell r="C229">
            <v>41717</v>
          </cell>
        </row>
        <row r="230">
          <cell r="A230" t="str">
            <v>Sello de silicona o sellador autonivelante</v>
          </cell>
          <cell r="B230" t="str">
            <v>U</v>
          </cell>
          <cell r="C230">
            <v>7713</v>
          </cell>
        </row>
        <row r="231">
          <cell r="A231" t="str">
            <v>Semillas para empradizar</v>
          </cell>
          <cell r="B231" t="str">
            <v>KG</v>
          </cell>
          <cell r="C231">
            <v>41416</v>
          </cell>
        </row>
        <row r="232">
          <cell r="A232" t="str">
            <v>Señal (grupo 1). Tablero en lámina galvanizada de 75cm*75cm, calibre 16, reflectivo tipo 1.</v>
          </cell>
          <cell r="B232" t="str">
            <v>U</v>
          </cell>
          <cell r="C232">
            <v>111905</v>
          </cell>
        </row>
        <row r="233">
          <cell r="A233" t="str">
            <v xml:space="preserve">Señal (grupo 2). Tablero en lámina galvanizado de 1,2m*0,4m, calibre 16, reflectivo tipo 1. </v>
          </cell>
          <cell r="B233" t="str">
            <v>U</v>
          </cell>
          <cell r="C233">
            <v>232880</v>
          </cell>
        </row>
        <row r="234">
          <cell r="A234" t="str">
            <v xml:space="preserve">Señal (grupo 3 ferrocarril) (SP-54). Tablero en lámina galvanizado de 2,4m*0,3m, calibre 16, reflectivo tipo 1. </v>
          </cell>
          <cell r="B234" t="str">
            <v>U</v>
          </cell>
          <cell r="C234">
            <v>200300</v>
          </cell>
        </row>
        <row r="235">
          <cell r="A235" t="str">
            <v>Señal (grupo 4). Tablero en lámina galvanizado de 60cm*75cm, calibre 16, reflectivo tipo 1. (delineador de curva horizontal)</v>
          </cell>
          <cell r="B235" t="str">
            <v>U</v>
          </cell>
          <cell r="C235">
            <v>75645</v>
          </cell>
        </row>
        <row r="236">
          <cell r="A236" t="str">
            <v xml:space="preserve">Señal (grupo 5). Tablero en lámina galvanizado de 0,90m*1,13m, calibre 16, reflectivo tipo 1. </v>
          </cell>
          <cell r="B236" t="str">
            <v>U</v>
          </cell>
          <cell r="C236">
            <v>117797</v>
          </cell>
        </row>
        <row r="237">
          <cell r="A237" t="str">
            <v>Soldadura 6013 de 1/8</v>
          </cell>
          <cell r="B237" t="str">
            <v>KG</v>
          </cell>
          <cell r="C237">
            <v>7095</v>
          </cell>
        </row>
        <row r="238">
          <cell r="A238" t="str">
            <v>Soldadura 7018</v>
          </cell>
          <cell r="B238" t="str">
            <v>KG</v>
          </cell>
          <cell r="C238">
            <v>7797</v>
          </cell>
        </row>
        <row r="239">
          <cell r="A239" t="str">
            <v>Soldadura en PVC 1/8 de galón (anclajes)</v>
          </cell>
          <cell r="B239" t="str">
            <v>U</v>
          </cell>
          <cell r="C239">
            <v>28158</v>
          </cell>
        </row>
        <row r="240">
          <cell r="A240" t="str">
            <v>Soldadura L-70</v>
          </cell>
          <cell r="B240" t="str">
            <v>U</v>
          </cell>
          <cell r="C240">
            <v>8598</v>
          </cell>
        </row>
        <row r="241">
          <cell r="A241" t="str">
            <v>Superplastificante sikament</v>
          </cell>
          <cell r="B241" t="str">
            <v>KG</v>
          </cell>
          <cell r="C241">
            <v>7907</v>
          </cell>
        </row>
        <row r="242">
          <cell r="A242" t="str">
            <v>Tabla madera común L=3,0 m, e=3 cm, b=20 cm</v>
          </cell>
          <cell r="B242" t="str">
            <v>U</v>
          </cell>
          <cell r="C242">
            <v>9156</v>
          </cell>
        </row>
        <row r="243">
          <cell r="A243" t="str">
            <v>Tablestaca en madera aserrada (0,23*0,05*3)</v>
          </cell>
          <cell r="B243" t="str">
            <v>U</v>
          </cell>
          <cell r="C243">
            <v>50435</v>
          </cell>
        </row>
        <row r="244">
          <cell r="A244" t="str">
            <v>Tablestaca en madera aserrada (0,3*0,03*3)</v>
          </cell>
          <cell r="B244" t="str">
            <v>U</v>
          </cell>
          <cell r="C244">
            <v>50082</v>
          </cell>
        </row>
        <row r="245">
          <cell r="A245" t="str">
            <v>Tablestaca metálica (riel de 70 lb/yarda)</v>
          </cell>
          <cell r="B245" t="str">
            <v>M</v>
          </cell>
          <cell r="C245">
            <v>142158</v>
          </cell>
        </row>
        <row r="246">
          <cell r="A246" t="str">
            <v>Tacha reflectiva</v>
          </cell>
          <cell r="B246" t="str">
            <v>U</v>
          </cell>
          <cell r="C246">
            <v>4750</v>
          </cell>
        </row>
        <row r="247">
          <cell r="A247" t="str">
            <v>Taco redondo L=2,80 m</v>
          </cell>
          <cell r="B247" t="str">
            <v>U</v>
          </cell>
          <cell r="C247">
            <v>1801</v>
          </cell>
        </row>
        <row r="248">
          <cell r="A248" t="str">
            <v>Tapón en PVC RD21 de 1" (para anclajes)</v>
          </cell>
          <cell r="B248" t="str">
            <v>U</v>
          </cell>
          <cell r="C248">
            <v>813</v>
          </cell>
        </row>
        <row r="249">
          <cell r="A249" t="str">
            <v>Textil de tejido abierto TTA</v>
          </cell>
          <cell r="B249" t="str">
            <v>M2</v>
          </cell>
          <cell r="C249">
            <v>4485</v>
          </cell>
        </row>
        <row r="250">
          <cell r="A250" t="str">
            <v xml:space="preserve">Tierra abonada </v>
          </cell>
          <cell r="B250" t="str">
            <v>M3</v>
          </cell>
          <cell r="C250">
            <v>62336</v>
          </cell>
        </row>
        <row r="251">
          <cell r="A251" t="str">
            <v>Tornillos de Fijacion L=12mm</v>
          </cell>
          <cell r="B251" t="str">
            <v>U</v>
          </cell>
          <cell r="C251">
            <v>1163</v>
          </cell>
        </row>
        <row r="252">
          <cell r="A252" t="str">
            <v>Tornillos para defensa metálica</v>
          </cell>
          <cell r="B252" t="str">
            <v>U</v>
          </cell>
          <cell r="C252">
            <v>1740</v>
          </cell>
        </row>
        <row r="253">
          <cell r="A253" t="str">
            <v>Torón de tensionmiento 1/2" o 5/8" (acero de preesfuerzo) (item 641)</v>
          </cell>
          <cell r="B253" t="str">
            <v>KG</v>
          </cell>
          <cell r="C253">
            <v>4079</v>
          </cell>
        </row>
        <row r="254">
          <cell r="A254" t="str">
            <v>Tramo recto para defensas metalicas</v>
          </cell>
          <cell r="B254" t="str">
            <v>M</v>
          </cell>
          <cell r="C254">
            <v>54057</v>
          </cell>
        </row>
        <row r="255">
          <cell r="A255" t="str">
            <v>TRANSDUCTORES ELECTRONICOS (INCLUYE CABLES, PROTECCION CONTRA EL CONCRETO Y PANEL DE LECTURA)</v>
          </cell>
          <cell r="B255" t="str">
            <v>U</v>
          </cell>
          <cell r="C255">
            <v>1723042</v>
          </cell>
        </row>
        <row r="256">
          <cell r="A256" t="str">
            <v>TRANSDUCTORES MECANICOS (INCLUYE CABLES, PROTECCION CONTRA EL CONCRETO Y PANEL DE LECTURA)</v>
          </cell>
          <cell r="B256" t="str">
            <v>U</v>
          </cell>
          <cell r="C256">
            <v>1023382</v>
          </cell>
        </row>
        <row r="257">
          <cell r="A257" t="str">
            <v>Triturado tamaño maximo 3/4" y 1"</v>
          </cell>
          <cell r="B257" t="str">
            <v>U</v>
          </cell>
          <cell r="C257">
            <v>32400</v>
          </cell>
        </row>
        <row r="258">
          <cell r="A258" t="str">
            <v>Trompetas de 12 torones (acero de preesfuerzo) (item 641)</v>
          </cell>
          <cell r="B258" t="str">
            <v>KG</v>
          </cell>
          <cell r="C258">
            <v>269911</v>
          </cell>
        </row>
        <row r="259">
          <cell r="A259" t="str">
            <v>Tubería D=4" tipo pesado, E=2mm (baranda metálica)</v>
          </cell>
          <cell r="B259" t="str">
            <v>ML</v>
          </cell>
          <cell r="C259">
            <v>19174</v>
          </cell>
        </row>
        <row r="260">
          <cell r="A260" t="str">
            <v>Tuberia de 10" paRa vaciado tremi de 4 mts</v>
          </cell>
          <cell r="B260" t="str">
            <v>ML</v>
          </cell>
          <cell r="C260">
            <v>65706</v>
          </cell>
        </row>
        <row r="261">
          <cell r="A261" t="str">
            <v>Tubería en H de D=1/4", H=1.40m, A=0.20m (baranda metálica)</v>
          </cell>
          <cell r="B261" t="str">
            <v>KG</v>
          </cell>
          <cell r="C261">
            <v>61412</v>
          </cell>
        </row>
        <row r="262">
          <cell r="A262" t="str">
            <v>Tuberia Perforada en PVC de 2" (drenes horizontales de 2")</v>
          </cell>
          <cell r="B262" t="str">
            <v>ML</v>
          </cell>
          <cell r="C262">
            <v>11979</v>
          </cell>
        </row>
        <row r="263">
          <cell r="A263" t="str">
            <v>Tuberia PVC de 1" (para escamas en concreto)</v>
          </cell>
          <cell r="B263" t="str">
            <v>ML</v>
          </cell>
          <cell r="C263">
            <v>11445</v>
          </cell>
        </row>
        <row r="264">
          <cell r="A264" t="str">
            <v>Tuberia PVC RD21 de 1" (para anclajes)</v>
          </cell>
          <cell r="B264" t="str">
            <v>ML</v>
          </cell>
          <cell r="C264">
            <v>6076</v>
          </cell>
        </row>
        <row r="265">
          <cell r="A265" t="str">
            <v>Tubo concreto reforzado 900mm (tipo 1)</v>
          </cell>
          <cell r="B265" t="str">
            <v>ML</v>
          </cell>
          <cell r="C265">
            <v>324481</v>
          </cell>
        </row>
        <row r="266">
          <cell r="A266" t="str">
            <v>Tubo concreto reforzado 900mm (tipo 2)</v>
          </cell>
          <cell r="B266" t="str">
            <v>ML</v>
          </cell>
          <cell r="C266">
            <v>328059</v>
          </cell>
        </row>
        <row r="267">
          <cell r="A267" t="str">
            <v>Tubo concreto simple 450mm</v>
          </cell>
          <cell r="B267" t="str">
            <v>ML</v>
          </cell>
          <cell r="C267">
            <v>72597</v>
          </cell>
        </row>
        <row r="268">
          <cell r="A268" t="str">
            <v>Tubo concreto simple 500 mm</v>
          </cell>
          <cell r="B268" t="str">
            <v>ML</v>
          </cell>
          <cell r="C268">
            <v>92030</v>
          </cell>
        </row>
        <row r="269">
          <cell r="A269" t="str">
            <v>Tubo concreto simple 600 mm</v>
          </cell>
          <cell r="B269" t="str">
            <v>ML</v>
          </cell>
          <cell r="C269">
            <v>132104</v>
          </cell>
        </row>
        <row r="270">
          <cell r="A270" t="str">
            <v>Tubo corrugado de acero galvanizado MP-68</v>
          </cell>
          <cell r="B270" t="str">
            <v>ML</v>
          </cell>
          <cell r="C270">
            <v>461577</v>
          </cell>
        </row>
        <row r="271">
          <cell r="A271" t="str">
            <v>TUBO METALICO DE ALTA RESISTENCIA</v>
          </cell>
          <cell r="B271" t="str">
            <v>ML</v>
          </cell>
          <cell r="C271">
            <v>64202</v>
          </cell>
        </row>
        <row r="272">
          <cell r="A272" t="str">
            <v>Tubo para cerramiento, calibre 16 de 2,7m (cerramientos en malla) de 2" de diámetro</v>
          </cell>
          <cell r="B272" t="str">
            <v>UN</v>
          </cell>
          <cell r="C272">
            <v>50732</v>
          </cell>
        </row>
        <row r="273">
          <cell r="A273" t="str">
            <v>Unión en PVC D=2" (accesorio para drenes horizontales de 2")</v>
          </cell>
          <cell r="B273" t="str">
            <v>U</v>
          </cell>
          <cell r="C273">
            <v>3192</v>
          </cell>
        </row>
        <row r="274">
          <cell r="A274" t="str">
            <v>Unión en PVC RD21 de 1" (para anclajes)</v>
          </cell>
          <cell r="B274" t="str">
            <v>U</v>
          </cell>
          <cell r="C274">
            <v>780</v>
          </cell>
        </row>
        <row r="275">
          <cell r="A275" t="str">
            <v>UNIONES ESPECIALES DE ALTA RESISTENCIA PARA TUBERIA</v>
          </cell>
          <cell r="B275" t="str">
            <v>U</v>
          </cell>
          <cell r="C275">
            <v>48631</v>
          </cell>
        </row>
        <row r="278">
          <cell r="F278">
            <v>0.64</v>
          </cell>
        </row>
        <row r="280">
          <cell r="A280" t="str">
            <v>Formaleta para camisa de pilote</v>
          </cell>
          <cell r="B280" t="str">
            <v>M2</v>
          </cell>
          <cell r="C280">
            <v>1400</v>
          </cell>
        </row>
        <row r="281">
          <cell r="A281" t="str">
            <v>Cuñas para tensionamiento de 0.5"</v>
          </cell>
          <cell r="B281" t="str">
            <v>U</v>
          </cell>
          <cell r="C281">
            <v>11426</v>
          </cell>
        </row>
        <row r="282">
          <cell r="A282" t="str">
            <v>Cuñas para tensionamiento de 0.6"</v>
          </cell>
          <cell r="B282" t="str">
            <v>U</v>
          </cell>
          <cell r="C282">
            <v>13803.999999999998</v>
          </cell>
        </row>
        <row r="283">
          <cell r="A283" t="str">
            <v>Ducto para tensionamiento 7 torones de 0.5"</v>
          </cell>
          <cell r="B283" t="str">
            <v>ML</v>
          </cell>
          <cell r="C283">
            <v>4872</v>
          </cell>
        </row>
        <row r="284">
          <cell r="A284" t="str">
            <v>Ducto para tensionamiento 12 torones de 0.5 o 7 torones de 0.6"</v>
          </cell>
          <cell r="B284" t="str">
            <v>ML</v>
          </cell>
          <cell r="C284">
            <v>5800</v>
          </cell>
        </row>
        <row r="285">
          <cell r="A285" t="str">
            <v>Ducto para tensionamiento 12 torones de 0.6"</v>
          </cell>
          <cell r="B285" t="str">
            <v>ML</v>
          </cell>
          <cell r="C285">
            <v>6380</v>
          </cell>
        </row>
        <row r="286">
          <cell r="A286" t="str">
            <v>Anclajes (Botones) VSL para 7 torones de 0.5"</v>
          </cell>
          <cell r="B286" t="str">
            <v>U</v>
          </cell>
          <cell r="C286">
            <v>121799.99999999999</v>
          </cell>
        </row>
        <row r="287">
          <cell r="A287" t="str">
            <v>Anclajes (Botones) VSL para 12 torones de 0.5"</v>
          </cell>
          <cell r="B287" t="str">
            <v>U</v>
          </cell>
          <cell r="C287">
            <v>168200</v>
          </cell>
        </row>
        <row r="288">
          <cell r="A288" t="str">
            <v>Anclajes (Botones) VSL para 7 torones de 0.6"</v>
          </cell>
          <cell r="B288" t="str">
            <v>U</v>
          </cell>
          <cell r="C288">
            <v>150800</v>
          </cell>
        </row>
        <row r="289">
          <cell r="A289" t="str">
            <v>Anclajes (Botones) VSL para 12 torones de 0.6"</v>
          </cell>
          <cell r="B289" t="str">
            <v>U</v>
          </cell>
          <cell r="C289">
            <v>208800</v>
          </cell>
        </row>
        <row r="290">
          <cell r="A290" t="str">
            <v>Trompeta para 7 torones de 0.5"</v>
          </cell>
          <cell r="B290" t="str">
            <v>U</v>
          </cell>
          <cell r="C290">
            <v>45001.16</v>
          </cell>
        </row>
        <row r="291">
          <cell r="A291" t="str">
            <v>Trompeta para 12 torones de 0.5"</v>
          </cell>
          <cell r="B291" t="str">
            <v>U</v>
          </cell>
          <cell r="C291">
            <v>80001.16</v>
          </cell>
        </row>
        <row r="292">
          <cell r="A292" t="str">
            <v>Trompeta para 7 torones de 0.6"</v>
          </cell>
          <cell r="B292" t="str">
            <v>U</v>
          </cell>
          <cell r="C292">
            <v>60001.16</v>
          </cell>
        </row>
        <row r="293">
          <cell r="A293" t="str">
            <v>Trompeta para 12 torones de 0.6"</v>
          </cell>
          <cell r="B293" t="str">
            <v>U</v>
          </cell>
          <cell r="C293">
            <v>110001.16</v>
          </cell>
        </row>
        <row r="295">
          <cell r="A295" t="str">
            <v>CELDA ESPECIAL DE CARGA</v>
          </cell>
          <cell r="B295" t="str">
            <v>U</v>
          </cell>
          <cell r="C295">
            <v>20377500</v>
          </cell>
        </row>
        <row r="296">
          <cell r="A296" t="str">
            <v>MANGUERA DE ALTA PRESION</v>
          </cell>
          <cell r="B296" t="str">
            <v>ML</v>
          </cell>
          <cell r="C296">
            <v>114950</v>
          </cell>
        </row>
        <row r="297">
          <cell r="A297" t="str">
            <v>TUBO METALICO DE ALTA RESISTENCIA</v>
          </cell>
          <cell r="B297" t="str">
            <v>ML</v>
          </cell>
          <cell r="C297">
            <v>64247</v>
          </cell>
        </row>
        <row r="298">
          <cell r="A298" t="str">
            <v>UNIONES ESPECIALES DE ALTA RESISTENCIA PARA TUBERIA</v>
          </cell>
          <cell r="B298" t="str">
            <v>U</v>
          </cell>
          <cell r="C298">
            <v>48666</v>
          </cell>
        </row>
        <row r="299">
          <cell r="A299" t="str">
            <v>TRANSDUCTORES ELECTRONICOS (INCLUYE CABLES, PROTECCION CONTRA EL CONCRETO Y PANEL DE LECTURA)</v>
          </cell>
          <cell r="B299" t="str">
            <v>U</v>
          </cell>
          <cell r="C299">
            <v>1724250</v>
          </cell>
        </row>
        <row r="300">
          <cell r="A300" t="str">
            <v>TRANSDUCTORES MECANICOS (INCLUYE CABLES, PROTECCION CONTRA EL CONCRETO Y PANEL DE LECTURA)</v>
          </cell>
          <cell r="B300" t="str">
            <v>U</v>
          </cell>
          <cell r="C300">
            <v>1024100</v>
          </cell>
        </row>
      </sheetData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18000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6655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50000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>
        <row r="1">
          <cell r="A1" t="str">
            <v>200.1</v>
          </cell>
          <cell r="B1" t="str">
            <v>3.6.1.2.1</v>
          </cell>
        </row>
        <row r="2">
          <cell r="A2" t="str">
            <v>200.2</v>
          </cell>
          <cell r="B2" t="str">
            <v>3.6.1.2.3</v>
          </cell>
        </row>
        <row r="3">
          <cell r="A3" t="str">
            <v>200P1</v>
          </cell>
        </row>
        <row r="4">
          <cell r="A4" t="str">
            <v>200P2</v>
          </cell>
        </row>
        <row r="5">
          <cell r="A5" t="str">
            <v>201.1</v>
          </cell>
          <cell r="B5" t="str">
            <v>3.6.1.3.11</v>
          </cell>
        </row>
        <row r="6">
          <cell r="A6" t="str">
            <v>201.2</v>
          </cell>
          <cell r="B6" t="str">
            <v>3.6.1.3.11</v>
          </cell>
        </row>
        <row r="7">
          <cell r="A7" t="str">
            <v>201.3</v>
          </cell>
          <cell r="B7" t="str">
            <v>3.6.1.3.15</v>
          </cell>
        </row>
        <row r="8">
          <cell r="A8" t="str">
            <v>201.4</v>
          </cell>
          <cell r="B8" t="str">
            <v>3.6.1.3.14</v>
          </cell>
        </row>
        <row r="9">
          <cell r="A9" t="str">
            <v>201.5</v>
          </cell>
          <cell r="B9" t="str">
            <v>3.3.1.1</v>
          </cell>
        </row>
        <row r="10">
          <cell r="A10" t="str">
            <v>201.6</v>
          </cell>
          <cell r="B10" t="str">
            <v>3.6.1.3.11</v>
          </cell>
        </row>
        <row r="11">
          <cell r="A11" t="str">
            <v>201.6P</v>
          </cell>
          <cell r="B11" t="str">
            <v>3.6.1.3</v>
          </cell>
        </row>
        <row r="12">
          <cell r="A12" t="str">
            <v>201.10</v>
          </cell>
          <cell r="B12" t="str">
            <v>3.6.1.3.35</v>
          </cell>
        </row>
        <row r="13">
          <cell r="A13" t="str">
            <v>201.11</v>
          </cell>
          <cell r="B13" t="str">
            <v>3.6.1.3</v>
          </cell>
        </row>
        <row r="14">
          <cell r="A14" t="str">
            <v>201.11P10</v>
          </cell>
          <cell r="B14" t="str">
            <v>3.6.1.3</v>
          </cell>
        </row>
        <row r="15">
          <cell r="A15" t="str">
            <v>201.11P7</v>
          </cell>
          <cell r="B15" t="str">
            <v>3.6.1.3</v>
          </cell>
        </row>
        <row r="16">
          <cell r="A16" t="str">
            <v>201.11P8</v>
          </cell>
          <cell r="B16" t="str">
            <v>3.6.1.3</v>
          </cell>
        </row>
        <row r="17">
          <cell r="A17" t="str">
            <v>201.11P9</v>
          </cell>
          <cell r="B17" t="str">
            <v>3.6.1.3</v>
          </cell>
        </row>
        <row r="18">
          <cell r="A18" t="str">
            <v>201.12</v>
          </cell>
          <cell r="B18" t="str">
            <v>3.6.1.3.47</v>
          </cell>
        </row>
        <row r="19">
          <cell r="A19" t="str">
            <v>201.13</v>
          </cell>
          <cell r="B19" t="str">
            <v>3.6.1.3</v>
          </cell>
        </row>
        <row r="20">
          <cell r="A20" t="str">
            <v>201.14</v>
          </cell>
          <cell r="B20" t="str">
            <v>3.6.1.3.9</v>
          </cell>
        </row>
        <row r="21">
          <cell r="A21" t="str">
            <v>201.15</v>
          </cell>
          <cell r="B21" t="str">
            <v>3.6.1.3</v>
          </cell>
        </row>
        <row r="22">
          <cell r="A22" t="str">
            <v>201.16</v>
          </cell>
          <cell r="B22" t="str">
            <v>3.6.1.3</v>
          </cell>
        </row>
        <row r="23">
          <cell r="A23" t="str">
            <v>201.17</v>
          </cell>
          <cell r="B23" t="str">
            <v>3.6.1.3</v>
          </cell>
        </row>
        <row r="24">
          <cell r="A24" t="str">
            <v>201.18</v>
          </cell>
          <cell r="B24" t="str">
            <v>3.6.1.3.1</v>
          </cell>
        </row>
        <row r="25">
          <cell r="A25" t="str">
            <v>201.19</v>
          </cell>
          <cell r="B25" t="str">
            <v>3.6.1.3</v>
          </cell>
        </row>
        <row r="26">
          <cell r="A26" t="str">
            <v>201.20</v>
          </cell>
          <cell r="B26" t="str">
            <v>3.6.1.3</v>
          </cell>
        </row>
        <row r="27">
          <cell r="A27" t="str">
            <v>201.21</v>
          </cell>
          <cell r="B27" t="str">
            <v>3.6.1.3</v>
          </cell>
        </row>
        <row r="28">
          <cell r="A28" t="str">
            <v>201.22</v>
          </cell>
          <cell r="B28" t="str">
            <v>3.6.1.3.13</v>
          </cell>
        </row>
        <row r="29">
          <cell r="A29" t="str">
            <v>201.2P1</v>
          </cell>
        </row>
        <row r="30">
          <cell r="A30" t="str">
            <v>201.2P2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201.4</v>
          </cell>
          <cell r="B32" t="str">
            <v/>
          </cell>
        </row>
        <row r="33">
          <cell r="A33" t="str">
            <v>201.5</v>
          </cell>
        </row>
        <row r="34">
          <cell r="A34" t="str">
            <v>201.6</v>
          </cell>
        </row>
        <row r="35">
          <cell r="A35" t="str">
            <v>201.7</v>
          </cell>
          <cell r="B35" t="str">
            <v xml:space="preserve">3.6.1.3.13  </v>
          </cell>
        </row>
        <row r="36">
          <cell r="A36" t="str">
            <v>201.8</v>
          </cell>
          <cell r="B36" t="str">
            <v>3.6.1.3.15</v>
          </cell>
        </row>
        <row r="37">
          <cell r="A37" t="str">
            <v>201.9</v>
          </cell>
          <cell r="B37" t="str">
            <v>3.6.1.3.33</v>
          </cell>
        </row>
        <row r="38">
          <cell r="A38" t="str">
            <v>210.1</v>
          </cell>
          <cell r="B38" t="str">
            <v>3.6.2.1.1 </v>
          </cell>
        </row>
        <row r="39">
          <cell r="A39" t="str">
            <v>210.1.1</v>
          </cell>
          <cell r="B39" t="str">
            <v xml:space="preserve">3.6.2.1.1 </v>
          </cell>
        </row>
        <row r="40">
          <cell r="A40" t="str">
            <v>210.1.1</v>
          </cell>
          <cell r="B40" t="str">
            <v xml:space="preserve">3.6.2.1.1 </v>
          </cell>
        </row>
        <row r="41">
          <cell r="A41" t="str">
            <v>210.1.2</v>
          </cell>
          <cell r="B41" t="str">
            <v>3.6.2.1.3 </v>
          </cell>
        </row>
        <row r="42">
          <cell r="A42" t="str">
            <v>210.2</v>
          </cell>
          <cell r="B42" t="str">
            <v>3.6.2.1.3</v>
          </cell>
        </row>
        <row r="43">
          <cell r="A43" t="str">
            <v>210.2 OTRA</v>
          </cell>
          <cell r="B43" t="str">
            <v>3.6.2.1.3 </v>
          </cell>
        </row>
        <row r="44">
          <cell r="A44" t="str">
            <v>210.2.1</v>
          </cell>
          <cell r="B44" t="str">
            <v>3.6.2.1.3</v>
          </cell>
        </row>
        <row r="45">
          <cell r="A45" t="str">
            <v>210.2.2</v>
          </cell>
          <cell r="B45" t="str">
            <v>3.6.2.1.5</v>
          </cell>
        </row>
        <row r="46">
          <cell r="A46" t="str">
            <v>210.2.3</v>
          </cell>
          <cell r="B46" t="str">
            <v>3.6.2.1.5</v>
          </cell>
        </row>
        <row r="47">
          <cell r="A47" t="str">
            <v>210.2.4</v>
          </cell>
          <cell r="B47" t="str">
            <v>3.6.2.1.5</v>
          </cell>
        </row>
        <row r="48">
          <cell r="A48" t="str">
            <v>210.3</v>
          </cell>
          <cell r="B48" t="str">
            <v>3.6.2.1.5</v>
          </cell>
        </row>
        <row r="49">
          <cell r="A49" t="str">
            <v>211.1</v>
          </cell>
          <cell r="B49" t="str">
            <v xml:space="preserve">3.6.2.2.1  </v>
          </cell>
        </row>
        <row r="50">
          <cell r="A50" t="str">
            <v>211.1P</v>
          </cell>
          <cell r="B50" t="str">
            <v>3.6.2.2</v>
          </cell>
        </row>
        <row r="51">
          <cell r="A51" t="str">
            <v>220.1</v>
          </cell>
          <cell r="B51" t="str">
            <v>3.6.2.3.1</v>
          </cell>
        </row>
        <row r="52">
          <cell r="A52" t="str">
            <v>221.1</v>
          </cell>
          <cell r="B52" t="str">
            <v>3.6.2.4.2</v>
          </cell>
        </row>
        <row r="53">
          <cell r="A53" t="str">
            <v>221.2</v>
          </cell>
          <cell r="B53" t="str">
            <v>3.6.2.4.1</v>
          </cell>
        </row>
        <row r="54">
          <cell r="A54" t="str">
            <v>225.1P</v>
          </cell>
        </row>
        <row r="55">
          <cell r="A55" t="str">
            <v>225.2P</v>
          </cell>
        </row>
        <row r="56">
          <cell r="A56" t="str">
            <v>230.1</v>
          </cell>
          <cell r="B56" t="str">
            <v>3.6.2.5.1</v>
          </cell>
        </row>
        <row r="57">
          <cell r="A57" t="str">
            <v>230.2</v>
          </cell>
          <cell r="B57" t="str">
            <v>3.6.2.5.2</v>
          </cell>
        </row>
        <row r="58">
          <cell r="A58" t="str">
            <v>231.1</v>
          </cell>
          <cell r="B58" t="str">
            <v>3.6.8.2 </v>
          </cell>
        </row>
        <row r="59">
          <cell r="A59" t="str">
            <v>232.1</v>
          </cell>
          <cell r="B59" t="str">
            <v>3.6.8.2 </v>
          </cell>
        </row>
        <row r="60">
          <cell r="A60" t="str">
            <v>234.1</v>
          </cell>
          <cell r="B60" t="str">
            <v>3.6.8.2 </v>
          </cell>
        </row>
        <row r="61">
          <cell r="A61" t="str">
            <v>310.1</v>
          </cell>
          <cell r="B61" t="str">
            <v>3.6.3.1.1</v>
          </cell>
        </row>
        <row r="62">
          <cell r="A62" t="str">
            <v>311.1</v>
          </cell>
          <cell r="B62" t="str">
            <v>3.6.3.2.1</v>
          </cell>
        </row>
        <row r="63">
          <cell r="A63" t="str">
            <v>311P1</v>
          </cell>
          <cell r="B63" t="str">
            <v>3.6.3.2</v>
          </cell>
        </row>
        <row r="64">
          <cell r="A64" t="str">
            <v>311P2</v>
          </cell>
          <cell r="B64" t="str">
            <v>3.6.3.2</v>
          </cell>
        </row>
        <row r="65">
          <cell r="A65" t="str">
            <v>311P3</v>
          </cell>
          <cell r="B65" t="str">
            <v>3.6.3.2</v>
          </cell>
        </row>
        <row r="66">
          <cell r="A66" t="str">
            <v>312.1</v>
          </cell>
          <cell r="B66" t="str">
            <v>3.6.3.2</v>
          </cell>
        </row>
        <row r="67">
          <cell r="A67" t="str">
            <v>312.2</v>
          </cell>
          <cell r="B67" t="str">
            <v>3.6.3.2</v>
          </cell>
        </row>
        <row r="68">
          <cell r="A68" t="str">
            <v>312.3</v>
          </cell>
          <cell r="B68" t="str">
            <v>3.6.3.2</v>
          </cell>
        </row>
        <row r="69">
          <cell r="A69" t="str">
            <v>312.4</v>
          </cell>
          <cell r="B69" t="str">
            <v>3.6.3.3</v>
          </cell>
        </row>
        <row r="70">
          <cell r="A70" t="str">
            <v>320.1</v>
          </cell>
          <cell r="B70" t="str">
            <v>3.6.3.4.4</v>
          </cell>
        </row>
        <row r="71">
          <cell r="A71" t="str">
            <v>320.2</v>
          </cell>
          <cell r="B71" t="str">
            <v>3.6.3.4.4</v>
          </cell>
        </row>
        <row r="72">
          <cell r="A72" t="str">
            <v>330.1</v>
          </cell>
          <cell r="B72" t="str">
            <v>3.6.3.6.2</v>
          </cell>
        </row>
        <row r="73">
          <cell r="A73" t="str">
            <v>330.2</v>
          </cell>
          <cell r="B73" t="str">
            <v>3.6.3.6.3</v>
          </cell>
        </row>
        <row r="74">
          <cell r="A74" t="str">
            <v>340.1</v>
          </cell>
          <cell r="B74" t="str">
            <v>3.6.3.7.1</v>
          </cell>
        </row>
        <row r="75">
          <cell r="A75" t="str">
            <v>340.2</v>
          </cell>
          <cell r="B75" t="str">
            <v>3.6.3.7.3</v>
          </cell>
        </row>
        <row r="76">
          <cell r="A76" t="str">
            <v>340.3</v>
          </cell>
          <cell r="B76" t="str">
            <v>3.6.3.7.5</v>
          </cell>
        </row>
        <row r="77">
          <cell r="A77" t="str">
            <v>341.1</v>
          </cell>
          <cell r="B77" t="str">
            <v>3.6.3.7</v>
          </cell>
        </row>
        <row r="78">
          <cell r="A78" t="str">
            <v>341.2</v>
          </cell>
          <cell r="B78" t="str">
            <v>3.6.3.7</v>
          </cell>
        </row>
        <row r="79">
          <cell r="A79" t="str">
            <v>342.1</v>
          </cell>
          <cell r="B79" t="str">
            <v>3.6.3.7</v>
          </cell>
        </row>
        <row r="80">
          <cell r="A80" t="str">
            <v>342P</v>
          </cell>
          <cell r="B80" t="str">
            <v>3.6.3.7.16 </v>
          </cell>
        </row>
        <row r="81">
          <cell r="A81" t="str">
            <v>410.1</v>
          </cell>
          <cell r="B81" t="str">
            <v>3.6.4.1.1</v>
          </cell>
        </row>
        <row r="82">
          <cell r="A82" t="str">
            <v>410.2</v>
          </cell>
          <cell r="B82" t="str">
            <v>3.6.4.1.2</v>
          </cell>
        </row>
        <row r="83">
          <cell r="A83" t="str">
            <v>411.1</v>
          </cell>
          <cell r="B83" t="str">
            <v>3.6.4.2.1</v>
          </cell>
        </row>
        <row r="84">
          <cell r="A84" t="str">
            <v>411.2</v>
          </cell>
          <cell r="B84" t="str">
            <v>3.6.4.2.2</v>
          </cell>
        </row>
        <row r="85">
          <cell r="A85" t="str">
            <v>411.3</v>
          </cell>
          <cell r="B85" t="str">
            <v>3.6.4.2.3</v>
          </cell>
        </row>
        <row r="86">
          <cell r="A86" t="str">
            <v>414.1</v>
          </cell>
          <cell r="B86" t="str">
            <v>3.6.4.1.3</v>
          </cell>
        </row>
        <row r="87">
          <cell r="A87" t="str">
            <v>414.2</v>
          </cell>
          <cell r="B87" t="str">
            <v>3.6.4.1.4</v>
          </cell>
        </row>
        <row r="88">
          <cell r="A88" t="str">
            <v>414.3</v>
          </cell>
          <cell r="B88" t="str">
            <v>3.6.4.1.5</v>
          </cell>
        </row>
        <row r="89">
          <cell r="A89" t="str">
            <v>414.4</v>
          </cell>
          <cell r="B89" t="str">
            <v>3.6.4.1.6</v>
          </cell>
        </row>
        <row r="90">
          <cell r="A90" t="str">
            <v>414.5</v>
          </cell>
          <cell r="B90" t="str">
            <v>3.6.4.1</v>
          </cell>
        </row>
        <row r="91">
          <cell r="A91" t="str">
            <v>415.1</v>
          </cell>
          <cell r="B91" t="str">
            <v>3.6.4.2.5</v>
          </cell>
        </row>
        <row r="92">
          <cell r="A92" t="str">
            <v>420.1</v>
          </cell>
          <cell r="B92" t="str">
            <v xml:space="preserve">3.6.4.3.1 </v>
          </cell>
        </row>
        <row r="93">
          <cell r="A93" t="str">
            <v>420.2</v>
          </cell>
          <cell r="B93" t="str">
            <v>3.6.4.3.2</v>
          </cell>
        </row>
        <row r="94">
          <cell r="A94" t="str">
            <v>421.1</v>
          </cell>
          <cell r="B94" t="str">
            <v>3.6.4.4.2</v>
          </cell>
        </row>
        <row r="95">
          <cell r="A95" t="str">
            <v>421.2</v>
          </cell>
          <cell r="B95" t="str">
            <v>3.6.4.4.3</v>
          </cell>
        </row>
        <row r="96">
          <cell r="A96" t="str">
            <v>421.3</v>
          </cell>
          <cell r="B96" t="str">
            <v>3.6.4.4.4</v>
          </cell>
        </row>
        <row r="97">
          <cell r="A97" t="str">
            <v>421.4</v>
          </cell>
          <cell r="B97" t="str">
            <v>3.6.4.4.5</v>
          </cell>
        </row>
        <row r="98">
          <cell r="A98" t="str">
            <v>430.1</v>
          </cell>
          <cell r="B98" t="str">
            <v>3.6.4.5.1</v>
          </cell>
        </row>
        <row r="99">
          <cell r="A99" t="str">
            <v>430.2</v>
          </cell>
          <cell r="B99" t="str">
            <v>3.6.4.5.2</v>
          </cell>
        </row>
        <row r="100">
          <cell r="A100" t="str">
            <v>431.1</v>
          </cell>
          <cell r="B100" t="str">
            <v>3.6.4.6.1</v>
          </cell>
        </row>
        <row r="101">
          <cell r="A101" t="str">
            <v>431.2</v>
          </cell>
          <cell r="B101" t="str">
            <v>3.6.4.6.2</v>
          </cell>
        </row>
        <row r="102">
          <cell r="A102" t="str">
            <v>432.1</v>
          </cell>
          <cell r="B102" t="str">
            <v>3.6.4.7.1</v>
          </cell>
        </row>
        <row r="103">
          <cell r="A103" t="str">
            <v>432.2</v>
          </cell>
          <cell r="B103" t="str">
            <v>3.6.4.7.1</v>
          </cell>
        </row>
        <row r="104">
          <cell r="A104" t="str">
            <v>433.1</v>
          </cell>
          <cell r="B104" t="str">
            <v>3.6.4.8.1</v>
          </cell>
        </row>
        <row r="105">
          <cell r="A105" t="str">
            <v>433.2</v>
          </cell>
          <cell r="B105" t="str">
            <v>3.6.4.8.2</v>
          </cell>
        </row>
        <row r="106">
          <cell r="A106" t="str">
            <v>433.3</v>
          </cell>
          <cell r="B106" t="str">
            <v>3.6.4.8.3</v>
          </cell>
        </row>
        <row r="107">
          <cell r="A107" t="str">
            <v>433.4</v>
          </cell>
          <cell r="B107" t="str">
            <v>3.6.4.8.4</v>
          </cell>
        </row>
        <row r="108">
          <cell r="A108" t="str">
            <v>433.5</v>
          </cell>
          <cell r="B108" t="str">
            <v>3.6.4.8.5</v>
          </cell>
        </row>
        <row r="109">
          <cell r="A109" t="str">
            <v>433.6</v>
          </cell>
          <cell r="B109" t="str">
            <v>3.6.4.8.6</v>
          </cell>
        </row>
        <row r="110">
          <cell r="A110" t="str">
            <v>433.7</v>
          </cell>
          <cell r="B110" t="str">
            <v>3.6.4.8.7</v>
          </cell>
        </row>
        <row r="111">
          <cell r="A111" t="str">
            <v>433.8</v>
          </cell>
          <cell r="B111" t="str">
            <v>3.6.4.8.8</v>
          </cell>
        </row>
        <row r="112">
          <cell r="A112" t="str">
            <v>440.1</v>
          </cell>
          <cell r="B112" t="str">
            <v>3.6.4.9.1</v>
          </cell>
        </row>
        <row r="113">
          <cell r="A113" t="str">
            <v>440.1P</v>
          </cell>
          <cell r="B113" t="str">
            <v>3.6.4.9</v>
          </cell>
        </row>
        <row r="114">
          <cell r="A114" t="str">
            <v>440.2</v>
          </cell>
          <cell r="B114" t="str">
            <v>3.6.4.9.2</v>
          </cell>
        </row>
        <row r="115">
          <cell r="A115" t="str">
            <v>440.2P</v>
          </cell>
          <cell r="B115" t="str">
            <v>3.6.4.9</v>
          </cell>
        </row>
        <row r="116">
          <cell r="A116" t="str">
            <v>440.3</v>
          </cell>
          <cell r="B116" t="str">
            <v>3.6.4.9.3</v>
          </cell>
        </row>
        <row r="117">
          <cell r="A117" t="str">
            <v>440.3P</v>
          </cell>
          <cell r="B117" t="str">
            <v>3.6.4.9</v>
          </cell>
        </row>
        <row r="118">
          <cell r="A118" t="str">
            <v>440.4</v>
          </cell>
          <cell r="B118" t="str">
            <v>3.6.4.9.4</v>
          </cell>
        </row>
        <row r="119">
          <cell r="A119" t="str">
            <v>441.1</v>
          </cell>
          <cell r="B119" t="str">
            <v>3.6.4.10.1</v>
          </cell>
        </row>
        <row r="120">
          <cell r="A120" t="str">
            <v>441.1P</v>
          </cell>
          <cell r="B120" t="str">
            <v>3.6.4.10</v>
          </cell>
        </row>
        <row r="121">
          <cell r="A121" t="str">
            <v>441.2</v>
          </cell>
          <cell r="B121" t="str">
            <v>3.6.4.10.2</v>
          </cell>
        </row>
        <row r="122">
          <cell r="A122" t="str">
            <v>441.2P</v>
          </cell>
          <cell r="B122" t="str">
            <v>3.6.4.10</v>
          </cell>
        </row>
        <row r="123">
          <cell r="A123" t="str">
            <v>441.3</v>
          </cell>
          <cell r="B123" t="str">
            <v>3.6.4.10.3</v>
          </cell>
        </row>
        <row r="124">
          <cell r="A124" t="str">
            <v>441.3P</v>
          </cell>
          <cell r="B124" t="str">
            <v>3.6.4.10</v>
          </cell>
        </row>
        <row r="125">
          <cell r="A125" t="str">
            <v>441.4</v>
          </cell>
          <cell r="B125" t="str">
            <v>3.6.4.10.4</v>
          </cell>
        </row>
        <row r="126">
          <cell r="A126" t="str">
            <v>450.1</v>
          </cell>
          <cell r="B126" t="str">
            <v>3.6.4.11.2</v>
          </cell>
        </row>
        <row r="127">
          <cell r="A127" t="str">
            <v>450.1.1</v>
          </cell>
          <cell r="B127" t="str">
            <v>3.6.4.11</v>
          </cell>
        </row>
        <row r="128">
          <cell r="A128" t="str">
            <v>450.1.2</v>
          </cell>
          <cell r="B128" t="str">
            <v>3.6.4.11</v>
          </cell>
        </row>
        <row r="129">
          <cell r="A129" t="str">
            <v>450.1P</v>
          </cell>
          <cell r="B129" t="str">
            <v>3.6.4.11</v>
          </cell>
        </row>
        <row r="130">
          <cell r="A130" t="str">
            <v>450.2</v>
          </cell>
          <cell r="B130" t="str">
            <v>3.6.4.11.3</v>
          </cell>
        </row>
        <row r="131">
          <cell r="A131" t="str">
            <v>450.2P</v>
          </cell>
          <cell r="B131" t="str">
            <v>3.6.4.11</v>
          </cell>
        </row>
        <row r="132">
          <cell r="A132" t="str">
            <v>450.3</v>
          </cell>
          <cell r="B132" t="str">
            <v>3.6.4.11.4</v>
          </cell>
        </row>
        <row r="133">
          <cell r="A133" t="str">
            <v>450.3P</v>
          </cell>
          <cell r="B133" t="str">
            <v>3.6.4.11</v>
          </cell>
        </row>
        <row r="134">
          <cell r="A134" t="str">
            <v>450.4</v>
          </cell>
          <cell r="B134" t="str">
            <v>3.6.4</v>
          </cell>
        </row>
        <row r="135">
          <cell r="A135" t="str">
            <v>450.5</v>
          </cell>
          <cell r="B135" t="str">
            <v>3.6.4</v>
          </cell>
        </row>
        <row r="136">
          <cell r="A136" t="str">
            <v>450.6</v>
          </cell>
          <cell r="B136" t="str">
            <v>3.6.4</v>
          </cell>
        </row>
        <row r="137">
          <cell r="A137" t="str">
            <v>450.7</v>
          </cell>
          <cell r="B137" t="str">
            <v>3.6.4</v>
          </cell>
        </row>
        <row r="138">
          <cell r="A138" t="str">
            <v>450.8</v>
          </cell>
          <cell r="B138" t="str">
            <v>3.6.4</v>
          </cell>
        </row>
        <row r="139">
          <cell r="A139" t="str">
            <v>450.9</v>
          </cell>
          <cell r="B139" t="str">
            <v>3.6.4.11.5</v>
          </cell>
        </row>
        <row r="140">
          <cell r="A140" t="str">
            <v>450.9P</v>
          </cell>
          <cell r="B140" t="str">
            <v>3.6.4.11.5</v>
          </cell>
        </row>
        <row r="141">
          <cell r="A141" t="str">
            <v>451.1</v>
          </cell>
          <cell r="B141" t="str">
            <v>3.6.4.12.1</v>
          </cell>
        </row>
        <row r="142">
          <cell r="A142" t="str">
            <v>451.1P</v>
          </cell>
          <cell r="B142" t="str">
            <v>3.6.4.12</v>
          </cell>
        </row>
        <row r="143">
          <cell r="A143" t="str">
            <v>451.2</v>
          </cell>
          <cell r="B143" t="str">
            <v>3.6.4.12.2</v>
          </cell>
        </row>
        <row r="144">
          <cell r="A144" t="str">
            <v>451.2P</v>
          </cell>
          <cell r="B144" t="str">
            <v>3.6.4.12</v>
          </cell>
        </row>
        <row r="145">
          <cell r="A145" t="str">
            <v>451.3</v>
          </cell>
          <cell r="B145" t="str">
            <v>3.6.4.12.3</v>
          </cell>
        </row>
        <row r="146">
          <cell r="A146" t="str">
            <v>451.3P</v>
          </cell>
          <cell r="B146" t="str">
            <v>3.6.4.12</v>
          </cell>
        </row>
        <row r="147">
          <cell r="A147" t="str">
            <v>451.4</v>
          </cell>
          <cell r="B147" t="str">
            <v>3.6.4.12</v>
          </cell>
        </row>
        <row r="148">
          <cell r="A148" t="str">
            <v>452.1</v>
          </cell>
          <cell r="B148" t="str">
            <v>3.6.4.13.1</v>
          </cell>
        </row>
        <row r="149">
          <cell r="A149" t="str">
            <v>452.1P</v>
          </cell>
          <cell r="B149" t="str">
            <v>3.6.4.13.1 </v>
          </cell>
        </row>
        <row r="150">
          <cell r="A150" t="str">
            <v>452.2</v>
          </cell>
          <cell r="B150" t="str">
            <v>3.6.4.13.2</v>
          </cell>
        </row>
        <row r="151">
          <cell r="A151" t="str">
            <v>452.2P</v>
          </cell>
          <cell r="B151" t="str">
            <v>3.6.4.13.2</v>
          </cell>
        </row>
        <row r="152">
          <cell r="A152" t="str">
            <v>452.3</v>
          </cell>
          <cell r="B152" t="str">
            <v>3.6.4.13.7</v>
          </cell>
        </row>
        <row r="153">
          <cell r="A153" t="str">
            <v>452.3P</v>
          </cell>
          <cell r="B153" t="str">
            <v>3.6.4.13.7</v>
          </cell>
        </row>
        <row r="154">
          <cell r="A154" t="str">
            <v>452.4</v>
          </cell>
          <cell r="B154" t="str">
            <v>3.6.4.13.8</v>
          </cell>
        </row>
        <row r="155">
          <cell r="A155" t="str">
            <v>452.4P</v>
          </cell>
          <cell r="B155" t="str">
            <v>3.6.4.13.8 </v>
          </cell>
        </row>
        <row r="156">
          <cell r="A156" t="str">
            <v>453.1</v>
          </cell>
          <cell r="B156" t="str">
            <v>3.6.4.13.7</v>
          </cell>
        </row>
        <row r="157">
          <cell r="A157" t="str">
            <v>460.1</v>
          </cell>
          <cell r="B157" t="str">
            <v>3.6.4.15.2</v>
          </cell>
        </row>
        <row r="158">
          <cell r="A158" t="str">
            <v>460P</v>
          </cell>
          <cell r="B158" t="str">
            <v>3.6.4.15</v>
          </cell>
        </row>
        <row r="159">
          <cell r="A159" t="str">
            <v>461.1</v>
          </cell>
          <cell r="B159" t="str">
            <v>3.6.4.16.1</v>
          </cell>
        </row>
        <row r="160">
          <cell r="A160" t="str">
            <v>461.2</v>
          </cell>
          <cell r="B160" t="str">
            <v>3.6.4.16.2</v>
          </cell>
        </row>
        <row r="161">
          <cell r="A161" t="str">
            <v>462.1</v>
          </cell>
          <cell r="B161" t="str">
            <v>3.6.4.17</v>
          </cell>
        </row>
        <row r="162">
          <cell r="A162" t="str">
            <v>462.1.1</v>
          </cell>
          <cell r="B162" t="str">
            <v>3.6.4.17.3</v>
          </cell>
        </row>
        <row r="163">
          <cell r="A163" t="str">
            <v>462.1.2</v>
          </cell>
          <cell r="B163" t="str">
            <v>3.6.4.17.4</v>
          </cell>
        </row>
        <row r="164">
          <cell r="A164" t="str">
            <v>462.1.3</v>
          </cell>
          <cell r="B164" t="str">
            <v/>
          </cell>
        </row>
        <row r="165">
          <cell r="A165" t="str">
            <v>462.2</v>
          </cell>
          <cell r="B165" t="str">
            <v>3.6.4.17</v>
          </cell>
        </row>
        <row r="166">
          <cell r="A166" t="str">
            <v>464.1</v>
          </cell>
          <cell r="B166" t="str">
            <v>3.6.8</v>
          </cell>
        </row>
        <row r="167">
          <cell r="A167" t="str">
            <v>464.2</v>
          </cell>
          <cell r="B167" t="str">
            <v>3.6.4.8 </v>
          </cell>
        </row>
        <row r="168">
          <cell r="A168" t="str">
            <v>464.3</v>
          </cell>
          <cell r="B168" t="str">
            <v>3.6.4.2</v>
          </cell>
        </row>
        <row r="169">
          <cell r="A169" t="str">
            <v>464.4</v>
          </cell>
          <cell r="B169" t="str">
            <v> 3.6.4.2.5 </v>
          </cell>
        </row>
        <row r="170">
          <cell r="A170" t="str">
            <v>465.1</v>
          </cell>
          <cell r="B170" t="str">
            <v>3.6.2.1</v>
          </cell>
        </row>
        <row r="171">
          <cell r="A171" t="str">
            <v>466.1</v>
          </cell>
          <cell r="B171" t="str">
            <v>3.6.4.7</v>
          </cell>
        </row>
        <row r="172">
          <cell r="A172" t="str">
            <v>466.2</v>
          </cell>
          <cell r="B172" t="str">
            <v>3.6.4.7</v>
          </cell>
        </row>
        <row r="173">
          <cell r="A173" t="str">
            <v>500.1</v>
          </cell>
          <cell r="B173" t="str">
            <v>3.6.5.1</v>
          </cell>
        </row>
        <row r="174">
          <cell r="A174" t="str">
            <v>501.1</v>
          </cell>
          <cell r="B174" t="str">
            <v>1.35.1.1.3</v>
          </cell>
        </row>
        <row r="175">
          <cell r="A175" t="str">
            <v>510.1</v>
          </cell>
          <cell r="B175" t="str">
            <v>3.6.5.2.10</v>
          </cell>
        </row>
        <row r="176">
          <cell r="A176" t="str">
            <v>600.1</v>
          </cell>
          <cell r="B176" t="str">
            <v>3.6.6.1.9</v>
          </cell>
        </row>
        <row r="177">
          <cell r="A177" t="str">
            <v>600.2</v>
          </cell>
          <cell r="B177" t="str">
            <v>3.6.6.1.9</v>
          </cell>
        </row>
        <row r="178">
          <cell r="A178" t="str">
            <v>600.2P</v>
          </cell>
          <cell r="B178" t="str">
            <v>3.6.6.1</v>
          </cell>
        </row>
        <row r="179">
          <cell r="A179" t="str">
            <v>600.3</v>
          </cell>
          <cell r="B179" t="str">
            <v>3.6.6.1.9</v>
          </cell>
        </row>
        <row r="180">
          <cell r="A180" t="str">
            <v>600.4</v>
          </cell>
          <cell r="B180" t="str">
            <v xml:space="preserve">3.6.6.1.10  </v>
          </cell>
        </row>
        <row r="181">
          <cell r="A181" t="str">
            <v>600.4P</v>
          </cell>
          <cell r="B181" t="str">
            <v>3.6.6.1</v>
          </cell>
        </row>
        <row r="182">
          <cell r="A182" t="str">
            <v>600.5</v>
          </cell>
          <cell r="B182" t="str">
            <v>3.6.6.1.11</v>
          </cell>
        </row>
        <row r="183">
          <cell r="A183" t="str">
            <v>600.5P</v>
          </cell>
          <cell r="B183" t="str">
            <v>3.6.6.1</v>
          </cell>
        </row>
        <row r="184">
          <cell r="A184" t="str">
            <v>610.1</v>
          </cell>
          <cell r="B184" t="str">
            <v xml:space="preserve">3.6.6.2.1   </v>
          </cell>
        </row>
        <row r="185">
          <cell r="A185" t="str">
            <v>610.2</v>
          </cell>
          <cell r="B185" t="str">
            <v>3.6.6.2.4</v>
          </cell>
        </row>
        <row r="186">
          <cell r="A186" t="str">
            <v>620.1</v>
          </cell>
          <cell r="B186" t="str">
            <v>3.6.6.3.1</v>
          </cell>
        </row>
        <row r="187">
          <cell r="A187" t="str">
            <v>620.2</v>
          </cell>
          <cell r="B187" t="str">
            <v>3.6.6.3.2</v>
          </cell>
        </row>
        <row r="188">
          <cell r="A188" t="str">
            <v>620.3</v>
          </cell>
          <cell r="B188" t="str">
            <v>3.6.6.4.6</v>
          </cell>
        </row>
        <row r="189">
          <cell r="A189" t="str">
            <v>620P</v>
          </cell>
          <cell r="B189" t="str">
            <v>3.6.6.4</v>
          </cell>
        </row>
        <row r="190">
          <cell r="A190" t="str">
            <v>621.1</v>
          </cell>
          <cell r="B190" t="str">
            <v>3.6.6.4.1</v>
          </cell>
        </row>
        <row r="191">
          <cell r="A191" t="str">
            <v>621.1P</v>
          </cell>
          <cell r="B191" t="str">
            <v>3.6.6.4</v>
          </cell>
        </row>
        <row r="192">
          <cell r="A192" t="str">
            <v>621.1P2</v>
          </cell>
          <cell r="B192" t="str">
            <v>3.6.6.4</v>
          </cell>
        </row>
        <row r="193">
          <cell r="A193" t="str">
            <v>621.1P3</v>
          </cell>
          <cell r="B193" t="str">
            <v>3.6.6.4</v>
          </cell>
        </row>
        <row r="194">
          <cell r="A194" t="str">
            <v>621.1P4</v>
          </cell>
          <cell r="B194" t="str">
            <v>3.6.6.4</v>
          </cell>
        </row>
        <row r="195">
          <cell r="A195" t="str">
            <v>621.1P5</v>
          </cell>
          <cell r="B195" t="str">
            <v>3.6.6.4</v>
          </cell>
        </row>
        <row r="196">
          <cell r="A196" t="str">
            <v>621.1P6</v>
          </cell>
          <cell r="B196" t="str">
            <v>3.6.6.4</v>
          </cell>
        </row>
        <row r="197">
          <cell r="A197" t="str">
            <v>621.1P7</v>
          </cell>
          <cell r="B197" t="str">
            <v>3.6.6.4</v>
          </cell>
        </row>
        <row r="198">
          <cell r="A198" t="str">
            <v>621.2</v>
          </cell>
          <cell r="B198" t="str">
            <v>3.6.6.4.2</v>
          </cell>
        </row>
        <row r="199">
          <cell r="A199" t="str">
            <v>621.3</v>
          </cell>
          <cell r="B199" t="str">
            <v>3.6.6.4.3</v>
          </cell>
        </row>
        <row r="200">
          <cell r="A200" t="str">
            <v>621.4</v>
          </cell>
          <cell r="B200" t="str">
            <v xml:space="preserve"> 3.6.6.4.4</v>
          </cell>
        </row>
        <row r="201">
          <cell r="A201" t="str">
            <v>621.5</v>
          </cell>
          <cell r="B201" t="str">
            <v>3.6.6.5.5</v>
          </cell>
        </row>
        <row r="202">
          <cell r="A202" t="str">
            <v>621.5P</v>
          </cell>
          <cell r="B202" t="str">
            <v>3.6.6.4.5</v>
          </cell>
        </row>
        <row r="203">
          <cell r="A203" t="str">
            <v>621.6</v>
          </cell>
          <cell r="B203" t="str">
            <v xml:space="preserve"> 3.6.6.4.6 </v>
          </cell>
        </row>
        <row r="204">
          <cell r="A204" t="str">
            <v>622.1</v>
          </cell>
          <cell r="B204" t="str">
            <v>3.6.6.5.1</v>
          </cell>
        </row>
        <row r="205">
          <cell r="A205" t="str">
            <v>622.2</v>
          </cell>
          <cell r="B205" t="str">
            <v>3.6.6.5.3</v>
          </cell>
        </row>
        <row r="206">
          <cell r="A206" t="str">
            <v>622.3</v>
          </cell>
          <cell r="B206" t="str">
            <v>3.6.6.5.2</v>
          </cell>
        </row>
        <row r="207">
          <cell r="A207" t="str">
            <v>622.4</v>
          </cell>
          <cell r="B207" t="str">
            <v>3.6.6.5.4 </v>
          </cell>
        </row>
        <row r="208">
          <cell r="A208" t="str">
            <v>622.5</v>
          </cell>
          <cell r="B208" t="str">
            <v>3.6.6.5.5</v>
          </cell>
        </row>
        <row r="209">
          <cell r="A209" t="str">
            <v>621.7</v>
          </cell>
          <cell r="B209" t="str">
            <v>3.6.6.4</v>
          </cell>
        </row>
        <row r="210">
          <cell r="A210" t="str">
            <v>623.1</v>
          </cell>
          <cell r="B210" t="str">
            <v>3.6.6.8</v>
          </cell>
        </row>
        <row r="211">
          <cell r="A211" t="str">
            <v>623.2</v>
          </cell>
          <cell r="B211" t="str">
            <v>3.6.6.8</v>
          </cell>
        </row>
        <row r="212">
          <cell r="A212" t="str">
            <v>630.1</v>
          </cell>
          <cell r="B212" t="str">
            <v>3.6.6.6.8</v>
          </cell>
        </row>
        <row r="213">
          <cell r="A213" t="str">
            <v>630.2</v>
          </cell>
          <cell r="B213" t="str">
            <v>3.6.6.6.17</v>
          </cell>
        </row>
        <row r="214">
          <cell r="A214" t="str">
            <v>630.3</v>
          </cell>
          <cell r="B214" t="str">
            <v xml:space="preserve"> 3.6.6.6.26</v>
          </cell>
        </row>
        <row r="215">
          <cell r="A215" t="str">
            <v>630.4</v>
          </cell>
          <cell r="B215" t="str">
            <v xml:space="preserve">3.6.6.6.35 </v>
          </cell>
        </row>
        <row r="216">
          <cell r="A216" t="str">
            <v>630.5</v>
          </cell>
          <cell r="B216" t="str">
            <v>3.6.6.6.44</v>
          </cell>
        </row>
        <row r="217">
          <cell r="A217" t="str">
            <v>630.6</v>
          </cell>
          <cell r="B217" t="str">
            <v>3.6.6.6.46</v>
          </cell>
        </row>
        <row r="218">
          <cell r="A218" t="str">
            <v>630.7</v>
          </cell>
          <cell r="B218" t="str">
            <v>3.6.6.6.47</v>
          </cell>
        </row>
        <row r="219">
          <cell r="A219" t="str">
            <v>630P</v>
          </cell>
          <cell r="B219" t="str">
            <v>3.3.5.3.6</v>
          </cell>
        </row>
        <row r="220">
          <cell r="A220" t="str">
            <v>631.1</v>
          </cell>
          <cell r="B220" t="str">
            <v>3.6.6.21.2</v>
          </cell>
        </row>
        <row r="221">
          <cell r="A221" t="str">
            <v>631P</v>
          </cell>
          <cell r="B221" t="str">
            <v>3.6.6.21.2</v>
          </cell>
        </row>
        <row r="222">
          <cell r="A222" t="str">
            <v>632.1</v>
          </cell>
          <cell r="B222" t="str">
            <v>3.6.6.7.1</v>
          </cell>
        </row>
        <row r="223">
          <cell r="A223" t="str">
            <v>632.2</v>
          </cell>
          <cell r="B223" t="str">
            <v>3.6.6.7.2</v>
          </cell>
        </row>
        <row r="224">
          <cell r="A224" t="str">
            <v>632P</v>
          </cell>
          <cell r="B224" t="str">
            <v>3.6.6.11</v>
          </cell>
        </row>
        <row r="225">
          <cell r="A225" t="str">
            <v>640.1</v>
          </cell>
          <cell r="B225" t="str">
            <v>3.6.6.8.1 </v>
          </cell>
        </row>
        <row r="226">
          <cell r="A226" t="str">
            <v>640.1P</v>
          </cell>
          <cell r="B226" t="str">
            <v> 3.6.6.11</v>
          </cell>
        </row>
        <row r="227">
          <cell r="A227" t="str">
            <v>640.1P1</v>
          </cell>
          <cell r="B227" t="str">
            <v> 3.6.6.11.5</v>
          </cell>
        </row>
        <row r="228">
          <cell r="A228" t="str">
            <v>640.2</v>
          </cell>
          <cell r="B228" t="str">
            <v> 3.6.6.8.2 </v>
          </cell>
        </row>
        <row r="229">
          <cell r="A229" t="str">
            <v>640.2</v>
          </cell>
          <cell r="B229" t="str">
            <v>3.6.6.11</v>
          </cell>
        </row>
        <row r="230">
          <cell r="A230" t="str">
            <v>640.3</v>
          </cell>
          <cell r="B230" t="str">
            <v> 3.6.6.8.3 </v>
          </cell>
        </row>
        <row r="231">
          <cell r="A231" t="str">
            <v>641.1</v>
          </cell>
          <cell r="B231" t="str">
            <v>3.6.6.9.1</v>
          </cell>
        </row>
        <row r="232">
          <cell r="A232" t="str">
            <v>641.2</v>
          </cell>
          <cell r="B232" t="str">
            <v>3.6.6.9</v>
          </cell>
        </row>
        <row r="233">
          <cell r="A233" t="str">
            <v>642P1</v>
          </cell>
          <cell r="B233" t="str">
            <v>3.6.6.10</v>
          </cell>
        </row>
        <row r="234">
          <cell r="A234" t="str">
            <v>642P2</v>
          </cell>
          <cell r="B234" t="str">
            <v>3.6.6.10</v>
          </cell>
        </row>
        <row r="235">
          <cell r="A235" t="str">
            <v>642P3</v>
          </cell>
          <cell r="B235" t="str">
            <v>3.6.6.10</v>
          </cell>
        </row>
        <row r="236">
          <cell r="A236" t="str">
            <v>642.1</v>
          </cell>
          <cell r="B236" t="str">
            <v>3.6.6.10.1</v>
          </cell>
        </row>
        <row r="237">
          <cell r="A237" t="str">
            <v>642.2</v>
          </cell>
          <cell r="B237" t="str">
            <v>3.6.6.10.2</v>
          </cell>
        </row>
        <row r="238">
          <cell r="A238" t="str">
            <v>650.1</v>
          </cell>
          <cell r="B238" t="str">
            <v>3.6.6.11.1</v>
          </cell>
        </row>
        <row r="239">
          <cell r="A239" t="str">
            <v>650.2</v>
          </cell>
          <cell r="B239" t="str">
            <v>3.6.6.11.2</v>
          </cell>
        </row>
        <row r="240">
          <cell r="A240" t="str">
            <v>650.3</v>
          </cell>
          <cell r="B240" t="str">
            <v>3.6.6.11.7</v>
          </cell>
        </row>
        <row r="241">
          <cell r="A241" t="str">
            <v>650.3 OTRO</v>
          </cell>
          <cell r="B241" t="str">
            <v>3.6.6.11.7</v>
          </cell>
        </row>
        <row r="242">
          <cell r="A242" t="str">
            <v>650.3P</v>
          </cell>
          <cell r="B242" t="str">
            <v>3.6.6.11</v>
          </cell>
        </row>
        <row r="243">
          <cell r="A243" t="str">
            <v>650.4</v>
          </cell>
          <cell r="B243" t="str">
            <v>3.6.6.11.6</v>
          </cell>
        </row>
        <row r="244">
          <cell r="A244" t="str">
            <v>660.1</v>
          </cell>
          <cell r="B244" t="str">
            <v>3.6.6.12.9 </v>
          </cell>
        </row>
        <row r="245">
          <cell r="A245" t="str">
            <v>660.1</v>
          </cell>
          <cell r="B245" t="str">
            <v>3.6.6.12.7</v>
          </cell>
        </row>
        <row r="246">
          <cell r="A246" t="str">
            <v>660.2</v>
          </cell>
          <cell r="B246" t="str">
            <v>3.6.6.12.8</v>
          </cell>
        </row>
        <row r="247">
          <cell r="A247" t="str">
            <v>660.3</v>
          </cell>
          <cell r="B247" t="str">
            <v>3.6.6.12.9</v>
          </cell>
        </row>
        <row r="248">
          <cell r="A248" t="str">
            <v>661 OTRO</v>
          </cell>
          <cell r="B248" t="str">
            <v>3.6.6.13</v>
          </cell>
        </row>
        <row r="249">
          <cell r="A249" t="str">
            <v>661.1</v>
          </cell>
          <cell r="B249" t="str">
            <v>3.6.6.13.4</v>
          </cell>
        </row>
        <row r="250">
          <cell r="A250" t="str">
            <v>661.1.1</v>
          </cell>
          <cell r="B250" t="str">
            <v>3.6.6.13</v>
          </cell>
        </row>
        <row r="251">
          <cell r="A251" t="str">
            <v>661.1.2</v>
          </cell>
          <cell r="B251" t="str">
            <v>3.6.6.13</v>
          </cell>
        </row>
        <row r="252">
          <cell r="A252" t="str">
            <v>661.1P</v>
          </cell>
          <cell r="B252" t="str">
            <v>3.6.6.13</v>
          </cell>
        </row>
        <row r="253">
          <cell r="A253" t="str">
            <v>661.2</v>
          </cell>
          <cell r="B253" t="str">
            <v>3.6.6.13.20</v>
          </cell>
        </row>
        <row r="254">
          <cell r="A254" t="str">
            <v>661.3</v>
          </cell>
          <cell r="B254" t="str">
            <v> 3.6.6.13.4 </v>
          </cell>
        </row>
        <row r="255">
          <cell r="A255" t="str">
            <v>662.1</v>
          </cell>
          <cell r="B255" t="str">
            <v>3.3.14.19.1</v>
          </cell>
        </row>
        <row r="256">
          <cell r="A256" t="str">
            <v>662.2</v>
          </cell>
          <cell r="B256" t="str">
            <v>3.6.6.14</v>
          </cell>
        </row>
        <row r="257">
          <cell r="A257" t="str">
            <v>670.1</v>
          </cell>
          <cell r="B257" t="str">
            <v>3.6.6.15.2</v>
          </cell>
        </row>
        <row r="258">
          <cell r="A258" t="str">
            <v>670.1P</v>
          </cell>
          <cell r="B258" t="str">
            <v>3.6.6.15.2</v>
          </cell>
        </row>
        <row r="259">
          <cell r="A259" t="str">
            <v>670.2</v>
          </cell>
          <cell r="B259" t="str">
            <v>3.6.6.15.2</v>
          </cell>
        </row>
        <row r="260">
          <cell r="A260" t="str">
            <v>671.1</v>
          </cell>
          <cell r="B260" t="str">
            <v>3.6.6.16.1</v>
          </cell>
        </row>
        <row r="261">
          <cell r="A261" t="str">
            <v>671.2</v>
          </cell>
          <cell r="B261" t="str">
            <v> 3.6.6.16.8</v>
          </cell>
        </row>
        <row r="262">
          <cell r="A262" t="str">
            <v>672.1</v>
          </cell>
          <cell r="B262" t="str">
            <v>3.6.6.19.2</v>
          </cell>
        </row>
        <row r="263">
          <cell r="A263" t="str">
            <v>673.1</v>
          </cell>
          <cell r="B263" t="str">
            <v>3.6.6.19.2</v>
          </cell>
        </row>
        <row r="264">
          <cell r="A264" t="str">
            <v>673.2</v>
          </cell>
          <cell r="B264" t="str">
            <v>3.6.8.1.2</v>
          </cell>
        </row>
        <row r="265">
          <cell r="A265" t="str">
            <v>673.2P</v>
          </cell>
          <cell r="B265" t="str">
            <v>3.6.8.1</v>
          </cell>
        </row>
        <row r="266">
          <cell r="A266" t="str">
            <v>673.3</v>
          </cell>
          <cell r="B266" t="str">
            <v>3.6.8.1.2</v>
          </cell>
        </row>
        <row r="267">
          <cell r="A267" t="str">
            <v>674.1</v>
          </cell>
          <cell r="B267" t="str">
            <v>3.6.6.20.1</v>
          </cell>
        </row>
        <row r="268">
          <cell r="A268" t="str">
            <v>674.2</v>
          </cell>
          <cell r="B268" t="str">
            <v>3.6.6.20.2</v>
          </cell>
        </row>
        <row r="269">
          <cell r="A269" t="str">
            <v>675.1</v>
          </cell>
          <cell r="B269" t="str">
            <v> 3.6.8.2.6 </v>
          </cell>
        </row>
        <row r="270">
          <cell r="A270" t="str">
            <v>675.2</v>
          </cell>
          <cell r="B270" t="str">
            <v>3.6.4.2</v>
          </cell>
        </row>
        <row r="271">
          <cell r="A271" t="str">
            <v>675.3</v>
          </cell>
          <cell r="B271" t="str">
            <v>3.6.4.1.2</v>
          </cell>
        </row>
        <row r="272">
          <cell r="A272" t="str">
            <v>676.1</v>
          </cell>
          <cell r="B272" t="str">
            <v> 3.6.8.2.2 </v>
          </cell>
        </row>
        <row r="273">
          <cell r="A273" t="str">
            <v>680.1P</v>
          </cell>
          <cell r="B273" t="str">
            <v>3.6.6.20.1 </v>
          </cell>
        </row>
        <row r="274">
          <cell r="A274" t="str">
            <v>680.1</v>
          </cell>
          <cell r="B274" t="str">
            <v>3.6.6.20.1</v>
          </cell>
        </row>
        <row r="275">
          <cell r="A275" t="str">
            <v>680.2</v>
          </cell>
          <cell r="B275" t="str">
            <v>3.6.6.20.2</v>
          </cell>
        </row>
        <row r="276">
          <cell r="A276" t="str">
            <v>680.3</v>
          </cell>
          <cell r="B276" t="str">
            <v>3.6.6.20.3</v>
          </cell>
        </row>
        <row r="277">
          <cell r="A277" t="str">
            <v>680P</v>
          </cell>
          <cell r="B277" t="str">
            <v>3.3.11.3</v>
          </cell>
        </row>
        <row r="278">
          <cell r="A278" t="str">
            <v>681.1</v>
          </cell>
          <cell r="B278" t="str">
            <v xml:space="preserve">3.6.6.21.1  </v>
          </cell>
        </row>
        <row r="279">
          <cell r="A279" t="str">
            <v>682.1</v>
          </cell>
          <cell r="B279" t="str">
            <v>3.2.7.5.3</v>
          </cell>
        </row>
        <row r="280">
          <cell r="A280" t="str">
            <v>683P</v>
          </cell>
          <cell r="B280" t="str">
            <v> 3.6.6.14</v>
          </cell>
        </row>
        <row r="281">
          <cell r="A281" t="str">
            <v>690.1</v>
          </cell>
          <cell r="B281" t="str">
            <v>3.6.7.1.1</v>
          </cell>
        </row>
        <row r="282">
          <cell r="A282" t="str">
            <v>700.1</v>
          </cell>
          <cell r="B282" t="str">
            <v>3.6.7.1.1</v>
          </cell>
        </row>
        <row r="283">
          <cell r="A283" t="str">
            <v>700.2</v>
          </cell>
          <cell r="B283" t="str">
            <v>3.6.7.1.6</v>
          </cell>
        </row>
        <row r="284">
          <cell r="A284" t="str">
            <v>700.3</v>
          </cell>
          <cell r="B284" t="str">
            <v> 3.6.7.1.2</v>
          </cell>
        </row>
        <row r="285">
          <cell r="A285" t="str">
            <v>700.4</v>
          </cell>
          <cell r="B285" t="str">
            <v>3.6.7.1.6</v>
          </cell>
        </row>
        <row r="286">
          <cell r="A286" t="str">
            <v>700P</v>
          </cell>
          <cell r="B286" t="str">
            <v>3.6.7</v>
          </cell>
        </row>
        <row r="287">
          <cell r="A287" t="str">
            <v>701.1</v>
          </cell>
          <cell r="B287" t="str">
            <v>3.6.7.2.1</v>
          </cell>
        </row>
        <row r="288">
          <cell r="A288" t="str">
            <v>701P</v>
          </cell>
          <cell r="B288" t="str">
            <v>3.6.7.2</v>
          </cell>
        </row>
        <row r="289">
          <cell r="A289" t="str">
            <v>710.1</v>
          </cell>
          <cell r="B289" t="str">
            <v>3.6.7.3.13</v>
          </cell>
        </row>
        <row r="290">
          <cell r="A290" t="str">
            <v>710.1.1</v>
          </cell>
          <cell r="B290" t="str">
            <v>3.6.7.3.39</v>
          </cell>
        </row>
        <row r="291">
          <cell r="A291" t="str">
            <v>710.1.3</v>
          </cell>
          <cell r="B291" t="str">
            <v>3.6.7.3</v>
          </cell>
        </row>
        <row r="292">
          <cell r="A292" t="str">
            <v>710.1.4</v>
          </cell>
          <cell r="B292" t="str">
            <v>3.6.7.3</v>
          </cell>
        </row>
        <row r="293">
          <cell r="A293" t="str">
            <v>710.1.5</v>
          </cell>
          <cell r="B293" t="str">
            <v>3.6.7.3</v>
          </cell>
        </row>
        <row r="294">
          <cell r="A294" t="str">
            <v>710.2</v>
          </cell>
          <cell r="B294" t="str">
            <v>3.6.7.3</v>
          </cell>
        </row>
        <row r="295">
          <cell r="A295" t="str">
            <v>710.3</v>
          </cell>
          <cell r="B295" t="str">
            <v>3.6.7.3</v>
          </cell>
        </row>
        <row r="296">
          <cell r="A296" t="str">
            <v>710.4</v>
          </cell>
          <cell r="B296" t="str">
            <v>3.6.7.3</v>
          </cell>
        </row>
        <row r="297">
          <cell r="A297" t="str">
            <v>710.5</v>
          </cell>
          <cell r="B297" t="str">
            <v>3.6.7.3</v>
          </cell>
        </row>
        <row r="298">
          <cell r="A298" t="str">
            <v>720.1</v>
          </cell>
          <cell r="B298" t="str">
            <v>3.6.7.4.1</v>
          </cell>
        </row>
        <row r="299">
          <cell r="A299" t="str">
            <v>730.1</v>
          </cell>
          <cell r="B299" t="str">
            <v>3.6.7.5.1</v>
          </cell>
        </row>
        <row r="300">
          <cell r="A300" t="str">
            <v>730.2</v>
          </cell>
          <cell r="B300" t="str">
            <v>3.6.7.5.2</v>
          </cell>
        </row>
        <row r="301">
          <cell r="A301" t="str">
            <v>730.2</v>
          </cell>
          <cell r="B301" t="str">
            <v>3.6.7.5.2</v>
          </cell>
        </row>
        <row r="302">
          <cell r="A302" t="str">
            <v>730.3</v>
          </cell>
          <cell r="B302" t="str">
            <v>3.6.7.5.3</v>
          </cell>
        </row>
        <row r="303">
          <cell r="A303" t="str">
            <v>731.1</v>
          </cell>
          <cell r="B303" t="str">
            <v>3.6.6.21</v>
          </cell>
        </row>
        <row r="304">
          <cell r="A304" t="str">
            <v>740.1</v>
          </cell>
          <cell r="B304" t="str">
            <v>3.6.7.6.1</v>
          </cell>
        </row>
        <row r="305">
          <cell r="A305" t="str">
            <v>741.1P1</v>
          </cell>
          <cell r="B305" t="str">
            <v>3.6.7</v>
          </cell>
        </row>
        <row r="306">
          <cell r="A306" t="str">
            <v>741.1P2</v>
          </cell>
          <cell r="B306" t="str">
            <v>3.6.7</v>
          </cell>
        </row>
        <row r="307">
          <cell r="A307" t="str">
            <v>741.1P3</v>
          </cell>
          <cell r="B307" t="str">
            <v>3.6.7</v>
          </cell>
        </row>
        <row r="308">
          <cell r="A308" t="str">
            <v>800.1</v>
          </cell>
          <cell r="B308" t="str">
            <v>3.6.9.1.4</v>
          </cell>
        </row>
        <row r="309">
          <cell r="A309" t="str">
            <v>800.2</v>
          </cell>
          <cell r="B309" t="str">
            <v>3.6.9.1.10</v>
          </cell>
        </row>
        <row r="310">
          <cell r="A310" t="str">
            <v>800.3</v>
          </cell>
          <cell r="B310" t="str">
            <v>3.6.9.1.6</v>
          </cell>
        </row>
        <row r="311">
          <cell r="A311" t="str">
            <v>800.4</v>
          </cell>
          <cell r="B311" t="str">
            <v>3.6.9.1.13</v>
          </cell>
        </row>
        <row r="312">
          <cell r="A312" t="str">
            <v>800P</v>
          </cell>
          <cell r="B312" t="str">
            <v>3.6.9.1.30</v>
          </cell>
        </row>
        <row r="313">
          <cell r="A313" t="str">
            <v>801.1</v>
          </cell>
          <cell r="B313" t="str">
            <v>3.6.1.2</v>
          </cell>
        </row>
        <row r="314">
          <cell r="A314" t="str">
            <v>801.2</v>
          </cell>
          <cell r="B314" t="str">
            <v>3.6.9.4.12</v>
          </cell>
        </row>
        <row r="315">
          <cell r="A315" t="str">
            <v>801.3</v>
          </cell>
          <cell r="B315" t="str">
            <v>3.6.9.4.12</v>
          </cell>
        </row>
        <row r="316">
          <cell r="A316" t="str">
            <v>801.4</v>
          </cell>
          <cell r="B316" t="str">
            <v>3.6.9.4.12</v>
          </cell>
        </row>
        <row r="317">
          <cell r="A317" t="str">
            <v>801.5</v>
          </cell>
          <cell r="B317" t="str">
            <v>3.6.9.4.8</v>
          </cell>
        </row>
        <row r="318">
          <cell r="A318" t="str">
            <v>801.6</v>
          </cell>
          <cell r="B318" t="str">
            <v>3.6.9.4.10</v>
          </cell>
        </row>
        <row r="319">
          <cell r="A319" t="str">
            <v>801.7</v>
          </cell>
          <cell r="B319" t="str">
            <v>3.6.9.4</v>
          </cell>
        </row>
        <row r="320">
          <cell r="A320" t="str">
            <v>810.1</v>
          </cell>
          <cell r="B320" t="str">
            <v>3.6.9.2.1</v>
          </cell>
        </row>
        <row r="321">
          <cell r="A321" t="str">
            <v>810.2</v>
          </cell>
          <cell r="B321" t="str">
            <v>3.6.9.2.2</v>
          </cell>
        </row>
        <row r="322">
          <cell r="A322" t="str">
            <v>810.3</v>
          </cell>
          <cell r="B322" t="str">
            <v>3.2.9.1.1</v>
          </cell>
        </row>
        <row r="323">
          <cell r="A323" t="str">
            <v>810.1P</v>
          </cell>
          <cell r="B323" t="str">
            <v> 3.6.9.2</v>
          </cell>
        </row>
        <row r="324">
          <cell r="A324" t="str">
            <v>811.1</v>
          </cell>
          <cell r="B324" t="str">
            <v>3.2.10.1</v>
          </cell>
        </row>
        <row r="325">
          <cell r="A325" t="str">
            <v>811.1P1</v>
          </cell>
          <cell r="B325" t="str">
            <v>3.2.10.1</v>
          </cell>
        </row>
        <row r="326">
          <cell r="A326" t="str">
            <v>811.1P10</v>
          </cell>
          <cell r="B326" t="str">
            <v>3.2.10.1</v>
          </cell>
        </row>
        <row r="327">
          <cell r="A327" t="str">
            <v>811.1P11</v>
          </cell>
          <cell r="B327" t="str">
            <v>3.2.10.1</v>
          </cell>
        </row>
        <row r="328">
          <cell r="A328" t="str">
            <v>811.1P12</v>
          </cell>
          <cell r="B328" t="str">
            <v>3.2.10.1</v>
          </cell>
        </row>
        <row r="329">
          <cell r="A329" t="str">
            <v>811.1P13</v>
          </cell>
          <cell r="B329" t="str">
            <v>3.2.10.1</v>
          </cell>
        </row>
        <row r="330">
          <cell r="A330" t="str">
            <v>811.1P14</v>
          </cell>
          <cell r="B330" t="str">
            <v>3.2.10.1</v>
          </cell>
        </row>
        <row r="331">
          <cell r="A331" t="str">
            <v>811.1P2</v>
          </cell>
          <cell r="B331" t="str">
            <v>3.2.10.1</v>
          </cell>
        </row>
        <row r="332">
          <cell r="A332" t="str">
            <v>811.1P3</v>
          </cell>
          <cell r="B332" t="str">
            <v>3.2.10.1</v>
          </cell>
        </row>
        <row r="333">
          <cell r="A333" t="str">
            <v>811.1P4</v>
          </cell>
          <cell r="B333" t="str">
            <v>3.2.10.1</v>
          </cell>
        </row>
        <row r="334">
          <cell r="A334" t="str">
            <v>811.1P5</v>
          </cell>
          <cell r="B334" t="str">
            <v>3.2.10.1</v>
          </cell>
        </row>
        <row r="335">
          <cell r="A335" t="str">
            <v>811.1P6</v>
          </cell>
          <cell r="B335" t="str">
            <v>3.2.10.1</v>
          </cell>
        </row>
        <row r="336">
          <cell r="A336" t="str">
            <v>811.1P7</v>
          </cell>
          <cell r="B336" t="str">
            <v>3.2.10.1</v>
          </cell>
        </row>
        <row r="337">
          <cell r="A337" t="str">
            <v>811.1P8</v>
          </cell>
          <cell r="B337" t="str">
            <v>3.2.10.1</v>
          </cell>
        </row>
        <row r="338">
          <cell r="A338" t="str">
            <v>811.1P9</v>
          </cell>
          <cell r="B338" t="str">
            <v>3.2.10.1</v>
          </cell>
        </row>
        <row r="339">
          <cell r="A339" t="str">
            <v>812.1</v>
          </cell>
          <cell r="B339" t="str">
            <v>3.3.5.3</v>
          </cell>
        </row>
        <row r="340">
          <cell r="A340" t="str">
            <v>815P</v>
          </cell>
          <cell r="B340" t="str">
            <v>3.2.10.3</v>
          </cell>
        </row>
        <row r="341">
          <cell r="A341" t="str">
            <v>900.1</v>
          </cell>
          <cell r="B341" t="str">
            <v xml:space="preserve">3.6.9.3.1   </v>
          </cell>
        </row>
        <row r="342">
          <cell r="A342" t="str">
            <v>900.2</v>
          </cell>
          <cell r="B342" t="str">
            <v xml:space="preserve">3.6.9.3.1   </v>
          </cell>
        </row>
        <row r="343">
          <cell r="A343" t="str">
            <v>900.3</v>
          </cell>
          <cell r="B343" t="str">
            <v xml:space="preserve">3.6.9.3.1   </v>
          </cell>
        </row>
        <row r="344">
          <cell r="A344" t="str">
            <v>900.3P</v>
          </cell>
          <cell r="B344" t="str">
            <v xml:space="preserve">3.6.9.3.1   </v>
          </cell>
        </row>
        <row r="345">
          <cell r="A345" t="str">
            <v>900.4P</v>
          </cell>
          <cell r="B345" t="str">
            <v xml:space="preserve">3.6.9.3.1   </v>
          </cell>
        </row>
        <row r="346">
          <cell r="A346" t="str">
            <v>640.1P2</v>
          </cell>
          <cell r="B346" t="str">
            <v>3.6.6.11.3</v>
          </cell>
        </row>
        <row r="347">
          <cell r="A347" t="str">
            <v>trinchos de madera</v>
          </cell>
          <cell r="B347" t="str">
            <v> 3.2.7.5.1</v>
          </cell>
        </row>
        <row r="348">
          <cell r="A348" t="str">
            <v>510P1</v>
          </cell>
          <cell r="B348" t="str">
            <v>3.6.5.2</v>
          </cell>
        </row>
        <row r="349">
          <cell r="A349" t="str">
            <v>510P2</v>
          </cell>
          <cell r="B349" t="str">
            <v>3.6.5.2.2</v>
          </cell>
        </row>
        <row r="350">
          <cell r="A350" t="str">
            <v>510P3</v>
          </cell>
          <cell r="B350" t="str">
            <v>3.6.5.2</v>
          </cell>
        </row>
      </sheetData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ZNStudy"/>
      <sheetName val="CdelCOriginal"/>
      <sheetName val="CdelCNew"/>
      <sheetName val="NEW DATABASE"/>
    </sheetNames>
    <sheetDataSet>
      <sheetData sheetId="0" refreshError="1">
        <row r="18">
          <cell r="A18">
            <v>102</v>
          </cell>
          <cell r="F18">
            <v>102</v>
          </cell>
          <cell r="G18">
            <v>105</v>
          </cell>
          <cell r="H18">
            <v>105</v>
          </cell>
          <cell r="M18" t="str">
            <v>CDC</v>
          </cell>
        </row>
        <row r="19">
          <cell r="F19">
            <v>0</v>
          </cell>
          <cell r="G19">
            <v>0</v>
          </cell>
          <cell r="H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</row>
        <row r="21">
          <cell r="F21">
            <v>57</v>
          </cell>
          <cell r="G21">
            <v>54</v>
          </cell>
          <cell r="H21">
            <v>54</v>
          </cell>
        </row>
        <row r="22">
          <cell r="F22">
            <v>11.97</v>
          </cell>
          <cell r="G22">
            <v>11.88</v>
          </cell>
          <cell r="H22">
            <v>11.88</v>
          </cell>
        </row>
        <row r="23">
          <cell r="F23">
            <v>0.1</v>
          </cell>
          <cell r="G23">
            <v>6.3025210084033653E-2</v>
          </cell>
          <cell r="H23">
            <v>6.3025210084033653E-2</v>
          </cell>
        </row>
        <row r="24">
          <cell r="F24">
            <v>1.1969999999999998</v>
          </cell>
          <cell r="G24">
            <v>0.72</v>
          </cell>
          <cell r="H24">
            <v>0.72</v>
          </cell>
        </row>
        <row r="25">
          <cell r="F25">
            <v>6.16</v>
          </cell>
          <cell r="G25">
            <v>6.6699999999999946</v>
          </cell>
          <cell r="H25">
            <v>6.6699999999999946</v>
          </cell>
        </row>
        <row r="26">
          <cell r="F26">
            <v>1.9498049999999998</v>
          </cell>
          <cell r="G26">
            <v>0</v>
          </cell>
          <cell r="H26">
            <v>0</v>
          </cell>
        </row>
        <row r="27">
          <cell r="F27">
            <v>15.428457</v>
          </cell>
          <cell r="G27">
            <v>0.80722222222222206</v>
          </cell>
          <cell r="H27">
            <v>0.80722222222222206</v>
          </cell>
        </row>
        <row r="28">
          <cell r="F28">
            <v>8.5691430000000004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23.751944444444447</v>
          </cell>
          <cell r="H29">
            <v>23.751944444444447</v>
          </cell>
        </row>
        <row r="30">
          <cell r="F30">
            <v>0</v>
          </cell>
          <cell r="G30">
            <v>9.8836111111111151</v>
          </cell>
          <cell r="H30">
            <v>9.8836111111111151</v>
          </cell>
        </row>
        <row r="31">
          <cell r="F31">
            <v>0.8</v>
          </cell>
          <cell r="G31">
            <v>0</v>
          </cell>
          <cell r="H31">
            <v>0</v>
          </cell>
        </row>
        <row r="32">
          <cell r="F32">
            <v>5.333333333333333</v>
          </cell>
          <cell r="G32">
            <v>0</v>
          </cell>
          <cell r="H32">
            <v>0</v>
          </cell>
        </row>
        <row r="33">
          <cell r="F33">
            <v>50.607738333333337</v>
          </cell>
          <cell r="G33">
            <v>53.712777777777781</v>
          </cell>
          <cell r="H33">
            <v>53.712777777777781</v>
          </cell>
        </row>
        <row r="34">
          <cell r="A34">
            <v>103</v>
          </cell>
          <cell r="F34">
            <v>103</v>
          </cell>
          <cell r="G34">
            <v>106</v>
          </cell>
          <cell r="H34">
            <v>106</v>
          </cell>
          <cell r="M34" t="str">
            <v>CDC</v>
          </cell>
        </row>
        <row r="35">
          <cell r="F35">
            <v>0</v>
          </cell>
          <cell r="G35">
            <v>0</v>
          </cell>
          <cell r="H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</row>
        <row r="37">
          <cell r="F37">
            <v>104</v>
          </cell>
          <cell r="G37">
            <v>99.425454545454571</v>
          </cell>
          <cell r="H37">
            <v>99.425454545454571</v>
          </cell>
        </row>
        <row r="38">
          <cell r="F38">
            <v>21.84</v>
          </cell>
          <cell r="G38">
            <v>21.873600000000007</v>
          </cell>
          <cell r="H38">
            <v>21.873600000000007</v>
          </cell>
        </row>
        <row r="39">
          <cell r="F39">
            <v>0.1</v>
          </cell>
          <cell r="G39">
            <v>8.3072546230440983E-2</v>
          </cell>
          <cell r="H39">
            <v>8.3072546230440983E-2</v>
          </cell>
        </row>
        <row r="40">
          <cell r="F40">
            <v>2.1840000000000002</v>
          </cell>
          <cell r="G40">
            <v>1.4920499999999992</v>
          </cell>
          <cell r="H40">
            <v>1.4920499999999992</v>
          </cell>
        </row>
        <row r="41">
          <cell r="F41">
            <v>10.07</v>
          </cell>
          <cell r="G41">
            <v>11.980500000000005</v>
          </cell>
          <cell r="H41">
            <v>11.980500000000005</v>
          </cell>
        </row>
        <row r="42">
          <cell r="F42">
            <v>1.9498049999999998</v>
          </cell>
          <cell r="G42">
            <v>0</v>
          </cell>
          <cell r="H42">
            <v>0</v>
          </cell>
        </row>
        <row r="43">
          <cell r="F43">
            <v>11.068893000000001</v>
          </cell>
          <cell r="G43">
            <v>0.4838968509671765</v>
          </cell>
          <cell r="H43">
            <v>0.4838968509671765</v>
          </cell>
        </row>
        <row r="44">
          <cell r="F44">
            <v>9.5990400000000005</v>
          </cell>
          <cell r="G44">
            <v>0</v>
          </cell>
          <cell r="H44">
            <v>0</v>
          </cell>
        </row>
        <row r="45">
          <cell r="F45">
            <v>0</v>
          </cell>
          <cell r="G45">
            <v>26.215</v>
          </cell>
          <cell r="H45">
            <v>26.215</v>
          </cell>
        </row>
        <row r="46">
          <cell r="F46">
            <v>0</v>
          </cell>
          <cell r="G46">
            <v>5.1076374999999992</v>
          </cell>
          <cell r="H46">
            <v>5.1076374999999992</v>
          </cell>
        </row>
        <row r="47">
          <cell r="F47">
            <v>0.8</v>
          </cell>
          <cell r="G47">
            <v>0</v>
          </cell>
          <cell r="H47">
            <v>0</v>
          </cell>
        </row>
        <row r="48">
          <cell r="F48">
            <v>5.333333333333333</v>
          </cell>
          <cell r="G48">
            <v>0</v>
          </cell>
          <cell r="H48">
            <v>0</v>
          </cell>
        </row>
        <row r="49">
          <cell r="F49">
            <v>62.04507133333334</v>
          </cell>
          <cell r="G49">
            <v>67.152684350967178</v>
          </cell>
          <cell r="H49">
            <v>67.152684350967178</v>
          </cell>
        </row>
        <row r="50">
          <cell r="A50">
            <v>104</v>
          </cell>
          <cell r="F50">
            <v>104</v>
          </cell>
          <cell r="M50" t="str">
            <v>CZN</v>
          </cell>
        </row>
        <row r="51">
          <cell r="F51">
            <v>0</v>
          </cell>
          <cell r="G51" t="e">
            <v>#N/A</v>
          </cell>
          <cell r="H51" t="e">
            <v>#N/A</v>
          </cell>
        </row>
        <row r="52">
          <cell r="F52">
            <v>0</v>
          </cell>
          <cell r="G52" t="e">
            <v>#N/A</v>
          </cell>
          <cell r="H52" t="e">
            <v>#N/A</v>
          </cell>
        </row>
        <row r="53">
          <cell r="F53">
            <v>110</v>
          </cell>
          <cell r="G53" t="e">
            <v>#N/A</v>
          </cell>
          <cell r="H53" t="e">
            <v>#N/A</v>
          </cell>
        </row>
        <row r="54">
          <cell r="F54">
            <v>23.1</v>
          </cell>
          <cell r="G54" t="e">
            <v>#N/A</v>
          </cell>
          <cell r="H54" t="e">
            <v>#N/A</v>
          </cell>
        </row>
        <row r="55">
          <cell r="F55">
            <v>0.1</v>
          </cell>
          <cell r="G55" t="e">
            <v>#N/A</v>
          </cell>
          <cell r="H55" t="e">
            <v>#N/A</v>
          </cell>
        </row>
        <row r="56">
          <cell r="F56">
            <v>2.31</v>
          </cell>
          <cell r="G56" t="e">
            <v>#N/A</v>
          </cell>
          <cell r="H56" t="e">
            <v>#N/A</v>
          </cell>
        </row>
        <row r="57">
          <cell r="F57">
            <v>11.78</v>
          </cell>
          <cell r="G57" t="e">
            <v>#N/A</v>
          </cell>
          <cell r="H57" t="e">
            <v>#N/A</v>
          </cell>
        </row>
        <row r="58">
          <cell r="F58">
            <v>1.9498049999999998</v>
          </cell>
          <cell r="G58" t="e">
            <v>#N/A</v>
          </cell>
          <cell r="H58" t="e">
            <v>#N/A</v>
          </cell>
        </row>
        <row r="59">
          <cell r="F59">
            <v>16.508349000000003</v>
          </cell>
          <cell r="G59" t="e">
            <v>#N/A</v>
          </cell>
          <cell r="H59" t="e">
            <v>#N/A</v>
          </cell>
        </row>
        <row r="60">
          <cell r="F60">
            <v>17.688231000000002</v>
          </cell>
          <cell r="G60" t="e">
            <v>#N/A</v>
          </cell>
          <cell r="H60" t="e">
            <v>#N/A</v>
          </cell>
        </row>
        <row r="61">
          <cell r="F61">
            <v>0</v>
          </cell>
          <cell r="G61" t="e">
            <v>#N/A</v>
          </cell>
          <cell r="H61" t="e">
            <v>#N/A</v>
          </cell>
        </row>
        <row r="62">
          <cell r="F62">
            <v>0</v>
          </cell>
          <cell r="G62" t="e">
            <v>#N/A</v>
          </cell>
          <cell r="H62" t="e">
            <v>#N/A</v>
          </cell>
        </row>
        <row r="63">
          <cell r="F63">
            <v>0.8</v>
          </cell>
          <cell r="G63" t="e">
            <v>#N/A</v>
          </cell>
          <cell r="H63" t="e">
            <v>#N/A</v>
          </cell>
        </row>
        <row r="64">
          <cell r="F64">
            <v>5.333333333333333</v>
          </cell>
          <cell r="G64" t="e">
            <v>#N/A</v>
          </cell>
          <cell r="H64" t="e">
            <v>#N/A</v>
          </cell>
        </row>
        <row r="65">
          <cell r="F65">
            <v>78.669718333333336</v>
          </cell>
          <cell r="G65" t="e">
            <v>#N/A</v>
          </cell>
          <cell r="H65" t="e">
            <v>#N/A</v>
          </cell>
        </row>
        <row r="66">
          <cell r="A66">
            <v>105</v>
          </cell>
          <cell r="F66">
            <v>105</v>
          </cell>
          <cell r="G66">
            <v>107</v>
          </cell>
          <cell r="H66">
            <v>107</v>
          </cell>
          <cell r="M66" t="str">
            <v>CZN</v>
          </cell>
        </row>
        <row r="67">
          <cell r="F67">
            <v>0</v>
          </cell>
          <cell r="G67">
            <v>0</v>
          </cell>
          <cell r="H67">
            <v>0</v>
          </cell>
        </row>
        <row r="68">
          <cell r="F68">
            <v>0</v>
          </cell>
          <cell r="G68">
            <v>0</v>
          </cell>
          <cell r="H68">
            <v>0</v>
          </cell>
        </row>
        <row r="69">
          <cell r="F69">
            <v>122</v>
          </cell>
          <cell r="G69">
            <v>119.04</v>
          </cell>
          <cell r="H69">
            <v>119.04</v>
          </cell>
        </row>
        <row r="70">
          <cell r="F70">
            <v>25.62</v>
          </cell>
          <cell r="G70">
            <v>26.188800000000011</v>
          </cell>
          <cell r="H70">
            <v>26.188800000000011</v>
          </cell>
        </row>
        <row r="71">
          <cell r="F71">
            <v>0.1</v>
          </cell>
          <cell r="G71">
            <v>0.10522522522522527</v>
          </cell>
          <cell r="H71">
            <v>0.10522522522522527</v>
          </cell>
        </row>
        <row r="72">
          <cell r="F72">
            <v>2.5619999999999998</v>
          </cell>
          <cell r="G72">
            <v>1.7864</v>
          </cell>
          <cell r="H72">
            <v>1.7864</v>
          </cell>
        </row>
        <row r="73">
          <cell r="F73">
            <v>15.37</v>
          </cell>
          <cell r="G73">
            <v>14.343999999999998</v>
          </cell>
          <cell r="H73">
            <v>14.343999999999998</v>
          </cell>
        </row>
        <row r="74">
          <cell r="F74">
            <v>1.9498049999999998</v>
          </cell>
          <cell r="G74">
            <v>0</v>
          </cell>
          <cell r="H74">
            <v>0</v>
          </cell>
        </row>
        <row r="75">
          <cell r="F75">
            <v>16.928307</v>
          </cell>
          <cell r="G75">
            <v>0.57935949503553075</v>
          </cell>
          <cell r="H75">
            <v>0.57935949503553075</v>
          </cell>
        </row>
        <row r="76">
          <cell r="F76">
            <v>14.668533</v>
          </cell>
          <cell r="G76">
            <v>0</v>
          </cell>
          <cell r="H76">
            <v>0</v>
          </cell>
        </row>
        <row r="77">
          <cell r="F77">
            <v>0</v>
          </cell>
          <cell r="G77">
            <v>31.38666666666667</v>
          </cell>
          <cell r="H77">
            <v>31.38666666666667</v>
          </cell>
        </row>
        <row r="78">
          <cell r="F78">
            <v>0</v>
          </cell>
          <cell r="G78">
            <v>6.1152666666666677</v>
          </cell>
          <cell r="H78">
            <v>6.1152666666666677</v>
          </cell>
        </row>
        <row r="79">
          <cell r="F79">
            <v>0.8</v>
          </cell>
          <cell r="G79">
            <v>0</v>
          </cell>
          <cell r="H79">
            <v>0</v>
          </cell>
        </row>
        <row r="80">
          <cell r="F80">
            <v>5.333333333333333</v>
          </cell>
          <cell r="G80">
            <v>0</v>
          </cell>
          <cell r="H80">
            <v>0</v>
          </cell>
        </row>
        <row r="81">
          <cell r="F81">
            <v>82.431978333333319</v>
          </cell>
          <cell r="G81">
            <v>80.400492828368883</v>
          </cell>
          <cell r="H81">
            <v>80.400492828368883</v>
          </cell>
        </row>
        <row r="82">
          <cell r="A82">
            <v>106</v>
          </cell>
          <cell r="F82">
            <v>106</v>
          </cell>
          <cell r="G82">
            <v>109</v>
          </cell>
          <cell r="H82">
            <v>109</v>
          </cell>
          <cell r="M82" t="str">
            <v>CDC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</row>
        <row r="85">
          <cell r="F85">
            <v>131</v>
          </cell>
          <cell r="G85">
            <v>123</v>
          </cell>
          <cell r="H85">
            <v>123</v>
          </cell>
        </row>
        <row r="86">
          <cell r="F86">
            <v>27.51</v>
          </cell>
          <cell r="G86">
            <v>27.06</v>
          </cell>
          <cell r="H86">
            <v>27.06</v>
          </cell>
        </row>
        <row r="87">
          <cell r="F87">
            <v>0.1</v>
          </cell>
          <cell r="G87">
            <v>6.5213342308370864E-2</v>
          </cell>
          <cell r="H87">
            <v>6.5213342308370864E-2</v>
          </cell>
        </row>
        <row r="88">
          <cell r="F88">
            <v>2.7509999999999999</v>
          </cell>
          <cell r="G88">
            <v>1.51</v>
          </cell>
          <cell r="H88">
            <v>1.51</v>
          </cell>
        </row>
        <row r="89">
          <cell r="F89">
            <v>17.43</v>
          </cell>
          <cell r="G89">
            <v>16.3</v>
          </cell>
          <cell r="H89">
            <v>16.3</v>
          </cell>
        </row>
        <row r="90">
          <cell r="F90">
            <v>1.9498049999999998</v>
          </cell>
          <cell r="G90">
            <v>0</v>
          </cell>
          <cell r="H90">
            <v>0</v>
          </cell>
        </row>
        <row r="91">
          <cell r="F91">
            <v>20.277972000000002</v>
          </cell>
          <cell r="G91">
            <v>2.4605555555555547</v>
          </cell>
          <cell r="H91">
            <v>2.4605555555555547</v>
          </cell>
        </row>
        <row r="92">
          <cell r="F92">
            <v>17.578241999999999</v>
          </cell>
          <cell r="G92">
            <v>0</v>
          </cell>
          <cell r="H92">
            <v>0</v>
          </cell>
        </row>
        <row r="93">
          <cell r="F93">
            <v>0</v>
          </cell>
          <cell r="G93">
            <v>35.459444444444451</v>
          </cell>
          <cell r="H93">
            <v>35.459444444444451</v>
          </cell>
        </row>
        <row r="94">
          <cell r="F94">
            <v>0</v>
          </cell>
          <cell r="G94">
            <v>6.4505555555555523</v>
          </cell>
          <cell r="H94">
            <v>6.4505555555555523</v>
          </cell>
        </row>
        <row r="95">
          <cell r="F95">
            <v>0.8</v>
          </cell>
          <cell r="G95">
            <v>0</v>
          </cell>
          <cell r="H95">
            <v>0</v>
          </cell>
        </row>
        <row r="96">
          <cell r="F96">
            <v>5.333333333333333</v>
          </cell>
          <cell r="G96">
            <v>0</v>
          </cell>
          <cell r="H96">
            <v>0</v>
          </cell>
        </row>
        <row r="97">
          <cell r="F97">
            <v>92.830352333333337</v>
          </cell>
          <cell r="G97">
            <v>89.240555555555574</v>
          </cell>
          <cell r="H97">
            <v>89.240555555555574</v>
          </cell>
        </row>
        <row r="98">
          <cell r="A98">
            <v>107</v>
          </cell>
          <cell r="F98">
            <v>107</v>
          </cell>
          <cell r="M98" t="str">
            <v>CZN</v>
          </cell>
        </row>
        <row r="99">
          <cell r="F99">
            <v>0</v>
          </cell>
          <cell r="G99" t="e">
            <v>#N/A</v>
          </cell>
          <cell r="H99" t="e">
            <v>#N/A</v>
          </cell>
        </row>
        <row r="100">
          <cell r="F100">
            <v>0</v>
          </cell>
          <cell r="G100" t="e">
            <v>#N/A</v>
          </cell>
          <cell r="H100" t="e">
            <v>#N/A</v>
          </cell>
        </row>
        <row r="101">
          <cell r="F101">
            <v>151</v>
          </cell>
          <cell r="G101" t="e">
            <v>#N/A</v>
          </cell>
          <cell r="H101" t="e">
            <v>#N/A</v>
          </cell>
        </row>
        <row r="102">
          <cell r="F102">
            <v>31.71</v>
          </cell>
          <cell r="G102" t="e">
            <v>#N/A</v>
          </cell>
          <cell r="H102" t="e">
            <v>#N/A</v>
          </cell>
        </row>
        <row r="103">
          <cell r="F103">
            <v>0.1</v>
          </cell>
          <cell r="G103" t="e">
            <v>#N/A</v>
          </cell>
          <cell r="H103" t="e">
            <v>#N/A</v>
          </cell>
        </row>
        <row r="104">
          <cell r="F104">
            <v>3.1709999999999998</v>
          </cell>
          <cell r="G104" t="e">
            <v>#N/A</v>
          </cell>
          <cell r="H104" t="e">
            <v>#N/A</v>
          </cell>
        </row>
        <row r="105">
          <cell r="F105">
            <v>23.55</v>
          </cell>
          <cell r="G105" t="e">
            <v>#N/A</v>
          </cell>
          <cell r="H105" t="e">
            <v>#N/A</v>
          </cell>
        </row>
        <row r="106">
          <cell r="F106">
            <v>1.9498049999999998</v>
          </cell>
          <cell r="G106" t="e">
            <v>#N/A</v>
          </cell>
          <cell r="H106" t="e">
            <v>#N/A</v>
          </cell>
        </row>
        <row r="107">
          <cell r="F107">
            <v>25.997399999999999</v>
          </cell>
          <cell r="G107" t="e">
            <v>#N/A</v>
          </cell>
          <cell r="H107" t="e">
            <v>#N/A</v>
          </cell>
        </row>
        <row r="108">
          <cell r="F108">
            <v>22.527747000000002</v>
          </cell>
          <cell r="G108" t="e">
            <v>#N/A</v>
          </cell>
          <cell r="H108" t="e">
            <v>#N/A</v>
          </cell>
        </row>
        <row r="109">
          <cell r="F109">
            <v>0</v>
          </cell>
          <cell r="G109" t="e">
            <v>#N/A</v>
          </cell>
          <cell r="H109" t="e">
            <v>#N/A</v>
          </cell>
        </row>
        <row r="110">
          <cell r="F110">
            <v>0</v>
          </cell>
          <cell r="G110" t="e">
            <v>#N/A</v>
          </cell>
          <cell r="H110" t="e">
            <v>#N/A</v>
          </cell>
        </row>
        <row r="111">
          <cell r="F111">
            <v>0.8</v>
          </cell>
          <cell r="G111" t="e">
            <v>#N/A</v>
          </cell>
          <cell r="H111" t="e">
            <v>#N/A</v>
          </cell>
        </row>
        <row r="112">
          <cell r="F112">
            <v>5.333333333333333</v>
          </cell>
          <cell r="G112" t="e">
            <v>#N/A</v>
          </cell>
          <cell r="H112" t="e">
            <v>#N/A</v>
          </cell>
        </row>
        <row r="113">
          <cell r="F113">
            <v>114.23928533333333</v>
          </cell>
          <cell r="G113" t="e">
            <v>#N/A</v>
          </cell>
          <cell r="H113" t="e">
            <v>#N/A</v>
          </cell>
        </row>
        <row r="114">
          <cell r="A114">
            <v>108</v>
          </cell>
          <cell r="F114">
            <v>108</v>
          </cell>
          <cell r="M114" t="str">
            <v>CZN</v>
          </cell>
        </row>
        <row r="115">
          <cell r="F115">
            <v>0</v>
          </cell>
          <cell r="G115" t="e">
            <v>#N/A</v>
          </cell>
          <cell r="H115" t="e">
            <v>#N/A</v>
          </cell>
        </row>
        <row r="116">
          <cell r="F116">
            <v>0</v>
          </cell>
          <cell r="G116" t="e">
            <v>#N/A</v>
          </cell>
          <cell r="H116" t="e">
            <v>#N/A</v>
          </cell>
        </row>
        <row r="117">
          <cell r="F117">
            <v>72</v>
          </cell>
          <cell r="G117" t="e">
            <v>#N/A</v>
          </cell>
          <cell r="H117" t="e">
            <v>#N/A</v>
          </cell>
        </row>
        <row r="118">
          <cell r="F118">
            <v>15.12</v>
          </cell>
          <cell r="G118" t="e">
            <v>#N/A</v>
          </cell>
          <cell r="H118" t="e">
            <v>#N/A</v>
          </cell>
        </row>
        <row r="119">
          <cell r="F119">
            <v>0.1</v>
          </cell>
          <cell r="G119" t="e">
            <v>#N/A</v>
          </cell>
          <cell r="H119" t="e">
            <v>#N/A</v>
          </cell>
        </row>
        <row r="120">
          <cell r="F120">
            <v>1.512</v>
          </cell>
          <cell r="G120" t="e">
            <v>#N/A</v>
          </cell>
          <cell r="H120" t="e">
            <v>#N/A</v>
          </cell>
        </row>
        <row r="121">
          <cell r="F121">
            <v>8.83</v>
          </cell>
          <cell r="G121" t="e">
            <v>#N/A</v>
          </cell>
          <cell r="H121" t="e">
            <v>#N/A</v>
          </cell>
        </row>
        <row r="122">
          <cell r="F122">
            <v>1.9498049999999998</v>
          </cell>
          <cell r="G122" t="e">
            <v>#N/A</v>
          </cell>
          <cell r="H122" t="e">
            <v>#N/A</v>
          </cell>
        </row>
        <row r="123">
          <cell r="F123">
            <v>42.705728999999998</v>
          </cell>
          <cell r="G123" t="e">
            <v>#N/A</v>
          </cell>
          <cell r="H123" t="e">
            <v>#N/A</v>
          </cell>
        </row>
        <row r="124">
          <cell r="F124">
            <v>29.657033999999999</v>
          </cell>
          <cell r="G124" t="e">
            <v>#N/A</v>
          </cell>
          <cell r="H124" t="e">
            <v>#N/A</v>
          </cell>
        </row>
        <row r="125">
          <cell r="F125">
            <v>0</v>
          </cell>
          <cell r="G125" t="e">
            <v>#N/A</v>
          </cell>
          <cell r="H125" t="e">
            <v>#N/A</v>
          </cell>
        </row>
        <row r="126">
          <cell r="F126">
            <v>0</v>
          </cell>
          <cell r="G126" t="e">
            <v>#N/A</v>
          </cell>
          <cell r="H126" t="e">
            <v>#N/A</v>
          </cell>
        </row>
        <row r="127">
          <cell r="F127">
            <v>1.2</v>
          </cell>
          <cell r="G127" t="e">
            <v>#N/A</v>
          </cell>
          <cell r="H127" t="e">
            <v>#N/A</v>
          </cell>
        </row>
        <row r="128">
          <cell r="F128">
            <v>8</v>
          </cell>
          <cell r="G128" t="e">
            <v>#N/A</v>
          </cell>
          <cell r="H128" t="e">
            <v>#N/A</v>
          </cell>
        </row>
        <row r="129">
          <cell r="F129">
            <v>107.77456799999999</v>
          </cell>
          <cell r="G129" t="e">
            <v>#N/A</v>
          </cell>
          <cell r="H129" t="e">
            <v>#N/A</v>
          </cell>
        </row>
        <row r="130">
          <cell r="A130">
            <v>109</v>
          </cell>
          <cell r="F130">
            <v>109</v>
          </cell>
          <cell r="G130">
            <v>300</v>
          </cell>
          <cell r="H130">
            <v>300</v>
          </cell>
          <cell r="M130" t="str">
            <v>CDC</v>
          </cell>
        </row>
        <row r="131">
          <cell r="F131">
            <v>0</v>
          </cell>
          <cell r="G131">
            <v>0</v>
          </cell>
          <cell r="H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</row>
        <row r="133">
          <cell r="F133">
            <v>34</v>
          </cell>
          <cell r="G133">
            <v>27.045454545454529</v>
          </cell>
          <cell r="H133">
            <v>27.045454545454529</v>
          </cell>
        </row>
        <row r="134">
          <cell r="F134">
            <v>7.14</v>
          </cell>
          <cell r="G134">
            <v>5.95</v>
          </cell>
          <cell r="H134">
            <v>5.95</v>
          </cell>
        </row>
        <row r="135">
          <cell r="F135">
            <v>0.1</v>
          </cell>
          <cell r="G135">
            <v>6.848112379280076E-2</v>
          </cell>
          <cell r="H135">
            <v>6.848112379280076E-2</v>
          </cell>
        </row>
        <row r="136">
          <cell r="F136">
            <v>0.71399999999999997</v>
          </cell>
          <cell r="G136">
            <v>0.40746268656716428</v>
          </cell>
          <cell r="H136">
            <v>0.40746268656716428</v>
          </cell>
        </row>
        <row r="137">
          <cell r="F137">
            <v>2.2799999999999998</v>
          </cell>
          <cell r="G137">
            <v>1.28</v>
          </cell>
          <cell r="H137">
            <v>1.28</v>
          </cell>
        </row>
        <row r="138">
          <cell r="F138">
            <v>1.7098289999999998</v>
          </cell>
          <cell r="G138">
            <v>0</v>
          </cell>
          <cell r="H138">
            <v>0</v>
          </cell>
        </row>
        <row r="139">
          <cell r="F139">
            <v>8.5691430000000004</v>
          </cell>
          <cell r="G139">
            <v>0.34</v>
          </cell>
          <cell r="H139">
            <v>0.34</v>
          </cell>
        </row>
        <row r="140">
          <cell r="F140">
            <v>5.1394859999999989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14.75777777777777</v>
          </cell>
          <cell r="H141">
            <v>14.75777777777777</v>
          </cell>
        </row>
        <row r="142">
          <cell r="F142">
            <v>0</v>
          </cell>
          <cell r="G142">
            <v>11.017222222222228</v>
          </cell>
          <cell r="H142">
            <v>11.017222222222228</v>
          </cell>
        </row>
        <row r="143">
          <cell r="F143">
            <v>0.8</v>
          </cell>
          <cell r="G143">
            <v>0</v>
          </cell>
          <cell r="H143">
            <v>0</v>
          </cell>
        </row>
        <row r="144">
          <cell r="F144">
            <v>5.333333333333333</v>
          </cell>
          <cell r="G144">
            <v>0</v>
          </cell>
          <cell r="H144">
            <v>0</v>
          </cell>
        </row>
        <row r="145">
          <cell r="F145">
            <v>30.885791333333326</v>
          </cell>
          <cell r="G145">
            <v>33.752462686567164</v>
          </cell>
          <cell r="H145">
            <v>33.752462686567164</v>
          </cell>
        </row>
        <row r="146">
          <cell r="A146">
            <v>110</v>
          </cell>
          <cell r="F146">
            <v>110</v>
          </cell>
          <cell r="G146">
            <v>158</v>
          </cell>
          <cell r="H146">
            <v>158</v>
          </cell>
          <cell r="M146" t="str">
            <v>CDC</v>
          </cell>
        </row>
        <row r="147">
          <cell r="F147">
            <v>0</v>
          </cell>
          <cell r="G147">
            <v>0</v>
          </cell>
          <cell r="H147">
            <v>0</v>
          </cell>
        </row>
        <row r="148">
          <cell r="F148">
            <v>0</v>
          </cell>
          <cell r="G148">
            <v>0</v>
          </cell>
          <cell r="H148">
            <v>0</v>
          </cell>
        </row>
        <row r="149">
          <cell r="F149">
            <v>48</v>
          </cell>
          <cell r="G149">
            <v>42</v>
          </cell>
          <cell r="H149">
            <v>42</v>
          </cell>
        </row>
        <row r="150">
          <cell r="F150">
            <v>10.08</v>
          </cell>
          <cell r="G150">
            <v>9.24</v>
          </cell>
          <cell r="H150">
            <v>9.24</v>
          </cell>
        </row>
        <row r="151">
          <cell r="F151">
            <v>0.1</v>
          </cell>
          <cell r="G151">
            <v>6.0917435044318347E-2</v>
          </cell>
          <cell r="H151">
            <v>6.0917435044318347E-2</v>
          </cell>
        </row>
        <row r="152">
          <cell r="F152">
            <v>1.008</v>
          </cell>
          <cell r="G152">
            <v>0.45</v>
          </cell>
          <cell r="H152">
            <v>0.45</v>
          </cell>
        </row>
        <row r="153">
          <cell r="F153">
            <v>4.53</v>
          </cell>
          <cell r="G153">
            <v>2.13</v>
          </cell>
          <cell r="H153">
            <v>2.13</v>
          </cell>
        </row>
        <row r="154">
          <cell r="F154">
            <v>2.1697830000000002</v>
          </cell>
          <cell r="G154">
            <v>0.53</v>
          </cell>
          <cell r="H154">
            <v>0.53</v>
          </cell>
        </row>
        <row r="155">
          <cell r="F155">
            <v>8.1291870000000017</v>
          </cell>
          <cell r="G155">
            <v>0.96444444444444477</v>
          </cell>
          <cell r="H155">
            <v>0.96444444444444477</v>
          </cell>
        </row>
        <row r="156">
          <cell r="F156">
            <v>5.4194579999999997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16.03</v>
          </cell>
          <cell r="H157">
            <v>16.03</v>
          </cell>
        </row>
        <row r="158">
          <cell r="F158">
            <v>0</v>
          </cell>
          <cell r="G158">
            <v>8.9433333333333351</v>
          </cell>
          <cell r="H158">
            <v>8.9433333333333351</v>
          </cell>
        </row>
        <row r="159">
          <cell r="F159">
            <v>0.8</v>
          </cell>
          <cell r="G159">
            <v>0</v>
          </cell>
          <cell r="H159">
            <v>0</v>
          </cell>
        </row>
        <row r="160">
          <cell r="F160">
            <v>5.333333333333333</v>
          </cell>
          <cell r="G160">
            <v>0</v>
          </cell>
          <cell r="H160">
            <v>0</v>
          </cell>
        </row>
        <row r="161">
          <cell r="F161">
            <v>36.669761333333334</v>
          </cell>
          <cell r="G161">
            <v>38.287777777777777</v>
          </cell>
          <cell r="H161">
            <v>38.287777777777777</v>
          </cell>
        </row>
        <row r="162">
          <cell r="A162">
            <v>111</v>
          </cell>
          <cell r="F162">
            <v>111</v>
          </cell>
          <cell r="M162" t="str">
            <v>CZN</v>
          </cell>
        </row>
        <row r="163">
          <cell r="F163">
            <v>0</v>
          </cell>
          <cell r="G163" t="e">
            <v>#N/A</v>
          </cell>
          <cell r="H163" t="e">
            <v>#N/A</v>
          </cell>
        </row>
        <row r="164">
          <cell r="F164">
            <v>0</v>
          </cell>
          <cell r="G164" t="e">
            <v>#N/A</v>
          </cell>
          <cell r="H164" t="e">
            <v>#N/A</v>
          </cell>
        </row>
        <row r="165">
          <cell r="F165">
            <v>95</v>
          </cell>
          <cell r="G165" t="e">
            <v>#N/A</v>
          </cell>
          <cell r="H165" t="e">
            <v>#N/A</v>
          </cell>
        </row>
        <row r="166">
          <cell r="F166">
            <v>19.95</v>
          </cell>
          <cell r="G166" t="e">
            <v>#N/A</v>
          </cell>
          <cell r="H166" t="e">
            <v>#N/A</v>
          </cell>
        </row>
        <row r="167">
          <cell r="F167">
            <v>0.1</v>
          </cell>
          <cell r="G167" t="e">
            <v>#N/A</v>
          </cell>
          <cell r="H167" t="e">
            <v>#N/A</v>
          </cell>
        </row>
        <row r="168">
          <cell r="F168">
            <v>1.9950000000000001</v>
          </cell>
          <cell r="G168" t="e">
            <v>#N/A</v>
          </cell>
          <cell r="H168" t="e">
            <v>#N/A</v>
          </cell>
        </row>
        <row r="169">
          <cell r="F169">
            <v>5.46</v>
          </cell>
          <cell r="G169" t="e">
            <v>#N/A</v>
          </cell>
          <cell r="H169" t="e">
            <v>#N/A</v>
          </cell>
        </row>
        <row r="170">
          <cell r="F170">
            <v>3.7696230000000002</v>
          </cell>
          <cell r="G170" t="e">
            <v>#N/A</v>
          </cell>
          <cell r="H170" t="e">
            <v>#N/A</v>
          </cell>
        </row>
        <row r="171">
          <cell r="F171">
            <v>14.138586</v>
          </cell>
          <cell r="G171" t="e">
            <v>#N/A</v>
          </cell>
          <cell r="H171" t="e">
            <v>#N/A</v>
          </cell>
        </row>
        <row r="172">
          <cell r="F172">
            <v>9.4290570000000002</v>
          </cell>
          <cell r="G172" t="e">
            <v>#N/A</v>
          </cell>
          <cell r="H172" t="e">
            <v>#N/A</v>
          </cell>
        </row>
        <row r="173">
          <cell r="F173">
            <v>0</v>
          </cell>
          <cell r="G173" t="e">
            <v>#N/A</v>
          </cell>
          <cell r="H173" t="e">
            <v>#N/A</v>
          </cell>
        </row>
        <row r="174">
          <cell r="F174">
            <v>0</v>
          </cell>
          <cell r="G174" t="e">
            <v>#N/A</v>
          </cell>
          <cell r="H174" t="e">
            <v>#N/A</v>
          </cell>
        </row>
        <row r="175">
          <cell r="F175">
            <v>1.2</v>
          </cell>
          <cell r="G175" t="e">
            <v>#N/A</v>
          </cell>
          <cell r="H175" t="e">
            <v>#N/A</v>
          </cell>
        </row>
        <row r="176">
          <cell r="F176">
            <v>8</v>
          </cell>
          <cell r="G176" t="e">
            <v>#N/A</v>
          </cell>
          <cell r="H176" t="e">
            <v>#N/A</v>
          </cell>
        </row>
        <row r="177">
          <cell r="F177">
            <v>62.742266000000001</v>
          </cell>
          <cell r="G177" t="e">
            <v>#N/A</v>
          </cell>
          <cell r="H177" t="e">
            <v>#N/A</v>
          </cell>
        </row>
        <row r="178">
          <cell r="A178">
            <v>112</v>
          </cell>
          <cell r="F178">
            <v>112</v>
          </cell>
          <cell r="G178">
            <v>159</v>
          </cell>
          <cell r="H178">
            <v>159</v>
          </cell>
          <cell r="M178" t="str">
            <v>CDC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81</v>
          </cell>
          <cell r="G181">
            <v>73</v>
          </cell>
          <cell r="H181">
            <v>73</v>
          </cell>
        </row>
        <row r="182">
          <cell r="F182">
            <v>17.010000000000002</v>
          </cell>
          <cell r="G182">
            <v>16.059999999999999</v>
          </cell>
          <cell r="H182">
            <v>16.059999999999999</v>
          </cell>
        </row>
        <row r="183">
          <cell r="F183">
            <v>0.1</v>
          </cell>
          <cell r="G183">
            <v>5.6500127815491276E-2</v>
          </cell>
          <cell r="H183">
            <v>5.6500127815491276E-2</v>
          </cell>
        </row>
        <row r="184">
          <cell r="F184">
            <v>1.7009999999999998</v>
          </cell>
          <cell r="G184">
            <v>0.84</v>
          </cell>
          <cell r="H184">
            <v>0.84</v>
          </cell>
        </row>
        <row r="185">
          <cell r="F185">
            <v>8.1199999999999992</v>
          </cell>
          <cell r="G185">
            <v>4.13</v>
          </cell>
          <cell r="H185">
            <v>4.13</v>
          </cell>
        </row>
        <row r="186">
          <cell r="F186">
            <v>4.4195580000000003</v>
          </cell>
          <cell r="G186">
            <v>1.29</v>
          </cell>
          <cell r="H186">
            <v>1.29</v>
          </cell>
        </row>
        <row r="187">
          <cell r="F187">
            <v>11.038895999999999</v>
          </cell>
          <cell r="G187">
            <v>0.96444444444444477</v>
          </cell>
          <cell r="H187">
            <v>0.96444444444444477</v>
          </cell>
        </row>
        <row r="188">
          <cell r="F188">
            <v>11.038895999999999</v>
          </cell>
          <cell r="G188">
            <v>0</v>
          </cell>
          <cell r="H188">
            <v>0</v>
          </cell>
        </row>
        <row r="189">
          <cell r="F189">
            <v>0</v>
          </cell>
          <cell r="G189">
            <v>23.992777777777786</v>
          </cell>
          <cell r="H189">
            <v>23.992777777777786</v>
          </cell>
        </row>
        <row r="190">
          <cell r="F190">
            <v>0</v>
          </cell>
          <cell r="G190">
            <v>6.093333333333331</v>
          </cell>
          <cell r="H190">
            <v>6.093333333333331</v>
          </cell>
        </row>
        <row r="191">
          <cell r="F191">
            <v>1.2</v>
          </cell>
          <cell r="G191">
            <v>0</v>
          </cell>
          <cell r="H191">
            <v>0</v>
          </cell>
        </row>
        <row r="192">
          <cell r="F192">
            <v>8</v>
          </cell>
          <cell r="G192">
            <v>0</v>
          </cell>
          <cell r="H192">
            <v>0</v>
          </cell>
        </row>
        <row r="193">
          <cell r="F193">
            <v>61.328350000000007</v>
          </cell>
          <cell r="G193">
            <v>53.370555555555562</v>
          </cell>
          <cell r="H193">
            <v>53.370555555555562</v>
          </cell>
        </row>
        <row r="194">
          <cell r="A194">
            <v>113</v>
          </cell>
          <cell r="F194">
            <v>113</v>
          </cell>
          <cell r="G194">
            <v>160</v>
          </cell>
          <cell r="H194">
            <v>160</v>
          </cell>
          <cell r="M194" t="str">
            <v>CZN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159</v>
          </cell>
          <cell r="G197">
            <v>0</v>
          </cell>
          <cell r="H197">
            <v>0</v>
          </cell>
        </row>
        <row r="198">
          <cell r="F198">
            <v>33.39</v>
          </cell>
          <cell r="G198">
            <v>0</v>
          </cell>
          <cell r="H198">
            <v>0</v>
          </cell>
        </row>
        <row r="199">
          <cell r="F199">
            <v>0.1</v>
          </cell>
          <cell r="G199">
            <v>0</v>
          </cell>
          <cell r="H199">
            <v>0</v>
          </cell>
        </row>
        <row r="200">
          <cell r="F200">
            <v>3.3390000000000004</v>
          </cell>
          <cell r="G200">
            <v>0</v>
          </cell>
          <cell r="H200">
            <v>0</v>
          </cell>
        </row>
        <row r="201">
          <cell r="F201">
            <v>21.84</v>
          </cell>
          <cell r="G201">
            <v>0</v>
          </cell>
          <cell r="H201">
            <v>0</v>
          </cell>
        </row>
        <row r="202">
          <cell r="F202">
            <v>4.8795120000000001</v>
          </cell>
          <cell r="G202">
            <v>0</v>
          </cell>
          <cell r="H202">
            <v>0</v>
          </cell>
        </row>
        <row r="203">
          <cell r="F203">
            <v>12.208779000000002</v>
          </cell>
          <cell r="G203">
            <v>0</v>
          </cell>
          <cell r="H203">
            <v>0</v>
          </cell>
        </row>
        <row r="204">
          <cell r="F204">
            <v>24.407559000000003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1.2</v>
          </cell>
          <cell r="G207">
            <v>0</v>
          </cell>
          <cell r="H207">
            <v>0</v>
          </cell>
        </row>
        <row r="208">
          <cell r="F208">
            <v>8</v>
          </cell>
          <cell r="G208">
            <v>0</v>
          </cell>
          <cell r="H208">
            <v>0</v>
          </cell>
        </row>
        <row r="209">
          <cell r="F209">
            <v>108.06485000000001</v>
          </cell>
          <cell r="G209">
            <v>0</v>
          </cell>
          <cell r="H209">
            <v>0</v>
          </cell>
        </row>
        <row r="210">
          <cell r="A210">
            <v>114</v>
          </cell>
          <cell r="F210">
            <v>114</v>
          </cell>
          <cell r="M210" t="str">
            <v>CZN</v>
          </cell>
        </row>
        <row r="211">
          <cell r="F211">
            <v>0</v>
          </cell>
          <cell r="G211" t="e">
            <v>#N/A</v>
          </cell>
          <cell r="H211" t="e">
            <v>#N/A</v>
          </cell>
        </row>
        <row r="212">
          <cell r="F212">
            <v>0</v>
          </cell>
          <cell r="G212" t="e">
            <v>#N/A</v>
          </cell>
          <cell r="H212" t="e">
            <v>#N/A</v>
          </cell>
        </row>
        <row r="213">
          <cell r="F213">
            <v>168</v>
          </cell>
          <cell r="G213" t="e">
            <v>#N/A</v>
          </cell>
          <cell r="H213" t="e">
            <v>#N/A</v>
          </cell>
        </row>
        <row r="214">
          <cell r="F214">
            <v>35.28</v>
          </cell>
          <cell r="G214" t="e">
            <v>#N/A</v>
          </cell>
          <cell r="H214" t="e">
            <v>#N/A</v>
          </cell>
        </row>
        <row r="215">
          <cell r="F215">
            <v>0.1</v>
          </cell>
          <cell r="G215" t="e">
            <v>#N/A</v>
          </cell>
          <cell r="H215" t="e">
            <v>#N/A</v>
          </cell>
        </row>
        <row r="216">
          <cell r="F216">
            <v>3.5280000000000005</v>
          </cell>
          <cell r="G216" t="e">
            <v>#N/A</v>
          </cell>
          <cell r="H216" t="e">
            <v>#N/A</v>
          </cell>
        </row>
        <row r="217">
          <cell r="F217">
            <v>21.84</v>
          </cell>
          <cell r="G217" t="e">
            <v>#N/A</v>
          </cell>
          <cell r="H217" t="e">
            <v>#N/A</v>
          </cell>
        </row>
        <row r="218">
          <cell r="F218">
            <v>6.0593939999999993</v>
          </cell>
          <cell r="G218" t="e">
            <v>#N/A</v>
          </cell>
          <cell r="H218" t="e">
            <v>#N/A</v>
          </cell>
        </row>
        <row r="219">
          <cell r="F219">
            <v>15.148484999999999</v>
          </cell>
          <cell r="G219" t="e">
            <v>#N/A</v>
          </cell>
          <cell r="H219" t="e">
            <v>#N/A</v>
          </cell>
        </row>
        <row r="220">
          <cell r="F220">
            <v>30.296969999999998</v>
          </cell>
          <cell r="G220" t="e">
            <v>#N/A</v>
          </cell>
          <cell r="H220" t="e">
            <v>#N/A</v>
          </cell>
        </row>
        <row r="221">
          <cell r="F221">
            <v>0</v>
          </cell>
          <cell r="G221" t="e">
            <v>#N/A</v>
          </cell>
          <cell r="H221" t="e">
            <v>#N/A</v>
          </cell>
        </row>
        <row r="222">
          <cell r="F222">
            <v>0</v>
          </cell>
          <cell r="G222" t="e">
            <v>#N/A</v>
          </cell>
          <cell r="H222" t="e">
            <v>#N/A</v>
          </cell>
        </row>
        <row r="223">
          <cell r="F223">
            <v>1.6</v>
          </cell>
          <cell r="G223" t="e">
            <v>#N/A</v>
          </cell>
          <cell r="H223" t="e">
            <v>#N/A</v>
          </cell>
        </row>
        <row r="224">
          <cell r="F224">
            <v>10.666666666666666</v>
          </cell>
          <cell r="G224" t="e">
            <v>#N/A</v>
          </cell>
          <cell r="H224" t="e">
            <v>#N/A</v>
          </cell>
        </row>
        <row r="225">
          <cell r="F225">
            <v>122.81951566666666</v>
          </cell>
          <cell r="G225" t="e">
            <v>#N/A</v>
          </cell>
          <cell r="H225" t="e">
            <v>#N/A</v>
          </cell>
        </row>
        <row r="226">
          <cell r="A226">
            <v>115</v>
          </cell>
          <cell r="F226">
            <v>115</v>
          </cell>
          <cell r="M226" t="str">
            <v>CZN</v>
          </cell>
        </row>
        <row r="227">
          <cell r="F227">
            <v>0</v>
          </cell>
          <cell r="G227" t="e">
            <v>#N/A</v>
          </cell>
          <cell r="H227" t="e">
            <v>#N/A</v>
          </cell>
        </row>
        <row r="228">
          <cell r="F228">
            <v>0</v>
          </cell>
          <cell r="G228" t="e">
            <v>#N/A</v>
          </cell>
          <cell r="H228" t="e">
            <v>#N/A</v>
          </cell>
        </row>
        <row r="229">
          <cell r="F229">
            <v>201</v>
          </cell>
          <cell r="G229" t="e">
            <v>#N/A</v>
          </cell>
          <cell r="H229" t="e">
            <v>#N/A</v>
          </cell>
        </row>
        <row r="230">
          <cell r="F230">
            <v>42.21</v>
          </cell>
          <cell r="G230" t="e">
            <v>#N/A</v>
          </cell>
          <cell r="H230" t="e">
            <v>#N/A</v>
          </cell>
        </row>
        <row r="231">
          <cell r="F231">
            <v>0.1</v>
          </cell>
          <cell r="G231" t="e">
            <v>#N/A</v>
          </cell>
          <cell r="H231" t="e">
            <v>#N/A</v>
          </cell>
        </row>
        <row r="232">
          <cell r="F232">
            <v>4.2210000000000001</v>
          </cell>
          <cell r="G232" t="e">
            <v>#N/A</v>
          </cell>
          <cell r="H232" t="e">
            <v>#N/A</v>
          </cell>
        </row>
        <row r="233">
          <cell r="F233">
            <v>26.4</v>
          </cell>
          <cell r="G233" t="e">
            <v>#N/A</v>
          </cell>
          <cell r="H233" t="e">
            <v>#N/A</v>
          </cell>
        </row>
        <row r="234">
          <cell r="F234">
            <v>6.719328</v>
          </cell>
          <cell r="G234" t="e">
            <v>#N/A</v>
          </cell>
          <cell r="H234" t="e">
            <v>#N/A</v>
          </cell>
        </row>
        <row r="235">
          <cell r="F235">
            <v>16.79832</v>
          </cell>
          <cell r="G235" t="e">
            <v>#N/A</v>
          </cell>
          <cell r="H235" t="e">
            <v>#N/A</v>
          </cell>
        </row>
        <row r="236">
          <cell r="F236">
            <v>33.586641000000007</v>
          </cell>
          <cell r="G236" t="e">
            <v>#N/A</v>
          </cell>
          <cell r="H236" t="e">
            <v>#N/A</v>
          </cell>
        </row>
        <row r="237">
          <cell r="F237">
            <v>0</v>
          </cell>
          <cell r="G237" t="e">
            <v>#N/A</v>
          </cell>
          <cell r="H237" t="e">
            <v>#N/A</v>
          </cell>
        </row>
        <row r="238">
          <cell r="F238">
            <v>0</v>
          </cell>
          <cell r="G238" t="e">
            <v>#N/A</v>
          </cell>
          <cell r="H238" t="e">
            <v>#N/A</v>
          </cell>
        </row>
        <row r="239">
          <cell r="F239">
            <v>1.6</v>
          </cell>
          <cell r="G239" t="e">
            <v>#N/A</v>
          </cell>
          <cell r="H239" t="e">
            <v>#N/A</v>
          </cell>
        </row>
        <row r="240">
          <cell r="F240">
            <v>10.666666666666666</v>
          </cell>
          <cell r="G240" t="e">
            <v>#N/A</v>
          </cell>
          <cell r="H240" t="e">
            <v>#N/A</v>
          </cell>
        </row>
        <row r="241">
          <cell r="F241">
            <v>140.60195566666667</v>
          </cell>
          <cell r="G241" t="e">
            <v>#N/A</v>
          </cell>
          <cell r="H241" t="e">
            <v>#N/A</v>
          </cell>
        </row>
        <row r="242">
          <cell r="A242">
            <v>116</v>
          </cell>
          <cell r="F242">
            <v>116</v>
          </cell>
          <cell r="G242">
            <v>173</v>
          </cell>
          <cell r="H242">
            <v>173</v>
          </cell>
          <cell r="M242" t="str">
            <v>CDC</v>
          </cell>
        </row>
        <row r="243">
          <cell r="F243">
            <v>0</v>
          </cell>
          <cell r="G243">
            <v>0</v>
          </cell>
          <cell r="H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</row>
        <row r="245">
          <cell r="F245">
            <v>57</v>
          </cell>
          <cell r="G245">
            <v>42</v>
          </cell>
          <cell r="H245">
            <v>42</v>
          </cell>
        </row>
        <row r="246">
          <cell r="F246">
            <v>11.97</v>
          </cell>
          <cell r="G246">
            <v>9.24</v>
          </cell>
          <cell r="H246">
            <v>9.24</v>
          </cell>
        </row>
        <row r="247">
          <cell r="F247">
            <v>0.12</v>
          </cell>
          <cell r="G247">
            <v>6.9345668955678674E-2</v>
          </cell>
          <cell r="H247">
            <v>6.9345668955678674E-2</v>
          </cell>
        </row>
        <row r="248">
          <cell r="F248">
            <v>1.4363999999999999</v>
          </cell>
          <cell r="G248">
            <v>0.98</v>
          </cell>
          <cell r="H248">
            <v>0.98</v>
          </cell>
        </row>
        <row r="249">
          <cell r="F249">
            <v>0</v>
          </cell>
          <cell r="G249">
            <v>0</v>
          </cell>
          <cell r="H249">
            <v>0</v>
          </cell>
        </row>
        <row r="250">
          <cell r="F250">
            <v>4.0095989999999997</v>
          </cell>
          <cell r="G250">
            <v>1.35</v>
          </cell>
          <cell r="H250">
            <v>1.35</v>
          </cell>
        </row>
        <row r="251">
          <cell r="F251">
            <v>33.406658999999998</v>
          </cell>
          <cell r="G251">
            <v>0.8233333333333327</v>
          </cell>
          <cell r="H251">
            <v>0.8233333333333327</v>
          </cell>
        </row>
        <row r="252">
          <cell r="F252">
            <v>8.3491649999999993</v>
          </cell>
          <cell r="G252">
            <v>0</v>
          </cell>
          <cell r="H252">
            <v>0</v>
          </cell>
        </row>
        <row r="253">
          <cell r="F253">
            <v>0</v>
          </cell>
          <cell r="G253">
            <v>23.241388888888896</v>
          </cell>
          <cell r="H253">
            <v>23.241388888888896</v>
          </cell>
        </row>
        <row r="254">
          <cell r="F254">
            <v>0</v>
          </cell>
          <cell r="G254">
            <v>4.4430555555555546</v>
          </cell>
          <cell r="H254">
            <v>4.4430555555555546</v>
          </cell>
        </row>
        <row r="255">
          <cell r="F255">
            <v>1.6</v>
          </cell>
          <cell r="G255">
            <v>0</v>
          </cell>
          <cell r="H255">
            <v>0</v>
          </cell>
        </row>
        <row r="256">
          <cell r="F256">
            <v>10.666666666666666</v>
          </cell>
          <cell r="G256">
            <v>0</v>
          </cell>
          <cell r="H256">
            <v>0</v>
          </cell>
        </row>
        <row r="257">
          <cell r="F257">
            <v>69.838489666666661</v>
          </cell>
          <cell r="G257">
            <v>40.077777777777783</v>
          </cell>
          <cell r="H257">
            <v>40.077777777777783</v>
          </cell>
        </row>
        <row r="258">
          <cell r="A258">
            <v>117</v>
          </cell>
          <cell r="F258">
            <v>117</v>
          </cell>
          <cell r="G258">
            <v>176</v>
          </cell>
          <cell r="H258">
            <v>176</v>
          </cell>
          <cell r="M258" t="str">
            <v>CDC</v>
          </cell>
        </row>
        <row r="259">
          <cell r="F259">
            <v>0</v>
          </cell>
          <cell r="G259">
            <v>0</v>
          </cell>
          <cell r="H259">
            <v>0</v>
          </cell>
        </row>
        <row r="260">
          <cell r="F260">
            <v>0</v>
          </cell>
          <cell r="G260">
            <v>0</v>
          </cell>
          <cell r="H260">
            <v>0</v>
          </cell>
        </row>
        <row r="261">
          <cell r="F261">
            <v>57</v>
          </cell>
          <cell r="G261">
            <v>62</v>
          </cell>
          <cell r="H261">
            <v>62</v>
          </cell>
        </row>
        <row r="262">
          <cell r="F262">
            <v>11.97</v>
          </cell>
          <cell r="G262">
            <v>13.64</v>
          </cell>
          <cell r="H262">
            <v>13.64</v>
          </cell>
        </row>
        <row r="263">
          <cell r="F263">
            <v>0.12</v>
          </cell>
          <cell r="G263">
            <v>2.9582678768836922E-2</v>
          </cell>
          <cell r="H263">
            <v>2.9582678768836922E-2</v>
          </cell>
        </row>
        <row r="264">
          <cell r="F264">
            <v>1.4363999999999999</v>
          </cell>
          <cell r="G264">
            <v>2.7279999999999989</v>
          </cell>
          <cell r="H264">
            <v>2.7279999999999989</v>
          </cell>
        </row>
        <row r="265">
          <cell r="F265">
            <v>0</v>
          </cell>
          <cell r="G265">
            <v>0</v>
          </cell>
          <cell r="H265">
            <v>0</v>
          </cell>
        </row>
        <row r="266">
          <cell r="F266">
            <v>4.3095689999999998</v>
          </cell>
          <cell r="G266">
            <v>1.36</v>
          </cell>
          <cell r="H266">
            <v>1.36</v>
          </cell>
        </row>
        <row r="267">
          <cell r="F267">
            <v>17.938206000000001</v>
          </cell>
          <cell r="G267">
            <v>20.045555555555552</v>
          </cell>
          <cell r="H267">
            <v>20.045555555555552</v>
          </cell>
        </row>
        <row r="268">
          <cell r="F268">
            <v>7.1792819999999997</v>
          </cell>
          <cell r="G268">
            <v>0</v>
          </cell>
          <cell r="H268">
            <v>0</v>
          </cell>
        </row>
        <row r="269">
          <cell r="F269">
            <v>0</v>
          </cell>
          <cell r="G269">
            <v>0</v>
          </cell>
          <cell r="H269">
            <v>0</v>
          </cell>
        </row>
        <row r="270">
          <cell r="F270">
            <v>0</v>
          </cell>
          <cell r="G270">
            <v>6.4094444444444472</v>
          </cell>
          <cell r="H270">
            <v>6.4094444444444472</v>
          </cell>
        </row>
        <row r="271">
          <cell r="F271">
            <v>1.6</v>
          </cell>
          <cell r="G271">
            <v>0</v>
          </cell>
          <cell r="H271">
            <v>0</v>
          </cell>
        </row>
        <row r="272">
          <cell r="F272">
            <v>10.666666666666666</v>
          </cell>
          <cell r="G272">
            <v>0</v>
          </cell>
          <cell r="H272">
            <v>0</v>
          </cell>
        </row>
        <row r="273">
          <cell r="F273">
            <v>53.500123666666667</v>
          </cell>
          <cell r="G273">
            <v>44.182999999999993</v>
          </cell>
          <cell r="H273">
            <v>44.182999999999993</v>
          </cell>
        </row>
        <row r="274">
          <cell r="A274">
            <v>118</v>
          </cell>
          <cell r="F274">
            <v>118</v>
          </cell>
          <cell r="G274">
            <v>177</v>
          </cell>
          <cell r="H274">
            <v>177</v>
          </cell>
          <cell r="M274" t="str">
            <v>CZN</v>
          </cell>
        </row>
        <row r="275">
          <cell r="F275">
            <v>0</v>
          </cell>
          <cell r="G275">
            <v>0</v>
          </cell>
          <cell r="H275">
            <v>0</v>
          </cell>
        </row>
        <row r="276">
          <cell r="F276">
            <v>0</v>
          </cell>
          <cell r="G276">
            <v>0</v>
          </cell>
          <cell r="H276">
            <v>0</v>
          </cell>
        </row>
        <row r="277">
          <cell r="F277">
            <v>79</v>
          </cell>
          <cell r="G277">
            <v>0</v>
          </cell>
          <cell r="H277">
            <v>0</v>
          </cell>
        </row>
        <row r="278">
          <cell r="F278">
            <v>16.59</v>
          </cell>
          <cell r="G278">
            <v>0</v>
          </cell>
          <cell r="H278">
            <v>0</v>
          </cell>
        </row>
        <row r="279">
          <cell r="F279">
            <v>0.12</v>
          </cell>
          <cell r="G279">
            <v>0</v>
          </cell>
          <cell r="H279">
            <v>0</v>
          </cell>
        </row>
        <row r="280">
          <cell r="F280">
            <v>1.9907999999999999</v>
          </cell>
          <cell r="G280">
            <v>0</v>
          </cell>
          <cell r="H280">
            <v>0</v>
          </cell>
        </row>
        <row r="281">
          <cell r="F281">
            <v>0</v>
          </cell>
          <cell r="G281">
            <v>0</v>
          </cell>
          <cell r="H281">
            <v>0</v>
          </cell>
        </row>
        <row r="282">
          <cell r="F282">
            <v>4.8795120000000001</v>
          </cell>
          <cell r="G282">
            <v>0</v>
          </cell>
          <cell r="H282">
            <v>0</v>
          </cell>
        </row>
        <row r="283">
          <cell r="F283">
            <v>20.327967000000001</v>
          </cell>
          <cell r="G283">
            <v>0</v>
          </cell>
          <cell r="H283">
            <v>0</v>
          </cell>
        </row>
        <row r="284">
          <cell r="F284">
            <v>8.1291870000000017</v>
          </cell>
          <cell r="G284">
            <v>0</v>
          </cell>
          <cell r="H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</row>
        <row r="287">
          <cell r="F287">
            <v>2</v>
          </cell>
          <cell r="G287">
            <v>0</v>
          </cell>
          <cell r="H287">
            <v>0</v>
          </cell>
        </row>
        <row r="288">
          <cell r="F288">
            <v>13.333333333333334</v>
          </cell>
          <cell r="G288">
            <v>0</v>
          </cell>
          <cell r="H288">
            <v>0</v>
          </cell>
        </row>
        <row r="289">
          <cell r="F289">
            <v>65.250799333333333</v>
          </cell>
          <cell r="G289">
            <v>0</v>
          </cell>
          <cell r="H289">
            <v>0</v>
          </cell>
        </row>
        <row r="290">
          <cell r="A290">
            <v>119</v>
          </cell>
          <cell r="F290">
            <v>119</v>
          </cell>
          <cell r="G290">
            <v>178</v>
          </cell>
          <cell r="H290">
            <v>178</v>
          </cell>
          <cell r="M290" t="str">
            <v>CZN</v>
          </cell>
        </row>
        <row r="291">
          <cell r="F291">
            <v>0</v>
          </cell>
          <cell r="G291">
            <v>0</v>
          </cell>
          <cell r="H291">
            <v>0</v>
          </cell>
        </row>
        <row r="292">
          <cell r="F292">
            <v>0</v>
          </cell>
          <cell r="G292">
            <v>0</v>
          </cell>
          <cell r="H292">
            <v>0</v>
          </cell>
        </row>
        <row r="293">
          <cell r="F293">
            <v>107</v>
          </cell>
          <cell r="G293">
            <v>0</v>
          </cell>
          <cell r="H293">
            <v>0</v>
          </cell>
        </row>
        <row r="294">
          <cell r="F294">
            <v>22.47</v>
          </cell>
          <cell r="G294">
            <v>0</v>
          </cell>
          <cell r="H294">
            <v>0</v>
          </cell>
        </row>
        <row r="295">
          <cell r="F295">
            <v>0.12</v>
          </cell>
          <cell r="G295">
            <v>0</v>
          </cell>
          <cell r="H295">
            <v>0</v>
          </cell>
        </row>
        <row r="296">
          <cell r="F296">
            <v>2.6963999999999997</v>
          </cell>
          <cell r="G296">
            <v>0</v>
          </cell>
          <cell r="H296">
            <v>0</v>
          </cell>
        </row>
        <row r="297">
          <cell r="F297">
            <v>0</v>
          </cell>
          <cell r="G297">
            <v>0</v>
          </cell>
          <cell r="H297">
            <v>0</v>
          </cell>
        </row>
        <row r="298">
          <cell r="F298">
            <v>6.8393159999999993</v>
          </cell>
          <cell r="G298">
            <v>0</v>
          </cell>
          <cell r="H298">
            <v>0</v>
          </cell>
        </row>
        <row r="299">
          <cell r="F299">
            <v>28.487150999999997</v>
          </cell>
          <cell r="G299">
            <v>0</v>
          </cell>
          <cell r="H299">
            <v>0</v>
          </cell>
        </row>
        <row r="300">
          <cell r="F300">
            <v>11.398859999999999</v>
          </cell>
          <cell r="G300">
            <v>0</v>
          </cell>
          <cell r="H300">
            <v>0</v>
          </cell>
        </row>
        <row r="301">
          <cell r="F301">
            <v>0</v>
          </cell>
          <cell r="G301">
            <v>0</v>
          </cell>
          <cell r="H301">
            <v>0</v>
          </cell>
        </row>
        <row r="302">
          <cell r="F302">
            <v>0</v>
          </cell>
          <cell r="G302">
            <v>0</v>
          </cell>
          <cell r="H302">
            <v>0</v>
          </cell>
        </row>
        <row r="303">
          <cell r="F303">
            <v>2</v>
          </cell>
          <cell r="G303">
            <v>0</v>
          </cell>
          <cell r="H303">
            <v>0</v>
          </cell>
        </row>
        <row r="304">
          <cell r="F304">
            <v>13.333333333333334</v>
          </cell>
          <cell r="G304">
            <v>0</v>
          </cell>
          <cell r="H304">
            <v>0</v>
          </cell>
        </row>
        <row r="305">
          <cell r="F305">
            <v>85.225060333333332</v>
          </cell>
          <cell r="G305">
            <v>0</v>
          </cell>
          <cell r="H305">
            <v>0</v>
          </cell>
        </row>
        <row r="306">
          <cell r="A306">
            <v>120</v>
          </cell>
          <cell r="F306">
            <v>120</v>
          </cell>
          <cell r="M306" t="str">
            <v>CZN</v>
          </cell>
        </row>
        <row r="307">
          <cell r="F307">
            <v>0</v>
          </cell>
          <cell r="G307" t="e">
            <v>#N/A</v>
          </cell>
          <cell r="H307" t="e">
            <v>#N/A</v>
          </cell>
        </row>
        <row r="308">
          <cell r="F308">
            <v>0</v>
          </cell>
          <cell r="G308" t="e">
            <v>#N/A</v>
          </cell>
          <cell r="H308" t="e">
            <v>#N/A</v>
          </cell>
        </row>
        <row r="309">
          <cell r="F309">
            <v>109</v>
          </cell>
          <cell r="G309" t="e">
            <v>#N/A</v>
          </cell>
          <cell r="H309" t="e">
            <v>#N/A</v>
          </cell>
        </row>
        <row r="310">
          <cell r="F310">
            <v>22.89</v>
          </cell>
          <cell r="G310" t="e">
            <v>#N/A</v>
          </cell>
          <cell r="H310" t="e">
            <v>#N/A</v>
          </cell>
        </row>
        <row r="311">
          <cell r="F311">
            <v>0.12</v>
          </cell>
          <cell r="G311" t="e">
            <v>#N/A</v>
          </cell>
          <cell r="H311" t="e">
            <v>#N/A</v>
          </cell>
        </row>
        <row r="312">
          <cell r="F312">
            <v>2.7467999999999999</v>
          </cell>
          <cell r="G312" t="e">
            <v>#N/A</v>
          </cell>
          <cell r="H312" t="e">
            <v>#N/A</v>
          </cell>
        </row>
        <row r="313">
          <cell r="F313">
            <v>0</v>
          </cell>
          <cell r="G313" t="e">
            <v>#N/A</v>
          </cell>
          <cell r="H313" t="e">
            <v>#N/A</v>
          </cell>
        </row>
        <row r="314">
          <cell r="F314">
            <v>8.509148999999999</v>
          </cell>
          <cell r="G314" t="e">
            <v>#N/A</v>
          </cell>
          <cell r="H314" t="e">
            <v>#N/A</v>
          </cell>
        </row>
        <row r="315">
          <cell r="F315">
            <v>35.436456</v>
          </cell>
          <cell r="G315" t="e">
            <v>#N/A</v>
          </cell>
          <cell r="H315" t="e">
            <v>#N/A</v>
          </cell>
        </row>
        <row r="316">
          <cell r="F316">
            <v>14.178582</v>
          </cell>
          <cell r="G316" t="e">
            <v>#N/A</v>
          </cell>
          <cell r="H316" t="e">
            <v>#N/A</v>
          </cell>
        </row>
        <row r="317">
          <cell r="F317">
            <v>0</v>
          </cell>
          <cell r="G317" t="e">
            <v>#N/A</v>
          </cell>
          <cell r="H317" t="e">
            <v>#N/A</v>
          </cell>
        </row>
        <row r="318">
          <cell r="F318">
            <v>0</v>
          </cell>
          <cell r="G318" t="e">
            <v>#N/A</v>
          </cell>
          <cell r="H318" t="e">
            <v>#N/A</v>
          </cell>
        </row>
        <row r="319">
          <cell r="F319">
            <v>2.4</v>
          </cell>
          <cell r="G319" t="e">
            <v>#N/A</v>
          </cell>
          <cell r="H319" t="e">
            <v>#N/A</v>
          </cell>
        </row>
        <row r="320">
          <cell r="F320">
            <v>16</v>
          </cell>
          <cell r="G320" t="e">
            <v>#N/A</v>
          </cell>
          <cell r="H320" t="e">
            <v>#N/A</v>
          </cell>
        </row>
        <row r="321">
          <cell r="F321">
            <v>99.760987</v>
          </cell>
          <cell r="G321" t="e">
            <v>#N/A</v>
          </cell>
          <cell r="H321" t="e">
            <v>#N/A</v>
          </cell>
        </row>
        <row r="322">
          <cell r="A322">
            <v>121</v>
          </cell>
          <cell r="F322">
            <v>121</v>
          </cell>
          <cell r="G322">
            <v>179</v>
          </cell>
          <cell r="H322">
            <v>179</v>
          </cell>
          <cell r="M322" t="str">
            <v>CDC</v>
          </cell>
        </row>
        <row r="323">
          <cell r="F323">
            <v>0</v>
          </cell>
          <cell r="G323">
            <v>0</v>
          </cell>
          <cell r="H323">
            <v>0</v>
          </cell>
        </row>
        <row r="324">
          <cell r="F324">
            <v>0</v>
          </cell>
          <cell r="G324">
            <v>0</v>
          </cell>
          <cell r="H324">
            <v>0</v>
          </cell>
        </row>
        <row r="325">
          <cell r="F325">
            <v>139</v>
          </cell>
          <cell r="G325">
            <v>135</v>
          </cell>
          <cell r="H325">
            <v>135</v>
          </cell>
        </row>
        <row r="326">
          <cell r="F326">
            <v>29.19</v>
          </cell>
          <cell r="G326">
            <v>29.7</v>
          </cell>
          <cell r="H326">
            <v>29.7</v>
          </cell>
        </row>
        <row r="327">
          <cell r="F327">
            <v>0.12</v>
          </cell>
          <cell r="G327">
            <v>6.1303568692084198E-2</v>
          </cell>
          <cell r="H327">
            <v>6.1303568692084198E-2</v>
          </cell>
        </row>
        <row r="328">
          <cell r="F328">
            <v>3.5027999999999997</v>
          </cell>
          <cell r="G328">
            <v>5.94</v>
          </cell>
          <cell r="H328">
            <v>5.94</v>
          </cell>
        </row>
        <row r="329">
          <cell r="F329">
            <v>0</v>
          </cell>
          <cell r="G329">
            <v>7.128611111111109</v>
          </cell>
          <cell r="H329">
            <v>7.128611111111109</v>
          </cell>
        </row>
        <row r="330">
          <cell r="F330">
            <v>14.638536</v>
          </cell>
          <cell r="G330">
            <v>2.46</v>
          </cell>
          <cell r="H330">
            <v>2.46</v>
          </cell>
        </row>
        <row r="331">
          <cell r="F331">
            <v>60.993899999999996</v>
          </cell>
          <cell r="G331">
            <v>61.26305555555556</v>
          </cell>
          <cell r="H331">
            <v>61.26305555555556</v>
          </cell>
        </row>
        <row r="332">
          <cell r="F332">
            <v>24.397560000000002</v>
          </cell>
          <cell r="G332">
            <v>0</v>
          </cell>
          <cell r="H332">
            <v>0</v>
          </cell>
        </row>
        <row r="333">
          <cell r="F333">
            <v>0</v>
          </cell>
          <cell r="G333">
            <v>0</v>
          </cell>
          <cell r="H333">
            <v>0</v>
          </cell>
        </row>
        <row r="334">
          <cell r="F334">
            <v>0</v>
          </cell>
          <cell r="G334">
            <v>19.756388888888882</v>
          </cell>
          <cell r="H334">
            <v>19.756388888888882</v>
          </cell>
        </row>
        <row r="335">
          <cell r="F335">
            <v>2.4</v>
          </cell>
          <cell r="G335">
            <v>0</v>
          </cell>
          <cell r="H335">
            <v>0</v>
          </cell>
        </row>
        <row r="336">
          <cell r="F336">
            <v>16</v>
          </cell>
          <cell r="G336">
            <v>0</v>
          </cell>
          <cell r="H336">
            <v>0</v>
          </cell>
        </row>
        <row r="337">
          <cell r="F337">
            <v>148.72279599999999</v>
          </cell>
          <cell r="G337">
            <v>126.24805555555555</v>
          </cell>
          <cell r="H337">
            <v>126.24805555555555</v>
          </cell>
        </row>
        <row r="338">
          <cell r="A338">
            <v>122</v>
          </cell>
          <cell r="F338">
            <v>122</v>
          </cell>
          <cell r="G338">
            <v>192</v>
          </cell>
          <cell r="H338">
            <v>192</v>
          </cell>
          <cell r="M338" t="str">
            <v>CZN</v>
          </cell>
        </row>
        <row r="339">
          <cell r="F339">
            <v>0</v>
          </cell>
          <cell r="G339">
            <v>0</v>
          </cell>
          <cell r="H339">
            <v>0</v>
          </cell>
        </row>
        <row r="340">
          <cell r="F340">
            <v>0</v>
          </cell>
          <cell r="G340">
            <v>0</v>
          </cell>
          <cell r="H340">
            <v>0</v>
          </cell>
        </row>
        <row r="341">
          <cell r="F341">
            <v>160</v>
          </cell>
          <cell r="G341">
            <v>0</v>
          </cell>
          <cell r="H341">
            <v>0</v>
          </cell>
        </row>
        <row r="342">
          <cell r="F342">
            <v>33.6</v>
          </cell>
          <cell r="G342">
            <v>0</v>
          </cell>
          <cell r="H342">
            <v>0</v>
          </cell>
        </row>
        <row r="343">
          <cell r="F343">
            <v>0.12</v>
          </cell>
          <cell r="G343">
            <v>0</v>
          </cell>
          <cell r="H343">
            <v>0</v>
          </cell>
        </row>
        <row r="344">
          <cell r="F344">
            <v>4.032</v>
          </cell>
          <cell r="G344">
            <v>0</v>
          </cell>
          <cell r="H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</row>
        <row r="346">
          <cell r="F346">
            <v>14.638536</v>
          </cell>
          <cell r="G346">
            <v>0</v>
          </cell>
          <cell r="H346">
            <v>0</v>
          </cell>
        </row>
        <row r="347">
          <cell r="F347">
            <v>73.192679999999996</v>
          </cell>
          <cell r="G347">
            <v>0</v>
          </cell>
          <cell r="H347">
            <v>0</v>
          </cell>
        </row>
        <row r="348">
          <cell r="F348">
            <v>30.496949999999998</v>
          </cell>
          <cell r="G348">
            <v>0</v>
          </cell>
          <cell r="H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</row>
        <row r="351">
          <cell r="F351">
            <v>2.4</v>
          </cell>
          <cell r="G351">
            <v>0</v>
          </cell>
          <cell r="H351">
            <v>0</v>
          </cell>
        </row>
        <row r="352">
          <cell r="F352">
            <v>16</v>
          </cell>
          <cell r="G352">
            <v>0</v>
          </cell>
          <cell r="H352">
            <v>0</v>
          </cell>
        </row>
        <row r="353">
          <cell r="F353">
            <v>171.96016600000002</v>
          </cell>
          <cell r="G353">
            <v>0</v>
          </cell>
          <cell r="H353">
            <v>0</v>
          </cell>
        </row>
        <row r="354">
          <cell r="A354">
            <v>123</v>
          </cell>
          <cell r="F354">
            <v>123</v>
          </cell>
          <cell r="G354">
            <v>198</v>
          </cell>
          <cell r="H354">
            <v>198</v>
          </cell>
          <cell r="M354" t="str">
            <v>CDC</v>
          </cell>
        </row>
        <row r="355">
          <cell r="F355">
            <v>0</v>
          </cell>
          <cell r="G355">
            <v>0</v>
          </cell>
          <cell r="H355">
            <v>0</v>
          </cell>
        </row>
        <row r="356">
          <cell r="F356">
            <v>0</v>
          </cell>
          <cell r="G356">
            <v>0</v>
          </cell>
          <cell r="H356">
            <v>0</v>
          </cell>
        </row>
        <row r="357">
          <cell r="F357">
            <v>200</v>
          </cell>
          <cell r="G357">
            <v>223</v>
          </cell>
          <cell r="H357">
            <v>223</v>
          </cell>
        </row>
        <row r="358">
          <cell r="F358">
            <v>42</v>
          </cell>
          <cell r="G358">
            <v>49.06</v>
          </cell>
          <cell r="H358">
            <v>49.06</v>
          </cell>
        </row>
        <row r="359">
          <cell r="F359">
            <v>0.12</v>
          </cell>
          <cell r="G359">
            <v>0.18480171145021446</v>
          </cell>
          <cell r="H359">
            <v>0.18480171145021446</v>
          </cell>
        </row>
        <row r="360">
          <cell r="F360">
            <v>5.04</v>
          </cell>
          <cell r="G360">
            <v>9.65</v>
          </cell>
          <cell r="H360">
            <v>9.65</v>
          </cell>
        </row>
        <row r="361">
          <cell r="F361">
            <v>0</v>
          </cell>
          <cell r="G361">
            <v>5.7311111111111108</v>
          </cell>
          <cell r="H361">
            <v>5.7311111111111108</v>
          </cell>
        </row>
        <row r="362">
          <cell r="F362">
            <v>16.868313000000001</v>
          </cell>
          <cell r="G362">
            <v>4.83</v>
          </cell>
          <cell r="H362">
            <v>4.83</v>
          </cell>
        </row>
        <row r="363">
          <cell r="F363">
            <v>98.380161000000001</v>
          </cell>
          <cell r="G363">
            <v>1.4788888888888883</v>
          </cell>
          <cell r="H363">
            <v>1.4788888888888883</v>
          </cell>
        </row>
        <row r="364">
          <cell r="F364">
            <v>28.107188999999998</v>
          </cell>
          <cell r="G364">
            <v>0</v>
          </cell>
          <cell r="H364">
            <v>0</v>
          </cell>
        </row>
        <row r="365">
          <cell r="F365">
            <v>0</v>
          </cell>
          <cell r="G365">
            <v>80.011666666666684</v>
          </cell>
          <cell r="H365">
            <v>80.011666666666684</v>
          </cell>
        </row>
        <row r="366">
          <cell r="F366">
            <v>0</v>
          </cell>
          <cell r="G366">
            <v>68.144722222222214</v>
          </cell>
          <cell r="H366">
            <v>68.144722222222214</v>
          </cell>
        </row>
        <row r="367">
          <cell r="F367">
            <v>3</v>
          </cell>
          <cell r="G367">
            <v>0</v>
          </cell>
          <cell r="H367">
            <v>0</v>
          </cell>
        </row>
        <row r="368">
          <cell r="F368">
            <v>20</v>
          </cell>
          <cell r="G368">
            <v>0</v>
          </cell>
          <cell r="H368">
            <v>0</v>
          </cell>
        </row>
        <row r="369">
          <cell r="F369">
            <v>210.39566300000001</v>
          </cell>
          <cell r="G369">
            <v>218.9063888888889</v>
          </cell>
          <cell r="H369">
            <v>218.9063888888889</v>
          </cell>
        </row>
        <row r="370">
          <cell r="A370">
            <v>124</v>
          </cell>
          <cell r="F370">
            <v>124</v>
          </cell>
          <cell r="M370" t="str">
            <v>CZN</v>
          </cell>
        </row>
        <row r="371">
          <cell r="F371">
            <v>0</v>
          </cell>
          <cell r="G371" t="e">
            <v>#N/A</v>
          </cell>
          <cell r="H371" t="e">
            <v>#N/A</v>
          </cell>
        </row>
        <row r="372">
          <cell r="F372">
            <v>0</v>
          </cell>
          <cell r="G372" t="e">
            <v>#N/A</v>
          </cell>
          <cell r="H372" t="e">
            <v>#N/A</v>
          </cell>
        </row>
        <row r="373">
          <cell r="F373">
            <v>206</v>
          </cell>
          <cell r="G373" t="e">
            <v>#N/A</v>
          </cell>
          <cell r="H373" t="e">
            <v>#N/A</v>
          </cell>
        </row>
        <row r="374">
          <cell r="F374">
            <v>43.26</v>
          </cell>
          <cell r="G374" t="e">
            <v>#N/A</v>
          </cell>
          <cell r="H374" t="e">
            <v>#N/A</v>
          </cell>
        </row>
        <row r="375">
          <cell r="F375">
            <v>0.12</v>
          </cell>
          <cell r="G375" t="e">
            <v>#N/A</v>
          </cell>
          <cell r="H375" t="e">
            <v>#N/A</v>
          </cell>
        </row>
        <row r="376">
          <cell r="F376">
            <v>5.1911999999999994</v>
          </cell>
          <cell r="G376" t="e">
            <v>#N/A</v>
          </cell>
          <cell r="H376" t="e">
            <v>#N/A</v>
          </cell>
        </row>
        <row r="377">
          <cell r="F377">
            <v>0</v>
          </cell>
          <cell r="G377" t="e">
            <v>#N/A</v>
          </cell>
          <cell r="H377" t="e">
            <v>#N/A</v>
          </cell>
        </row>
        <row r="378">
          <cell r="F378">
            <v>17.918208000000003</v>
          </cell>
          <cell r="G378" t="e">
            <v>#N/A</v>
          </cell>
          <cell r="H378" t="e">
            <v>#N/A</v>
          </cell>
        </row>
        <row r="379">
          <cell r="F379">
            <v>89.581040999999999</v>
          </cell>
          <cell r="G379" t="e">
            <v>#N/A</v>
          </cell>
          <cell r="H379" t="e">
            <v>#N/A</v>
          </cell>
        </row>
        <row r="380">
          <cell r="F380">
            <v>29.857013999999999</v>
          </cell>
          <cell r="G380" t="e">
            <v>#N/A</v>
          </cell>
          <cell r="H380" t="e">
            <v>#N/A</v>
          </cell>
        </row>
        <row r="381">
          <cell r="F381">
            <v>0</v>
          </cell>
          <cell r="G381" t="e">
            <v>#N/A</v>
          </cell>
          <cell r="H381" t="e">
            <v>#N/A</v>
          </cell>
        </row>
        <row r="382">
          <cell r="F382">
            <v>0</v>
          </cell>
          <cell r="G382" t="e">
            <v>#N/A</v>
          </cell>
          <cell r="H382" t="e">
            <v>#N/A</v>
          </cell>
        </row>
        <row r="383">
          <cell r="F383">
            <v>2.4</v>
          </cell>
          <cell r="G383" t="e">
            <v>#N/A</v>
          </cell>
          <cell r="H383" t="e">
            <v>#N/A</v>
          </cell>
        </row>
        <row r="384">
          <cell r="F384">
            <v>16</v>
          </cell>
          <cell r="G384" t="e">
            <v>#N/A</v>
          </cell>
          <cell r="H384" t="e">
            <v>#N/A</v>
          </cell>
        </row>
        <row r="385">
          <cell r="F385">
            <v>201.80746299999998</v>
          </cell>
          <cell r="G385" t="e">
            <v>#N/A</v>
          </cell>
          <cell r="H385" t="e">
            <v>#N/A</v>
          </cell>
        </row>
        <row r="386">
          <cell r="A386">
            <v>125</v>
          </cell>
          <cell r="F386">
            <v>125</v>
          </cell>
          <cell r="M386" t="str">
            <v>CZN</v>
          </cell>
        </row>
        <row r="387">
          <cell r="F387">
            <v>0</v>
          </cell>
          <cell r="G387" t="e">
            <v>#N/A</v>
          </cell>
          <cell r="H387" t="e">
            <v>#N/A</v>
          </cell>
        </row>
        <row r="388">
          <cell r="F388">
            <v>0</v>
          </cell>
          <cell r="G388" t="e">
            <v>#N/A</v>
          </cell>
          <cell r="H388" t="e">
            <v>#N/A</v>
          </cell>
        </row>
        <row r="389">
          <cell r="F389">
            <v>250</v>
          </cell>
          <cell r="G389" t="e">
            <v>#N/A</v>
          </cell>
          <cell r="H389" t="e">
            <v>#N/A</v>
          </cell>
        </row>
        <row r="390">
          <cell r="F390">
            <v>52.5</v>
          </cell>
          <cell r="G390" t="e">
            <v>#N/A</v>
          </cell>
          <cell r="H390" t="e">
            <v>#N/A</v>
          </cell>
        </row>
        <row r="391">
          <cell r="F391">
            <v>0.12</v>
          </cell>
          <cell r="G391" t="e">
            <v>#N/A</v>
          </cell>
          <cell r="H391" t="e">
            <v>#N/A</v>
          </cell>
        </row>
        <row r="392">
          <cell r="F392">
            <v>6.3</v>
          </cell>
          <cell r="G392" t="e">
            <v>#N/A</v>
          </cell>
          <cell r="H392" t="e">
            <v>#N/A</v>
          </cell>
        </row>
        <row r="393">
          <cell r="F393">
            <v>0</v>
          </cell>
          <cell r="G393" t="e">
            <v>#N/A</v>
          </cell>
          <cell r="H393" t="e">
            <v>#N/A</v>
          </cell>
        </row>
        <row r="394">
          <cell r="F394">
            <v>24.617538</v>
          </cell>
          <cell r="G394" t="e">
            <v>#N/A</v>
          </cell>
          <cell r="H394" t="e">
            <v>#N/A</v>
          </cell>
        </row>
        <row r="395">
          <cell r="F395">
            <v>123.06769200000001</v>
          </cell>
          <cell r="G395" t="e">
            <v>#N/A</v>
          </cell>
          <cell r="H395" t="e">
            <v>#N/A</v>
          </cell>
        </row>
        <row r="396">
          <cell r="F396">
            <v>41.025897000000001</v>
          </cell>
          <cell r="G396" t="e">
            <v>#N/A</v>
          </cell>
          <cell r="H396" t="e">
            <v>#N/A</v>
          </cell>
        </row>
        <row r="397">
          <cell r="F397">
            <v>0</v>
          </cell>
          <cell r="G397" t="e">
            <v>#N/A</v>
          </cell>
          <cell r="H397" t="e">
            <v>#N/A</v>
          </cell>
        </row>
        <row r="398">
          <cell r="F398">
            <v>0</v>
          </cell>
          <cell r="G398" t="e">
            <v>#N/A</v>
          </cell>
          <cell r="H398" t="e">
            <v>#N/A</v>
          </cell>
        </row>
        <row r="399">
          <cell r="F399">
            <v>2.4</v>
          </cell>
          <cell r="G399" t="e">
            <v>#N/A</v>
          </cell>
          <cell r="H399" t="e">
            <v>#N/A</v>
          </cell>
        </row>
        <row r="400">
          <cell r="F400">
            <v>16</v>
          </cell>
          <cell r="G400" t="e">
            <v>#N/A</v>
          </cell>
          <cell r="H400" t="e">
            <v>#N/A</v>
          </cell>
        </row>
        <row r="401">
          <cell r="F401">
            <v>263.51112699999999</v>
          </cell>
          <cell r="G401" t="e">
            <v>#N/A</v>
          </cell>
          <cell r="H401" t="e">
            <v>#N/A</v>
          </cell>
        </row>
        <row r="402">
          <cell r="A402">
            <v>126</v>
          </cell>
          <cell r="F402">
            <v>126</v>
          </cell>
          <cell r="G402">
            <v>180</v>
          </cell>
          <cell r="H402">
            <v>180</v>
          </cell>
          <cell r="M402" t="str">
            <v>NOT TO BE USED</v>
          </cell>
        </row>
        <row r="403">
          <cell r="F403">
            <v>0</v>
          </cell>
          <cell r="G403">
            <v>0</v>
          </cell>
          <cell r="H403">
            <v>0</v>
          </cell>
        </row>
        <row r="404">
          <cell r="F404">
            <v>0</v>
          </cell>
          <cell r="G404">
            <v>0</v>
          </cell>
          <cell r="H404">
            <v>0</v>
          </cell>
        </row>
        <row r="405">
          <cell r="F405">
            <v>370</v>
          </cell>
          <cell r="G405">
            <v>0</v>
          </cell>
          <cell r="H405">
            <v>0</v>
          </cell>
        </row>
        <row r="406">
          <cell r="F406">
            <v>77.7</v>
          </cell>
          <cell r="G406">
            <v>0</v>
          </cell>
          <cell r="H406">
            <v>0</v>
          </cell>
        </row>
        <row r="407">
          <cell r="F407">
            <v>0.12</v>
          </cell>
          <cell r="G407">
            <v>0</v>
          </cell>
          <cell r="H407">
            <v>0</v>
          </cell>
        </row>
        <row r="408">
          <cell r="F408">
            <v>9.3239999999999998</v>
          </cell>
          <cell r="G408">
            <v>0</v>
          </cell>
          <cell r="H408">
            <v>0</v>
          </cell>
        </row>
        <row r="409">
          <cell r="F409">
            <v>0</v>
          </cell>
          <cell r="G409">
            <v>0</v>
          </cell>
          <cell r="H409">
            <v>0</v>
          </cell>
        </row>
        <row r="410">
          <cell r="F410">
            <v>26.927307000000003</v>
          </cell>
          <cell r="G410">
            <v>0</v>
          </cell>
          <cell r="H410">
            <v>0</v>
          </cell>
        </row>
        <row r="411">
          <cell r="F411">
            <v>134.62653599999999</v>
          </cell>
          <cell r="G411">
            <v>0</v>
          </cell>
          <cell r="H411">
            <v>0</v>
          </cell>
        </row>
        <row r="412">
          <cell r="F412">
            <v>89.751024000000001</v>
          </cell>
          <cell r="G412">
            <v>0</v>
          </cell>
          <cell r="H412">
            <v>0</v>
          </cell>
        </row>
        <row r="413">
          <cell r="F413">
            <v>0</v>
          </cell>
          <cell r="G413">
            <v>0</v>
          </cell>
          <cell r="H413">
            <v>0</v>
          </cell>
        </row>
        <row r="414">
          <cell r="F414">
            <v>0</v>
          </cell>
          <cell r="G414">
            <v>0</v>
          </cell>
          <cell r="H414">
            <v>0</v>
          </cell>
        </row>
        <row r="415">
          <cell r="F415">
            <v>2.4</v>
          </cell>
          <cell r="G415">
            <v>0</v>
          </cell>
          <cell r="H415">
            <v>0</v>
          </cell>
        </row>
        <row r="416">
          <cell r="F416">
            <v>16</v>
          </cell>
          <cell r="G416">
            <v>0</v>
          </cell>
          <cell r="H416">
            <v>0</v>
          </cell>
        </row>
        <row r="417">
          <cell r="F417">
            <v>354.32886699999995</v>
          </cell>
          <cell r="G417">
            <v>0</v>
          </cell>
          <cell r="H417">
            <v>0</v>
          </cell>
        </row>
        <row r="418">
          <cell r="A418">
            <v>127</v>
          </cell>
          <cell r="F418">
            <v>127</v>
          </cell>
          <cell r="G418">
            <v>200</v>
          </cell>
          <cell r="H418">
            <v>200</v>
          </cell>
          <cell r="M418" t="str">
            <v>CDC</v>
          </cell>
        </row>
        <row r="419">
          <cell r="F419">
            <v>0</v>
          </cell>
          <cell r="G419">
            <v>0</v>
          </cell>
          <cell r="H419">
            <v>0</v>
          </cell>
        </row>
        <row r="420">
          <cell r="F420">
            <v>0</v>
          </cell>
          <cell r="G420">
            <v>0</v>
          </cell>
          <cell r="H420">
            <v>0</v>
          </cell>
        </row>
        <row r="421">
          <cell r="F421">
            <v>370</v>
          </cell>
          <cell r="G421">
            <v>356.81818181818181</v>
          </cell>
          <cell r="H421">
            <v>356.81818181818181</v>
          </cell>
        </row>
        <row r="422">
          <cell r="F422">
            <v>77.7</v>
          </cell>
          <cell r="G422">
            <v>78.5</v>
          </cell>
          <cell r="H422">
            <v>78.5</v>
          </cell>
        </row>
        <row r="423">
          <cell r="F423">
            <v>0.12</v>
          </cell>
          <cell r="G423">
            <v>5.5024255024254995E-2</v>
          </cell>
          <cell r="H423">
            <v>5.5024255024254995E-2</v>
          </cell>
        </row>
        <row r="424">
          <cell r="F424">
            <v>9.3239999999999998</v>
          </cell>
          <cell r="G424">
            <v>14.88</v>
          </cell>
          <cell r="H424">
            <v>14.88</v>
          </cell>
        </row>
        <row r="425">
          <cell r="F425">
            <v>0</v>
          </cell>
          <cell r="G425">
            <v>13.755000000000001</v>
          </cell>
          <cell r="H425">
            <v>13.755000000000001</v>
          </cell>
        </row>
        <row r="426">
          <cell r="F426">
            <v>46.585341000000007</v>
          </cell>
          <cell r="G426">
            <v>7.7280000000000042</v>
          </cell>
          <cell r="H426">
            <v>7.7280000000000042</v>
          </cell>
        </row>
        <row r="427">
          <cell r="F427">
            <v>126.24737399999999</v>
          </cell>
          <cell r="G427">
            <v>2.3677777777777771</v>
          </cell>
          <cell r="H427">
            <v>2.3677777777777771</v>
          </cell>
        </row>
        <row r="428">
          <cell r="F428">
            <v>50.504948999999996</v>
          </cell>
          <cell r="G428">
            <v>0</v>
          </cell>
          <cell r="H428">
            <v>0</v>
          </cell>
        </row>
        <row r="429">
          <cell r="F429">
            <v>0</v>
          </cell>
          <cell r="G429">
            <v>128.01866666666669</v>
          </cell>
          <cell r="H429">
            <v>128.01866666666669</v>
          </cell>
        </row>
        <row r="430">
          <cell r="F430">
            <v>0</v>
          </cell>
          <cell r="G430">
            <v>109.03155555555554</v>
          </cell>
          <cell r="H430">
            <v>109.03155555555554</v>
          </cell>
        </row>
        <row r="431">
          <cell r="F431">
            <v>3.6</v>
          </cell>
          <cell r="G431">
            <v>0</v>
          </cell>
          <cell r="H431">
            <v>0</v>
          </cell>
        </row>
        <row r="432">
          <cell r="F432">
            <v>24</v>
          </cell>
          <cell r="G432">
            <v>0</v>
          </cell>
          <cell r="H432">
            <v>0</v>
          </cell>
        </row>
        <row r="433">
          <cell r="F433">
            <v>334.36166400000002</v>
          </cell>
          <cell r="G433">
            <v>354.28100000000001</v>
          </cell>
          <cell r="H433">
            <v>354.28100000000001</v>
          </cell>
        </row>
        <row r="434">
          <cell r="A434">
            <v>128</v>
          </cell>
          <cell r="F434">
            <v>128</v>
          </cell>
          <cell r="M434" t="str">
            <v>CZN</v>
          </cell>
        </row>
        <row r="435">
          <cell r="F435">
            <v>0</v>
          </cell>
          <cell r="G435" t="e">
            <v>#N/A</v>
          </cell>
          <cell r="H435" t="e">
            <v>#N/A</v>
          </cell>
        </row>
        <row r="436">
          <cell r="F436">
            <v>0</v>
          </cell>
          <cell r="G436" t="e">
            <v>#N/A</v>
          </cell>
          <cell r="H436" t="e">
            <v>#N/A</v>
          </cell>
        </row>
        <row r="437">
          <cell r="F437">
            <v>413</v>
          </cell>
          <cell r="G437" t="e">
            <v>#N/A</v>
          </cell>
          <cell r="H437" t="e">
            <v>#N/A</v>
          </cell>
        </row>
        <row r="438">
          <cell r="F438">
            <v>86.73</v>
          </cell>
          <cell r="G438" t="e">
            <v>#N/A</v>
          </cell>
          <cell r="H438" t="e">
            <v>#N/A</v>
          </cell>
        </row>
        <row r="439">
          <cell r="F439">
            <v>0.12</v>
          </cell>
          <cell r="G439" t="e">
            <v>#N/A</v>
          </cell>
          <cell r="H439" t="e">
            <v>#N/A</v>
          </cell>
        </row>
        <row r="440">
          <cell r="F440">
            <v>10.407599999999999</v>
          </cell>
          <cell r="G440" t="e">
            <v>#N/A</v>
          </cell>
          <cell r="H440" t="e">
            <v>#N/A</v>
          </cell>
        </row>
        <row r="441">
          <cell r="F441">
            <v>0</v>
          </cell>
          <cell r="G441" t="e">
            <v>#N/A</v>
          </cell>
          <cell r="H441" t="e">
            <v>#N/A</v>
          </cell>
        </row>
        <row r="442">
          <cell r="F442">
            <v>46.585341000000007</v>
          </cell>
          <cell r="G442" t="e">
            <v>#N/A</v>
          </cell>
          <cell r="H442" t="e">
            <v>#N/A</v>
          </cell>
        </row>
        <row r="443">
          <cell r="F443">
            <v>194.11058700000001</v>
          </cell>
          <cell r="G443" t="e">
            <v>#N/A</v>
          </cell>
          <cell r="H443" t="e">
            <v>#N/A</v>
          </cell>
        </row>
        <row r="444">
          <cell r="F444">
            <v>58.234176000000005</v>
          </cell>
          <cell r="G444" t="e">
            <v>#N/A</v>
          </cell>
          <cell r="H444" t="e">
            <v>#N/A</v>
          </cell>
        </row>
        <row r="445">
          <cell r="F445">
            <v>0</v>
          </cell>
          <cell r="G445" t="e">
            <v>#N/A</v>
          </cell>
          <cell r="H445" t="e">
            <v>#N/A</v>
          </cell>
        </row>
        <row r="446">
          <cell r="F446">
            <v>0</v>
          </cell>
          <cell r="G446" t="e">
            <v>#N/A</v>
          </cell>
          <cell r="H446" t="e">
            <v>#N/A</v>
          </cell>
        </row>
        <row r="447">
          <cell r="F447">
            <v>2.4</v>
          </cell>
          <cell r="G447" t="e">
            <v>#N/A</v>
          </cell>
          <cell r="H447" t="e">
            <v>#N/A</v>
          </cell>
        </row>
        <row r="448">
          <cell r="F448">
            <v>16</v>
          </cell>
          <cell r="G448" t="e">
            <v>#N/A</v>
          </cell>
          <cell r="H448" t="e">
            <v>#N/A</v>
          </cell>
        </row>
        <row r="449">
          <cell r="F449">
            <v>412.06770399999999</v>
          </cell>
          <cell r="G449" t="e">
            <v>#N/A</v>
          </cell>
          <cell r="H449" t="e">
            <v>#N/A</v>
          </cell>
        </row>
        <row r="450">
          <cell r="A450">
            <v>129</v>
          </cell>
          <cell r="F450">
            <v>129</v>
          </cell>
          <cell r="M450" t="str">
            <v>CZN</v>
          </cell>
        </row>
        <row r="451">
          <cell r="F451">
            <v>650</v>
          </cell>
          <cell r="G451" t="e">
            <v>#N/A</v>
          </cell>
          <cell r="H451" t="e">
            <v>#N/A</v>
          </cell>
        </row>
        <row r="452">
          <cell r="F452">
            <v>32.5</v>
          </cell>
          <cell r="G452" t="e">
            <v>#N/A</v>
          </cell>
          <cell r="H452" t="e">
            <v>#N/A</v>
          </cell>
        </row>
        <row r="453">
          <cell r="F453">
            <v>0</v>
          </cell>
          <cell r="G453" t="e">
            <v>#N/A</v>
          </cell>
          <cell r="H453" t="e">
            <v>#N/A</v>
          </cell>
        </row>
        <row r="454">
          <cell r="F454">
            <v>0</v>
          </cell>
          <cell r="G454" t="e">
            <v>#N/A</v>
          </cell>
          <cell r="H454" t="e">
            <v>#N/A</v>
          </cell>
        </row>
        <row r="455">
          <cell r="F455">
            <v>0.35</v>
          </cell>
          <cell r="G455" t="e">
            <v>#N/A</v>
          </cell>
          <cell r="H455" t="e">
            <v>#N/A</v>
          </cell>
        </row>
        <row r="456">
          <cell r="F456">
            <v>11.375</v>
          </cell>
          <cell r="G456" t="e">
            <v>#N/A</v>
          </cell>
          <cell r="H456" t="e">
            <v>#N/A</v>
          </cell>
        </row>
        <row r="457">
          <cell r="F457">
            <v>0</v>
          </cell>
          <cell r="G457" t="e">
            <v>#N/A</v>
          </cell>
          <cell r="H457" t="e">
            <v>#N/A</v>
          </cell>
        </row>
        <row r="458">
          <cell r="F458">
            <v>20.017998000000002</v>
          </cell>
          <cell r="G458" t="e">
            <v>#N/A</v>
          </cell>
          <cell r="H458" t="e">
            <v>#N/A</v>
          </cell>
        </row>
        <row r="459">
          <cell r="F459">
            <v>85.791420000000002</v>
          </cell>
          <cell r="G459" t="e">
            <v>#N/A</v>
          </cell>
          <cell r="H459" t="e">
            <v>#N/A</v>
          </cell>
        </row>
        <row r="460">
          <cell r="F460">
            <v>71.49284999999999</v>
          </cell>
          <cell r="G460" t="e">
            <v>#N/A</v>
          </cell>
          <cell r="H460" t="e">
            <v>#N/A</v>
          </cell>
        </row>
        <row r="461">
          <cell r="F461">
            <v>0</v>
          </cell>
          <cell r="G461" t="e">
            <v>#N/A</v>
          </cell>
          <cell r="H461" t="e">
            <v>#N/A</v>
          </cell>
        </row>
        <row r="462">
          <cell r="F462">
            <v>0</v>
          </cell>
          <cell r="G462" t="e">
            <v>#N/A</v>
          </cell>
          <cell r="H462" t="e">
            <v>#N/A</v>
          </cell>
        </row>
        <row r="463">
          <cell r="F463">
            <v>2.5</v>
          </cell>
          <cell r="G463" t="e">
            <v>#N/A</v>
          </cell>
          <cell r="H463" t="e">
            <v>#N/A</v>
          </cell>
        </row>
        <row r="464">
          <cell r="F464">
            <v>16.666666666666668</v>
          </cell>
          <cell r="G464" t="e">
            <v>#N/A</v>
          </cell>
          <cell r="H464" t="e">
            <v>#N/A</v>
          </cell>
        </row>
        <row r="465">
          <cell r="F465">
            <v>205.34393466666666</v>
          </cell>
          <cell r="G465" t="e">
            <v>#N/A</v>
          </cell>
          <cell r="H465" t="e">
            <v>#N/A</v>
          </cell>
        </row>
        <row r="466">
          <cell r="A466">
            <v>130</v>
          </cell>
          <cell r="F466">
            <v>130</v>
          </cell>
          <cell r="M466" t="str">
            <v>CZN</v>
          </cell>
        </row>
        <row r="467">
          <cell r="F467">
            <v>800</v>
          </cell>
          <cell r="G467" t="e">
            <v>#N/A</v>
          </cell>
          <cell r="H467" t="e">
            <v>#N/A</v>
          </cell>
        </row>
        <row r="468">
          <cell r="F468">
            <v>40</v>
          </cell>
          <cell r="G468" t="e">
            <v>#N/A</v>
          </cell>
          <cell r="H468" t="e">
            <v>#N/A</v>
          </cell>
        </row>
        <row r="469">
          <cell r="F469">
            <v>0</v>
          </cell>
          <cell r="G469" t="e">
            <v>#N/A</v>
          </cell>
          <cell r="H469" t="e">
            <v>#N/A</v>
          </cell>
        </row>
        <row r="470">
          <cell r="F470">
            <v>0</v>
          </cell>
          <cell r="G470" t="e">
            <v>#N/A</v>
          </cell>
          <cell r="H470" t="e">
            <v>#N/A</v>
          </cell>
        </row>
        <row r="471">
          <cell r="F471">
            <v>0.35</v>
          </cell>
          <cell r="G471" t="e">
            <v>#N/A</v>
          </cell>
          <cell r="H471" t="e">
            <v>#N/A</v>
          </cell>
        </row>
        <row r="472">
          <cell r="F472">
            <v>14</v>
          </cell>
          <cell r="G472" t="e">
            <v>#N/A</v>
          </cell>
          <cell r="H472" t="e">
            <v>#N/A</v>
          </cell>
        </row>
        <row r="473">
          <cell r="F473">
            <v>0</v>
          </cell>
          <cell r="G473" t="e">
            <v>#N/A</v>
          </cell>
          <cell r="H473" t="e">
            <v>#N/A</v>
          </cell>
        </row>
        <row r="474">
          <cell r="F474">
            <v>22.567743000000004</v>
          </cell>
          <cell r="G474" t="e">
            <v>#N/A</v>
          </cell>
          <cell r="H474" t="e">
            <v>#N/A</v>
          </cell>
        </row>
        <row r="475">
          <cell r="F475">
            <v>96.710328000000004</v>
          </cell>
          <cell r="G475" t="e">
            <v>#N/A</v>
          </cell>
          <cell r="H475" t="e">
            <v>#N/A</v>
          </cell>
        </row>
        <row r="476">
          <cell r="F476">
            <v>80.591940000000008</v>
          </cell>
          <cell r="G476" t="e">
            <v>#N/A</v>
          </cell>
          <cell r="H476" t="e">
            <v>#N/A</v>
          </cell>
        </row>
        <row r="477">
          <cell r="F477">
            <v>0</v>
          </cell>
          <cell r="G477" t="e">
            <v>#N/A</v>
          </cell>
          <cell r="H477" t="e">
            <v>#N/A</v>
          </cell>
        </row>
        <row r="478">
          <cell r="F478">
            <v>0</v>
          </cell>
          <cell r="G478" t="e">
            <v>#N/A</v>
          </cell>
          <cell r="H478" t="e">
            <v>#N/A</v>
          </cell>
        </row>
        <row r="479">
          <cell r="F479">
            <v>2.5</v>
          </cell>
          <cell r="G479" t="e">
            <v>#N/A</v>
          </cell>
          <cell r="H479" t="e">
            <v>#N/A</v>
          </cell>
        </row>
        <row r="480">
          <cell r="F480">
            <v>16.666666666666668</v>
          </cell>
          <cell r="G480" t="e">
            <v>#N/A</v>
          </cell>
          <cell r="H480" t="e">
            <v>#N/A</v>
          </cell>
        </row>
        <row r="481">
          <cell r="F481">
            <v>230.53667766666669</v>
          </cell>
          <cell r="G481" t="e">
            <v>#N/A</v>
          </cell>
          <cell r="H481" t="e">
            <v>#N/A</v>
          </cell>
        </row>
        <row r="482">
          <cell r="A482">
            <v>131</v>
          </cell>
          <cell r="F482">
            <v>131</v>
          </cell>
          <cell r="M482" t="str">
            <v>CZN</v>
          </cell>
        </row>
        <row r="483">
          <cell r="F483">
            <v>980</v>
          </cell>
          <cell r="G483" t="e">
            <v>#N/A</v>
          </cell>
          <cell r="H483" t="e">
            <v>#N/A</v>
          </cell>
        </row>
        <row r="484">
          <cell r="F484">
            <v>49</v>
          </cell>
          <cell r="G484" t="e">
            <v>#N/A</v>
          </cell>
          <cell r="H484" t="e">
            <v>#N/A</v>
          </cell>
        </row>
        <row r="485">
          <cell r="F485">
            <v>0</v>
          </cell>
          <cell r="G485" t="e">
            <v>#N/A</v>
          </cell>
          <cell r="H485" t="e">
            <v>#N/A</v>
          </cell>
        </row>
        <row r="486">
          <cell r="F486">
            <v>0</v>
          </cell>
          <cell r="G486" t="e">
            <v>#N/A</v>
          </cell>
          <cell r="H486" t="e">
            <v>#N/A</v>
          </cell>
        </row>
        <row r="487">
          <cell r="F487">
            <v>0.35</v>
          </cell>
          <cell r="G487" t="e">
            <v>#N/A</v>
          </cell>
          <cell r="H487" t="e">
            <v>#N/A</v>
          </cell>
        </row>
        <row r="488">
          <cell r="F488">
            <v>17.149999999999999</v>
          </cell>
          <cell r="G488" t="e">
            <v>#N/A</v>
          </cell>
          <cell r="H488" t="e">
            <v>#N/A</v>
          </cell>
        </row>
        <row r="489">
          <cell r="F489">
            <v>0</v>
          </cell>
          <cell r="G489" t="e">
            <v>#N/A</v>
          </cell>
          <cell r="H489" t="e">
            <v>#N/A</v>
          </cell>
        </row>
        <row r="490">
          <cell r="F490">
            <v>26.567343000000001</v>
          </cell>
          <cell r="G490" t="e">
            <v>#N/A</v>
          </cell>
          <cell r="H490" t="e">
            <v>#N/A</v>
          </cell>
        </row>
        <row r="491">
          <cell r="F491">
            <v>113.868612</v>
          </cell>
          <cell r="G491" t="e">
            <v>#N/A</v>
          </cell>
          <cell r="H491" t="e">
            <v>#N/A</v>
          </cell>
        </row>
        <row r="492">
          <cell r="F492">
            <v>94.890509999999992</v>
          </cell>
          <cell r="G492" t="e">
            <v>#N/A</v>
          </cell>
          <cell r="H492" t="e">
            <v>#N/A</v>
          </cell>
        </row>
        <row r="493">
          <cell r="F493">
            <v>0</v>
          </cell>
          <cell r="G493" t="e">
            <v>#N/A</v>
          </cell>
          <cell r="H493" t="e">
            <v>#N/A</v>
          </cell>
        </row>
        <row r="494">
          <cell r="F494">
            <v>0</v>
          </cell>
          <cell r="G494" t="e">
            <v>#N/A</v>
          </cell>
          <cell r="H494" t="e">
            <v>#N/A</v>
          </cell>
        </row>
        <row r="495">
          <cell r="F495">
            <v>2.5</v>
          </cell>
          <cell r="G495" t="e">
            <v>#N/A</v>
          </cell>
          <cell r="H495" t="e">
            <v>#N/A</v>
          </cell>
        </row>
        <row r="496">
          <cell r="F496">
            <v>16.666666666666668</v>
          </cell>
          <cell r="G496" t="e">
            <v>#N/A</v>
          </cell>
          <cell r="H496" t="e">
            <v>#N/A</v>
          </cell>
        </row>
        <row r="497">
          <cell r="F497">
            <v>269.1431316666667</v>
          </cell>
          <cell r="G497" t="e">
            <v>#N/A</v>
          </cell>
          <cell r="H497" t="e">
            <v>#N/A</v>
          </cell>
        </row>
        <row r="498">
          <cell r="A498">
            <v>132</v>
          </cell>
          <cell r="F498">
            <v>132</v>
          </cell>
          <cell r="G498">
            <v>210</v>
          </cell>
          <cell r="H498">
            <v>210</v>
          </cell>
          <cell r="M498" t="str">
            <v>CDC</v>
          </cell>
        </row>
        <row r="499">
          <cell r="F499">
            <v>0</v>
          </cell>
          <cell r="G499">
            <v>0</v>
          </cell>
          <cell r="H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</row>
        <row r="501">
          <cell r="F501">
            <v>23</v>
          </cell>
          <cell r="G501">
            <v>23</v>
          </cell>
          <cell r="H501">
            <v>23</v>
          </cell>
        </row>
        <row r="502">
          <cell r="F502">
            <v>4.83</v>
          </cell>
          <cell r="G502">
            <v>5.0599999999999996</v>
          </cell>
          <cell r="H502">
            <v>5.0599999999999996</v>
          </cell>
        </row>
        <row r="503">
          <cell r="F503">
            <v>0.12</v>
          </cell>
          <cell r="G503">
            <v>5.1230296039984691E-2</v>
          </cell>
          <cell r="H503">
            <v>5.1230296039984691E-2</v>
          </cell>
        </row>
        <row r="504">
          <cell r="F504">
            <v>0.5796</v>
          </cell>
          <cell r="G504">
            <v>0.3</v>
          </cell>
          <cell r="H504">
            <v>0.3</v>
          </cell>
        </row>
        <row r="505">
          <cell r="F505">
            <v>0</v>
          </cell>
          <cell r="G505">
            <v>0</v>
          </cell>
          <cell r="H505">
            <v>0</v>
          </cell>
        </row>
        <row r="506">
          <cell r="F506">
            <v>1.8398160000000001</v>
          </cell>
          <cell r="G506">
            <v>0.75</v>
          </cell>
          <cell r="H506">
            <v>0.75</v>
          </cell>
        </row>
        <row r="507">
          <cell r="F507">
            <v>15.788421</v>
          </cell>
          <cell r="G507">
            <v>0.67555555555555569</v>
          </cell>
          <cell r="H507">
            <v>0.67555555555555569</v>
          </cell>
        </row>
        <row r="508">
          <cell r="F508">
            <v>3.2896710000000002</v>
          </cell>
          <cell r="G508">
            <v>0</v>
          </cell>
          <cell r="H508">
            <v>0</v>
          </cell>
        </row>
        <row r="509">
          <cell r="F509">
            <v>0</v>
          </cell>
          <cell r="G509">
            <v>10.290555555555557</v>
          </cell>
          <cell r="H509">
            <v>10.290555555555557</v>
          </cell>
        </row>
        <row r="510">
          <cell r="F510">
            <v>0</v>
          </cell>
          <cell r="G510">
            <v>5.0216666666666665</v>
          </cell>
          <cell r="H510">
            <v>5.0216666666666665</v>
          </cell>
        </row>
        <row r="511">
          <cell r="F511">
            <v>1</v>
          </cell>
          <cell r="G511">
            <v>0</v>
          </cell>
          <cell r="H511">
            <v>0</v>
          </cell>
        </row>
        <row r="512">
          <cell r="F512">
            <v>6.666666666666667</v>
          </cell>
          <cell r="G512">
            <v>0</v>
          </cell>
          <cell r="H512">
            <v>0</v>
          </cell>
        </row>
        <row r="513">
          <cell r="F513">
            <v>32.994174666666666</v>
          </cell>
          <cell r="G513">
            <v>22.097777777777779</v>
          </cell>
          <cell r="H513">
            <v>22.097777777777779</v>
          </cell>
        </row>
        <row r="514">
          <cell r="A514">
            <v>133</v>
          </cell>
          <cell r="F514">
            <v>133</v>
          </cell>
          <cell r="G514">
            <v>211</v>
          </cell>
          <cell r="H514">
            <v>211</v>
          </cell>
          <cell r="M514" t="str">
            <v>CZN</v>
          </cell>
        </row>
        <row r="515">
          <cell r="F515">
            <v>0</v>
          </cell>
          <cell r="G515">
            <v>0</v>
          </cell>
          <cell r="H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</row>
        <row r="517">
          <cell r="F517">
            <v>38</v>
          </cell>
          <cell r="G517">
            <v>0</v>
          </cell>
          <cell r="H517">
            <v>0</v>
          </cell>
        </row>
        <row r="518">
          <cell r="F518">
            <v>7.98</v>
          </cell>
          <cell r="G518">
            <v>0</v>
          </cell>
          <cell r="H518">
            <v>0</v>
          </cell>
        </row>
        <row r="519">
          <cell r="F519">
            <v>0.12</v>
          </cell>
          <cell r="G519">
            <v>0</v>
          </cell>
          <cell r="H519">
            <v>0</v>
          </cell>
        </row>
        <row r="520">
          <cell r="F520">
            <v>0.9575999999999999</v>
          </cell>
          <cell r="G520">
            <v>0</v>
          </cell>
          <cell r="H520">
            <v>0</v>
          </cell>
        </row>
        <row r="521">
          <cell r="F521">
            <v>0</v>
          </cell>
          <cell r="G521">
            <v>0</v>
          </cell>
          <cell r="H521">
            <v>0</v>
          </cell>
        </row>
        <row r="522">
          <cell r="F522">
            <v>2.1197880000000002</v>
          </cell>
          <cell r="G522">
            <v>0</v>
          </cell>
          <cell r="H522">
            <v>0</v>
          </cell>
        </row>
        <row r="523">
          <cell r="F523">
            <v>9.3490649999999995</v>
          </cell>
          <cell r="G523">
            <v>0</v>
          </cell>
          <cell r="H523">
            <v>0</v>
          </cell>
        </row>
        <row r="524">
          <cell r="F524">
            <v>7.4292570000000007</v>
          </cell>
          <cell r="G524">
            <v>0</v>
          </cell>
          <cell r="H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</row>
        <row r="527">
          <cell r="F527">
            <v>0.8</v>
          </cell>
          <cell r="G527">
            <v>0</v>
          </cell>
          <cell r="H527">
            <v>0</v>
          </cell>
        </row>
        <row r="528">
          <cell r="F528">
            <v>5.333333333333333</v>
          </cell>
          <cell r="G528">
            <v>0</v>
          </cell>
          <cell r="H528">
            <v>0</v>
          </cell>
        </row>
        <row r="529">
          <cell r="F529">
            <v>33.169043333333335</v>
          </cell>
          <cell r="G529">
            <v>0</v>
          </cell>
          <cell r="H529">
            <v>0</v>
          </cell>
        </row>
        <row r="530">
          <cell r="A530">
            <v>134</v>
          </cell>
          <cell r="F530">
            <v>134</v>
          </cell>
          <cell r="G530">
            <v>213</v>
          </cell>
          <cell r="H530">
            <v>213</v>
          </cell>
          <cell r="M530" t="str">
            <v>CZN</v>
          </cell>
        </row>
        <row r="531">
          <cell r="F531">
            <v>0</v>
          </cell>
          <cell r="G531">
            <v>0</v>
          </cell>
          <cell r="H531">
            <v>0</v>
          </cell>
        </row>
        <row r="532">
          <cell r="F532">
            <v>0</v>
          </cell>
          <cell r="G532">
            <v>0</v>
          </cell>
          <cell r="H532">
            <v>0</v>
          </cell>
        </row>
        <row r="533">
          <cell r="F533">
            <v>50</v>
          </cell>
          <cell r="G533">
            <v>0</v>
          </cell>
          <cell r="H533">
            <v>0</v>
          </cell>
        </row>
        <row r="534">
          <cell r="F534">
            <v>10.5</v>
          </cell>
          <cell r="G534">
            <v>0</v>
          </cell>
          <cell r="H534">
            <v>0</v>
          </cell>
        </row>
        <row r="535">
          <cell r="F535">
            <v>0.12</v>
          </cell>
          <cell r="G535">
            <v>0</v>
          </cell>
          <cell r="H535">
            <v>0</v>
          </cell>
        </row>
        <row r="536">
          <cell r="F536">
            <v>1.26</v>
          </cell>
          <cell r="G536">
            <v>0</v>
          </cell>
          <cell r="H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</row>
        <row r="538">
          <cell r="F538">
            <v>2.7497250000000002</v>
          </cell>
          <cell r="G538">
            <v>0</v>
          </cell>
          <cell r="H538">
            <v>0</v>
          </cell>
        </row>
        <row r="539">
          <cell r="F539">
            <v>12.088791000000001</v>
          </cell>
          <cell r="G539">
            <v>0</v>
          </cell>
          <cell r="H539">
            <v>0</v>
          </cell>
        </row>
        <row r="540">
          <cell r="F540">
            <v>9.6090389999999992</v>
          </cell>
          <cell r="G540">
            <v>0</v>
          </cell>
          <cell r="H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</row>
        <row r="542">
          <cell r="F542">
            <v>0</v>
          </cell>
          <cell r="G542">
            <v>0</v>
          </cell>
          <cell r="H542">
            <v>0</v>
          </cell>
        </row>
        <row r="543">
          <cell r="F543">
            <v>0.8</v>
          </cell>
          <cell r="G543">
            <v>0</v>
          </cell>
          <cell r="H543">
            <v>0</v>
          </cell>
        </row>
        <row r="544">
          <cell r="F544">
            <v>5.333333333333333</v>
          </cell>
          <cell r="G544">
            <v>0</v>
          </cell>
          <cell r="H544">
            <v>0</v>
          </cell>
        </row>
        <row r="545">
          <cell r="F545">
            <v>41.540888333333335</v>
          </cell>
          <cell r="G545">
            <v>0</v>
          </cell>
          <cell r="H545">
            <v>0</v>
          </cell>
        </row>
        <row r="546">
          <cell r="A546">
            <v>135</v>
          </cell>
          <cell r="F546">
            <v>135</v>
          </cell>
          <cell r="G546">
            <v>215</v>
          </cell>
          <cell r="H546">
            <v>215</v>
          </cell>
          <cell r="M546" t="str">
            <v>CDC</v>
          </cell>
        </row>
        <row r="547">
          <cell r="F547">
            <v>0</v>
          </cell>
          <cell r="G547">
            <v>0</v>
          </cell>
          <cell r="H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</row>
        <row r="549">
          <cell r="F549">
            <v>70</v>
          </cell>
          <cell r="G549">
            <v>69</v>
          </cell>
          <cell r="H549">
            <v>69</v>
          </cell>
        </row>
        <row r="550">
          <cell r="F550">
            <v>14.7</v>
          </cell>
          <cell r="G550">
            <v>15.18</v>
          </cell>
          <cell r="H550">
            <v>15.18</v>
          </cell>
        </row>
        <row r="551">
          <cell r="F551">
            <v>0.12</v>
          </cell>
          <cell r="G551">
            <v>4.1541288732102673E-2</v>
          </cell>
          <cell r="H551">
            <v>4.1541288732102673E-2</v>
          </cell>
        </row>
        <row r="552">
          <cell r="F552">
            <v>1.7639999999999998</v>
          </cell>
          <cell r="G552">
            <v>0.57999999999999996</v>
          </cell>
          <cell r="H552">
            <v>0.57999999999999996</v>
          </cell>
        </row>
        <row r="553">
          <cell r="F553">
            <v>0</v>
          </cell>
          <cell r="G553">
            <v>0</v>
          </cell>
          <cell r="H553">
            <v>0</v>
          </cell>
        </row>
        <row r="554">
          <cell r="F554">
            <v>3.7796219999999998</v>
          </cell>
          <cell r="G554">
            <v>2.92</v>
          </cell>
          <cell r="H554">
            <v>2.92</v>
          </cell>
        </row>
        <row r="555">
          <cell r="F555">
            <v>16.648334999999999</v>
          </cell>
          <cell r="G555">
            <v>1.1955555555555559</v>
          </cell>
          <cell r="H555">
            <v>1.1955555555555559</v>
          </cell>
        </row>
        <row r="556">
          <cell r="F556">
            <v>13.248675</v>
          </cell>
          <cell r="G556">
            <v>0</v>
          </cell>
          <cell r="H556">
            <v>0</v>
          </cell>
        </row>
        <row r="557">
          <cell r="F557">
            <v>0</v>
          </cell>
          <cell r="G557">
            <v>33.294722222222219</v>
          </cell>
          <cell r="H557">
            <v>33.294722222222219</v>
          </cell>
        </row>
        <row r="558">
          <cell r="F558">
            <v>0</v>
          </cell>
          <cell r="G558">
            <v>5.8991666666666651</v>
          </cell>
          <cell r="H558">
            <v>5.8991666666666651</v>
          </cell>
        </row>
        <row r="559">
          <cell r="F559">
            <v>0.8</v>
          </cell>
          <cell r="G559">
            <v>0</v>
          </cell>
          <cell r="H559">
            <v>0</v>
          </cell>
        </row>
        <row r="560">
          <cell r="F560">
            <v>5.333333333333333</v>
          </cell>
          <cell r="G560">
            <v>0</v>
          </cell>
          <cell r="H560">
            <v>0</v>
          </cell>
        </row>
        <row r="561">
          <cell r="F561">
            <v>55.473965333333332</v>
          </cell>
          <cell r="G561">
            <v>59.069444444444443</v>
          </cell>
          <cell r="H561">
            <v>59.069444444444443</v>
          </cell>
        </row>
        <row r="562">
          <cell r="A562">
            <v>136</v>
          </cell>
          <cell r="F562">
            <v>136</v>
          </cell>
          <cell r="G562">
            <v>216</v>
          </cell>
          <cell r="H562">
            <v>216</v>
          </cell>
          <cell r="M562" t="str">
            <v>CZN</v>
          </cell>
        </row>
        <row r="563">
          <cell r="F563">
            <v>0</v>
          </cell>
          <cell r="G563">
            <v>0</v>
          </cell>
          <cell r="H563">
            <v>0</v>
          </cell>
        </row>
        <row r="564">
          <cell r="F564">
            <v>0</v>
          </cell>
          <cell r="G564">
            <v>0</v>
          </cell>
          <cell r="H564">
            <v>0</v>
          </cell>
        </row>
        <row r="565">
          <cell r="F565">
            <v>95</v>
          </cell>
          <cell r="G565">
            <v>0</v>
          </cell>
          <cell r="H565">
            <v>0</v>
          </cell>
        </row>
        <row r="566">
          <cell r="F566">
            <v>19.95</v>
          </cell>
          <cell r="G566">
            <v>0</v>
          </cell>
          <cell r="H566">
            <v>0</v>
          </cell>
        </row>
        <row r="567">
          <cell r="F567">
            <v>0.12</v>
          </cell>
          <cell r="G567">
            <v>0</v>
          </cell>
          <cell r="H567">
            <v>0</v>
          </cell>
        </row>
        <row r="568">
          <cell r="F568">
            <v>2.3939999999999997</v>
          </cell>
          <cell r="G568">
            <v>0</v>
          </cell>
          <cell r="H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</row>
        <row r="570">
          <cell r="F570">
            <v>5.7294270000000012</v>
          </cell>
          <cell r="G570">
            <v>0</v>
          </cell>
          <cell r="H570">
            <v>0</v>
          </cell>
        </row>
        <row r="571">
          <cell r="F571">
            <v>25.207478999999999</v>
          </cell>
          <cell r="G571">
            <v>0</v>
          </cell>
          <cell r="H571">
            <v>0</v>
          </cell>
        </row>
        <row r="572">
          <cell r="F572">
            <v>20.057993999999997</v>
          </cell>
          <cell r="G572">
            <v>0</v>
          </cell>
          <cell r="H572">
            <v>0</v>
          </cell>
        </row>
        <row r="573">
          <cell r="F573">
            <v>0</v>
          </cell>
          <cell r="G573">
            <v>0</v>
          </cell>
          <cell r="H573">
            <v>0</v>
          </cell>
        </row>
        <row r="574">
          <cell r="F574">
            <v>0</v>
          </cell>
          <cell r="G574">
            <v>0</v>
          </cell>
          <cell r="H574">
            <v>0</v>
          </cell>
        </row>
        <row r="575">
          <cell r="F575">
            <v>0.9</v>
          </cell>
          <cell r="G575">
            <v>0</v>
          </cell>
          <cell r="H575">
            <v>0</v>
          </cell>
        </row>
        <row r="576">
          <cell r="F576">
            <v>6</v>
          </cell>
          <cell r="G576">
            <v>0</v>
          </cell>
          <cell r="H576">
            <v>0</v>
          </cell>
        </row>
        <row r="577">
          <cell r="F577">
            <v>79.338899999999995</v>
          </cell>
          <cell r="G577">
            <v>0</v>
          </cell>
          <cell r="H577">
            <v>0</v>
          </cell>
        </row>
        <row r="578">
          <cell r="A578">
            <v>137</v>
          </cell>
          <cell r="F578">
            <v>137</v>
          </cell>
          <cell r="M578" t="str">
            <v>CZN</v>
          </cell>
        </row>
        <row r="579">
          <cell r="F579">
            <v>0</v>
          </cell>
          <cell r="G579" t="e">
            <v>#N/A</v>
          </cell>
          <cell r="H579" t="e">
            <v>#N/A</v>
          </cell>
        </row>
        <row r="580">
          <cell r="F580">
            <v>0</v>
          </cell>
          <cell r="G580" t="e">
            <v>#N/A</v>
          </cell>
          <cell r="H580" t="e">
            <v>#N/A</v>
          </cell>
        </row>
        <row r="581">
          <cell r="F581">
            <v>118</v>
          </cell>
          <cell r="G581" t="e">
            <v>#N/A</v>
          </cell>
          <cell r="H581" t="e">
            <v>#N/A</v>
          </cell>
        </row>
        <row r="582">
          <cell r="F582">
            <v>24.78</v>
          </cell>
          <cell r="G582" t="e">
            <v>#N/A</v>
          </cell>
          <cell r="H582" t="e">
            <v>#N/A</v>
          </cell>
        </row>
        <row r="583">
          <cell r="F583">
            <v>0.12</v>
          </cell>
          <cell r="G583" t="e">
            <v>#N/A</v>
          </cell>
          <cell r="H583" t="e">
            <v>#N/A</v>
          </cell>
        </row>
        <row r="584">
          <cell r="F584">
            <v>2.9735999999999998</v>
          </cell>
          <cell r="G584" t="e">
            <v>#N/A</v>
          </cell>
          <cell r="H584" t="e">
            <v>#N/A</v>
          </cell>
        </row>
        <row r="585">
          <cell r="F585">
            <v>0</v>
          </cell>
          <cell r="G585" t="e">
            <v>#N/A</v>
          </cell>
          <cell r="H585" t="e">
            <v>#N/A</v>
          </cell>
        </row>
        <row r="586">
          <cell r="F586">
            <v>7.4892510000000003</v>
          </cell>
          <cell r="G586" t="e">
            <v>#N/A</v>
          </cell>
          <cell r="H586" t="e">
            <v>#N/A</v>
          </cell>
        </row>
        <row r="587">
          <cell r="F587">
            <v>32.956704000000002</v>
          </cell>
          <cell r="G587" t="e">
            <v>#N/A</v>
          </cell>
          <cell r="H587" t="e">
            <v>#N/A</v>
          </cell>
        </row>
        <row r="588">
          <cell r="F588">
            <v>26.217378</v>
          </cell>
          <cell r="G588" t="e">
            <v>#N/A</v>
          </cell>
          <cell r="H588" t="e">
            <v>#N/A</v>
          </cell>
        </row>
        <row r="589">
          <cell r="F589">
            <v>0</v>
          </cell>
          <cell r="G589" t="e">
            <v>#N/A</v>
          </cell>
          <cell r="H589" t="e">
            <v>#N/A</v>
          </cell>
        </row>
        <row r="590">
          <cell r="F590">
            <v>0</v>
          </cell>
          <cell r="G590" t="e">
            <v>#N/A</v>
          </cell>
          <cell r="H590" t="e">
            <v>#N/A</v>
          </cell>
        </row>
        <row r="591">
          <cell r="F591">
            <v>1</v>
          </cell>
          <cell r="G591" t="e">
            <v>#N/A</v>
          </cell>
          <cell r="H591" t="e">
            <v>#N/A</v>
          </cell>
        </row>
        <row r="592">
          <cell r="F592">
            <v>6.666666666666667</v>
          </cell>
          <cell r="G592" t="e">
            <v>#N/A</v>
          </cell>
          <cell r="H592" t="e">
            <v>#N/A</v>
          </cell>
        </row>
        <row r="593">
          <cell r="F593">
            <v>101.08359966666667</v>
          </cell>
          <cell r="G593" t="e">
            <v>#N/A</v>
          </cell>
          <cell r="H593" t="e">
            <v>#N/A</v>
          </cell>
        </row>
        <row r="594">
          <cell r="A594">
            <v>138</v>
          </cell>
          <cell r="F594">
            <v>138</v>
          </cell>
          <cell r="M594" t="str">
            <v>CZN</v>
          </cell>
        </row>
        <row r="595">
          <cell r="F595">
            <v>0</v>
          </cell>
          <cell r="G595" t="e">
            <v>#N/A</v>
          </cell>
          <cell r="H595" t="e">
            <v>#N/A</v>
          </cell>
        </row>
        <row r="596">
          <cell r="F596">
            <v>0</v>
          </cell>
          <cell r="G596" t="e">
            <v>#N/A</v>
          </cell>
          <cell r="H596" t="e">
            <v>#N/A</v>
          </cell>
        </row>
        <row r="597">
          <cell r="F597">
            <v>35</v>
          </cell>
          <cell r="G597" t="e">
            <v>#N/A</v>
          </cell>
          <cell r="H597" t="e">
            <v>#N/A</v>
          </cell>
        </row>
        <row r="598">
          <cell r="F598">
            <v>7.35</v>
          </cell>
          <cell r="G598" t="e">
            <v>#N/A</v>
          </cell>
          <cell r="H598" t="e">
            <v>#N/A</v>
          </cell>
        </row>
        <row r="599">
          <cell r="F599">
            <v>0.1</v>
          </cell>
          <cell r="G599" t="e">
            <v>#N/A</v>
          </cell>
          <cell r="H599" t="e">
            <v>#N/A</v>
          </cell>
        </row>
        <row r="600">
          <cell r="F600">
            <v>0.73499999999999999</v>
          </cell>
          <cell r="G600" t="e">
            <v>#N/A</v>
          </cell>
          <cell r="H600" t="e">
            <v>#N/A</v>
          </cell>
        </row>
        <row r="601">
          <cell r="F601">
            <v>2.52</v>
          </cell>
          <cell r="G601" t="e">
            <v>#N/A</v>
          </cell>
          <cell r="H601" t="e">
            <v>#N/A</v>
          </cell>
        </row>
        <row r="602">
          <cell r="F602">
            <v>2.3697629999999998</v>
          </cell>
          <cell r="G602" t="e">
            <v>#N/A</v>
          </cell>
          <cell r="H602" t="e">
            <v>#N/A</v>
          </cell>
        </row>
        <row r="603">
          <cell r="F603">
            <v>7.8892109999999995</v>
          </cell>
          <cell r="G603" t="e">
            <v>#N/A</v>
          </cell>
          <cell r="H603" t="e">
            <v>#N/A</v>
          </cell>
        </row>
        <row r="604">
          <cell r="F604">
            <v>4.9295070000000001</v>
          </cell>
          <cell r="G604" t="e">
            <v>#N/A</v>
          </cell>
          <cell r="H604" t="e">
            <v>#N/A</v>
          </cell>
        </row>
        <row r="605">
          <cell r="F605">
            <v>0</v>
          </cell>
          <cell r="G605" t="e">
            <v>#N/A</v>
          </cell>
          <cell r="H605" t="e">
            <v>#N/A</v>
          </cell>
        </row>
        <row r="606">
          <cell r="F606">
            <v>0</v>
          </cell>
          <cell r="G606" t="e">
            <v>#N/A</v>
          </cell>
          <cell r="H606" t="e">
            <v>#N/A</v>
          </cell>
        </row>
        <row r="607">
          <cell r="F607">
            <v>1</v>
          </cell>
          <cell r="G607" t="e">
            <v>#N/A</v>
          </cell>
          <cell r="H607" t="e">
            <v>#N/A</v>
          </cell>
        </row>
        <row r="608">
          <cell r="F608">
            <v>6.666666666666667</v>
          </cell>
          <cell r="G608" t="e">
            <v>#N/A</v>
          </cell>
          <cell r="H608" t="e">
            <v>#N/A</v>
          </cell>
        </row>
        <row r="609">
          <cell r="F609">
            <v>32.460147666666664</v>
          </cell>
          <cell r="G609" t="e">
            <v>#N/A</v>
          </cell>
          <cell r="H609" t="e">
            <v>#N/A</v>
          </cell>
        </row>
        <row r="610">
          <cell r="A610">
            <v>139</v>
          </cell>
          <cell r="F610">
            <v>139</v>
          </cell>
          <cell r="M610" t="str">
            <v>CZN</v>
          </cell>
        </row>
        <row r="611">
          <cell r="F611">
            <v>0</v>
          </cell>
          <cell r="G611" t="e">
            <v>#N/A</v>
          </cell>
          <cell r="H611" t="e">
            <v>#N/A</v>
          </cell>
        </row>
        <row r="612">
          <cell r="F612">
            <v>0</v>
          </cell>
          <cell r="G612" t="e">
            <v>#N/A</v>
          </cell>
          <cell r="H612" t="e">
            <v>#N/A</v>
          </cell>
        </row>
        <row r="613">
          <cell r="F613">
            <v>50</v>
          </cell>
          <cell r="G613" t="e">
            <v>#N/A</v>
          </cell>
          <cell r="H613" t="e">
            <v>#N/A</v>
          </cell>
        </row>
        <row r="614">
          <cell r="F614">
            <v>10.5</v>
          </cell>
          <cell r="G614" t="e">
            <v>#N/A</v>
          </cell>
          <cell r="H614" t="e">
            <v>#N/A</v>
          </cell>
        </row>
        <row r="615">
          <cell r="F615">
            <v>0.1</v>
          </cell>
          <cell r="G615" t="e">
            <v>#N/A</v>
          </cell>
          <cell r="H615" t="e">
            <v>#N/A</v>
          </cell>
        </row>
        <row r="616">
          <cell r="F616">
            <v>1.05</v>
          </cell>
          <cell r="G616" t="e">
            <v>#N/A</v>
          </cell>
          <cell r="H616" t="e">
            <v>#N/A</v>
          </cell>
        </row>
        <row r="617">
          <cell r="F617">
            <v>4.53</v>
          </cell>
          <cell r="G617" t="e">
            <v>#N/A</v>
          </cell>
          <cell r="H617" t="e">
            <v>#N/A</v>
          </cell>
        </row>
        <row r="618">
          <cell r="F618">
            <v>2.0097990000000001</v>
          </cell>
          <cell r="G618" t="e">
            <v>#N/A</v>
          </cell>
          <cell r="H618" t="e">
            <v>#N/A</v>
          </cell>
        </row>
        <row r="619">
          <cell r="F619">
            <v>6.0193979999999998</v>
          </cell>
          <cell r="G619" t="e">
            <v>#N/A</v>
          </cell>
          <cell r="H619" t="e">
            <v>#N/A</v>
          </cell>
        </row>
        <row r="620">
          <cell r="F620">
            <v>5.0094989999999999</v>
          </cell>
          <cell r="G620" t="e">
            <v>#N/A</v>
          </cell>
          <cell r="H620" t="e">
            <v>#N/A</v>
          </cell>
        </row>
        <row r="621">
          <cell r="F621">
            <v>0</v>
          </cell>
          <cell r="G621" t="e">
            <v>#N/A</v>
          </cell>
          <cell r="H621" t="e">
            <v>#N/A</v>
          </cell>
        </row>
        <row r="622">
          <cell r="F622">
            <v>0</v>
          </cell>
          <cell r="G622" t="e">
            <v>#N/A</v>
          </cell>
          <cell r="H622" t="e">
            <v>#N/A</v>
          </cell>
        </row>
        <row r="623">
          <cell r="F623">
            <v>0.8</v>
          </cell>
          <cell r="G623" t="e">
            <v>#N/A</v>
          </cell>
          <cell r="H623" t="e">
            <v>#N/A</v>
          </cell>
        </row>
        <row r="624">
          <cell r="F624">
            <v>5.333333333333333</v>
          </cell>
          <cell r="G624" t="e">
            <v>#N/A</v>
          </cell>
          <cell r="H624" t="e">
            <v>#N/A</v>
          </cell>
        </row>
        <row r="625">
          <cell r="F625">
            <v>34.452029333333336</v>
          </cell>
          <cell r="G625" t="e">
            <v>#N/A</v>
          </cell>
          <cell r="H625" t="e">
            <v>#N/A</v>
          </cell>
        </row>
        <row r="626">
          <cell r="A626">
            <v>140</v>
          </cell>
          <cell r="F626">
            <v>140</v>
          </cell>
          <cell r="G626">
            <v>226</v>
          </cell>
          <cell r="H626">
            <v>226</v>
          </cell>
          <cell r="M626" t="str">
            <v>CDC</v>
          </cell>
        </row>
        <row r="627">
          <cell r="F627">
            <v>0</v>
          </cell>
          <cell r="G627">
            <v>0</v>
          </cell>
          <cell r="H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</row>
        <row r="629">
          <cell r="F629">
            <v>77</v>
          </cell>
          <cell r="G629">
            <v>73</v>
          </cell>
          <cell r="H629">
            <v>73</v>
          </cell>
        </row>
        <row r="630">
          <cell r="F630">
            <v>16.170000000000002</v>
          </cell>
          <cell r="G630">
            <v>16.059999999999999</v>
          </cell>
          <cell r="H630">
            <v>16.059999999999999</v>
          </cell>
        </row>
        <row r="631">
          <cell r="F631">
            <v>0.1</v>
          </cell>
          <cell r="G631">
            <v>5.6500127815491276E-2</v>
          </cell>
          <cell r="H631">
            <v>5.6500127815491276E-2</v>
          </cell>
        </row>
        <row r="632">
          <cell r="F632">
            <v>1.617</v>
          </cell>
          <cell r="G632">
            <v>0.84</v>
          </cell>
          <cell r="H632">
            <v>0.84</v>
          </cell>
        </row>
        <row r="633">
          <cell r="F633">
            <v>7.21</v>
          </cell>
          <cell r="G633">
            <v>4.13</v>
          </cell>
          <cell r="H633">
            <v>4.13</v>
          </cell>
        </row>
        <row r="634">
          <cell r="F634">
            <v>5.0094989999999999</v>
          </cell>
          <cell r="G634">
            <v>1.29</v>
          </cell>
          <cell r="H634">
            <v>1.29</v>
          </cell>
        </row>
        <row r="635">
          <cell r="F635">
            <v>15.038495999999999</v>
          </cell>
          <cell r="G635">
            <v>0.96444444444444477</v>
          </cell>
          <cell r="H635">
            <v>0.96444444444444477</v>
          </cell>
        </row>
        <row r="636">
          <cell r="F636">
            <v>15.038495999999999</v>
          </cell>
          <cell r="G636">
            <v>0</v>
          </cell>
          <cell r="H636">
            <v>0</v>
          </cell>
        </row>
        <row r="637">
          <cell r="F637">
            <v>0</v>
          </cell>
          <cell r="G637">
            <v>23.992777777777786</v>
          </cell>
          <cell r="H637">
            <v>23.992777777777786</v>
          </cell>
        </row>
        <row r="638">
          <cell r="F638">
            <v>0</v>
          </cell>
          <cell r="G638">
            <v>6.093333333333331</v>
          </cell>
          <cell r="H638">
            <v>6.093333333333331</v>
          </cell>
        </row>
        <row r="639">
          <cell r="F639">
            <v>0.8</v>
          </cell>
          <cell r="G639">
            <v>0</v>
          </cell>
          <cell r="H639">
            <v>0</v>
          </cell>
        </row>
        <row r="640">
          <cell r="F640">
            <v>5.333333333333333</v>
          </cell>
          <cell r="G640">
            <v>0</v>
          </cell>
          <cell r="H640">
            <v>0</v>
          </cell>
        </row>
        <row r="641">
          <cell r="F641">
            <v>65.416824333333324</v>
          </cell>
          <cell r="G641">
            <v>53.370555555555562</v>
          </cell>
          <cell r="H641">
            <v>53.370555555555562</v>
          </cell>
        </row>
        <row r="642">
          <cell r="A642">
            <v>141</v>
          </cell>
          <cell r="F642">
            <v>141</v>
          </cell>
          <cell r="M642" t="str">
            <v>CZN</v>
          </cell>
        </row>
        <row r="643">
          <cell r="F643">
            <v>0</v>
          </cell>
          <cell r="G643" t="e">
            <v>#N/A</v>
          </cell>
          <cell r="H643" t="e">
            <v>#N/A</v>
          </cell>
        </row>
        <row r="644">
          <cell r="F644">
            <v>0</v>
          </cell>
          <cell r="G644" t="e">
            <v>#N/A</v>
          </cell>
          <cell r="H644" t="e">
            <v>#N/A</v>
          </cell>
        </row>
        <row r="645">
          <cell r="F645">
            <v>90</v>
          </cell>
          <cell r="G645" t="e">
            <v>#N/A</v>
          </cell>
          <cell r="H645" t="e">
            <v>#N/A</v>
          </cell>
        </row>
        <row r="646">
          <cell r="F646">
            <v>18.899999999999999</v>
          </cell>
          <cell r="G646" t="e">
            <v>#N/A</v>
          </cell>
          <cell r="H646" t="e">
            <v>#N/A</v>
          </cell>
        </row>
        <row r="647">
          <cell r="F647">
            <v>0.1</v>
          </cell>
          <cell r="G647" t="e">
            <v>#N/A</v>
          </cell>
          <cell r="H647" t="e">
            <v>#N/A</v>
          </cell>
        </row>
        <row r="648">
          <cell r="F648">
            <v>1.89</v>
          </cell>
          <cell r="G648" t="e">
            <v>#N/A</v>
          </cell>
          <cell r="H648" t="e">
            <v>#N/A</v>
          </cell>
        </row>
        <row r="649">
          <cell r="F649">
            <v>7.21</v>
          </cell>
          <cell r="G649" t="e">
            <v>#N/A</v>
          </cell>
          <cell r="H649" t="e">
            <v>#N/A</v>
          </cell>
        </row>
        <row r="650">
          <cell r="F650">
            <v>4.2695729999999994</v>
          </cell>
          <cell r="G650" t="e">
            <v>#N/A</v>
          </cell>
          <cell r="H650" t="e">
            <v>#N/A</v>
          </cell>
        </row>
        <row r="651">
          <cell r="F651">
            <v>12.798719999999999</v>
          </cell>
          <cell r="G651" t="e">
            <v>#N/A</v>
          </cell>
          <cell r="H651" t="e">
            <v>#N/A</v>
          </cell>
        </row>
        <row r="652">
          <cell r="F652">
            <v>12.798719999999999</v>
          </cell>
          <cell r="G652" t="e">
            <v>#N/A</v>
          </cell>
          <cell r="H652" t="e">
            <v>#N/A</v>
          </cell>
        </row>
        <row r="653">
          <cell r="F653">
            <v>0</v>
          </cell>
          <cell r="G653" t="e">
            <v>#N/A</v>
          </cell>
          <cell r="H653" t="e">
            <v>#N/A</v>
          </cell>
        </row>
        <row r="654">
          <cell r="F654">
            <v>0</v>
          </cell>
          <cell r="G654" t="e">
            <v>#N/A</v>
          </cell>
          <cell r="H654" t="e">
            <v>#N/A</v>
          </cell>
        </row>
        <row r="655">
          <cell r="F655">
            <v>1</v>
          </cell>
          <cell r="G655" t="e">
            <v>#N/A</v>
          </cell>
          <cell r="H655" t="e">
            <v>#N/A</v>
          </cell>
        </row>
        <row r="656">
          <cell r="F656">
            <v>6.666666666666667</v>
          </cell>
          <cell r="G656" t="e">
            <v>#N/A</v>
          </cell>
          <cell r="H656" t="e">
            <v>#N/A</v>
          </cell>
        </row>
        <row r="657">
          <cell r="F657">
            <v>64.533679666666671</v>
          </cell>
          <cell r="G657" t="e">
            <v>#N/A</v>
          </cell>
          <cell r="H657" t="e">
            <v>#N/A</v>
          </cell>
        </row>
        <row r="658">
          <cell r="A658">
            <v>142</v>
          </cell>
          <cell r="F658">
            <v>142</v>
          </cell>
          <cell r="M658" t="str">
            <v>CZN</v>
          </cell>
        </row>
        <row r="659">
          <cell r="F659">
            <v>0</v>
          </cell>
          <cell r="G659" t="e">
            <v>#N/A</v>
          </cell>
          <cell r="H659" t="e">
            <v>#N/A</v>
          </cell>
        </row>
        <row r="660">
          <cell r="F660">
            <v>0</v>
          </cell>
          <cell r="G660" t="e">
            <v>#N/A</v>
          </cell>
          <cell r="H660" t="e">
            <v>#N/A</v>
          </cell>
        </row>
        <row r="661">
          <cell r="F661">
            <v>21</v>
          </cell>
          <cell r="G661" t="e">
            <v>#N/A</v>
          </cell>
          <cell r="H661" t="e">
            <v>#N/A</v>
          </cell>
        </row>
        <row r="662">
          <cell r="F662">
            <v>4.41</v>
          </cell>
          <cell r="G662" t="e">
            <v>#N/A</v>
          </cell>
          <cell r="H662" t="e">
            <v>#N/A</v>
          </cell>
        </row>
        <row r="663">
          <cell r="F663">
            <v>0.1</v>
          </cell>
          <cell r="G663" t="e">
            <v>#N/A</v>
          </cell>
          <cell r="H663" t="e">
            <v>#N/A</v>
          </cell>
        </row>
        <row r="664">
          <cell r="F664">
            <v>0.44100000000000006</v>
          </cell>
          <cell r="G664" t="e">
            <v>#N/A</v>
          </cell>
          <cell r="H664" t="e">
            <v>#N/A</v>
          </cell>
        </row>
        <row r="665">
          <cell r="F665">
            <v>1.46</v>
          </cell>
          <cell r="G665" t="e">
            <v>#N/A</v>
          </cell>
          <cell r="H665" t="e">
            <v>#N/A</v>
          </cell>
        </row>
        <row r="666">
          <cell r="F666">
            <v>2.2197780000000003</v>
          </cell>
          <cell r="G666" t="e">
            <v>#N/A</v>
          </cell>
          <cell r="H666" t="e">
            <v>#N/A</v>
          </cell>
        </row>
        <row r="667">
          <cell r="F667">
            <v>7.4092590000000005</v>
          </cell>
          <cell r="G667" t="e">
            <v>#N/A</v>
          </cell>
          <cell r="H667" t="e">
            <v>#N/A</v>
          </cell>
        </row>
        <row r="668">
          <cell r="F668">
            <v>3.7096290000000001</v>
          </cell>
          <cell r="G668" t="e">
            <v>#N/A</v>
          </cell>
          <cell r="H668" t="e">
            <v>#N/A</v>
          </cell>
        </row>
        <row r="669">
          <cell r="F669">
            <v>0</v>
          </cell>
          <cell r="G669" t="e">
            <v>#N/A</v>
          </cell>
          <cell r="H669" t="e">
            <v>#N/A</v>
          </cell>
        </row>
        <row r="670">
          <cell r="F670">
            <v>0</v>
          </cell>
          <cell r="G670" t="e">
            <v>#N/A</v>
          </cell>
          <cell r="H670" t="e">
            <v>#N/A</v>
          </cell>
        </row>
        <row r="671">
          <cell r="F671">
            <v>0.6</v>
          </cell>
          <cell r="G671" t="e">
            <v>#N/A</v>
          </cell>
          <cell r="H671" t="e">
            <v>#N/A</v>
          </cell>
        </row>
        <row r="672">
          <cell r="F672">
            <v>4</v>
          </cell>
          <cell r="G672" t="e">
            <v>#N/A</v>
          </cell>
          <cell r="H672" t="e">
            <v>#N/A</v>
          </cell>
        </row>
        <row r="673">
          <cell r="F673">
            <v>23.649666</v>
          </cell>
          <cell r="G673" t="e">
            <v>#N/A</v>
          </cell>
          <cell r="H673" t="e">
            <v>#N/A</v>
          </cell>
        </row>
        <row r="674">
          <cell r="A674">
            <v>143</v>
          </cell>
          <cell r="F674">
            <v>143</v>
          </cell>
          <cell r="G674">
            <v>231</v>
          </cell>
          <cell r="H674">
            <v>231</v>
          </cell>
          <cell r="M674" t="str">
            <v>CDC</v>
          </cell>
        </row>
        <row r="675">
          <cell r="F675">
            <v>0</v>
          </cell>
          <cell r="G675">
            <v>0</v>
          </cell>
          <cell r="H675">
            <v>0</v>
          </cell>
        </row>
        <row r="676">
          <cell r="F676">
            <v>0</v>
          </cell>
          <cell r="G676">
            <v>0</v>
          </cell>
          <cell r="H676">
            <v>0</v>
          </cell>
        </row>
        <row r="677">
          <cell r="F677">
            <v>27</v>
          </cell>
          <cell r="G677">
            <v>23</v>
          </cell>
          <cell r="H677">
            <v>23</v>
          </cell>
        </row>
        <row r="678">
          <cell r="F678">
            <v>5.67</v>
          </cell>
          <cell r="G678">
            <v>5.0599999999999996</v>
          </cell>
          <cell r="H678">
            <v>5.0599999999999996</v>
          </cell>
        </row>
        <row r="679">
          <cell r="F679">
            <v>0.1</v>
          </cell>
          <cell r="G679">
            <v>7.722851268833042E-2</v>
          </cell>
          <cell r="H679">
            <v>7.722851268833042E-2</v>
          </cell>
        </row>
        <row r="680">
          <cell r="F680">
            <v>0.56700000000000006</v>
          </cell>
          <cell r="G680">
            <v>0.42</v>
          </cell>
          <cell r="H680">
            <v>0.42</v>
          </cell>
        </row>
        <row r="681">
          <cell r="F681">
            <v>2.86</v>
          </cell>
          <cell r="G681">
            <v>3.33</v>
          </cell>
          <cell r="H681">
            <v>3.33</v>
          </cell>
        </row>
        <row r="682">
          <cell r="F682">
            <v>2.8397160000000001</v>
          </cell>
          <cell r="G682">
            <v>2.37</v>
          </cell>
          <cell r="H682">
            <v>2.37</v>
          </cell>
        </row>
        <row r="683">
          <cell r="F683">
            <v>9.4690530000000024</v>
          </cell>
          <cell r="G683">
            <v>0.79444444444444418</v>
          </cell>
          <cell r="H683">
            <v>0.79444444444444418</v>
          </cell>
        </row>
        <row r="684">
          <cell r="F684">
            <v>3.949605</v>
          </cell>
          <cell r="G684">
            <v>0</v>
          </cell>
          <cell r="H684">
            <v>0</v>
          </cell>
        </row>
        <row r="685">
          <cell r="F685">
            <v>0</v>
          </cell>
          <cell r="G685">
            <v>9.853611111111114</v>
          </cell>
          <cell r="H685">
            <v>9.853611111111114</v>
          </cell>
        </row>
        <row r="686">
          <cell r="F686">
            <v>0</v>
          </cell>
          <cell r="G686">
            <v>4.9083333333333341</v>
          </cell>
          <cell r="H686">
            <v>4.9083333333333341</v>
          </cell>
        </row>
        <row r="687">
          <cell r="F687">
            <v>0.6</v>
          </cell>
          <cell r="G687">
            <v>0</v>
          </cell>
          <cell r="H687">
            <v>0</v>
          </cell>
        </row>
        <row r="688">
          <cell r="F688">
            <v>4</v>
          </cell>
          <cell r="G688">
            <v>0</v>
          </cell>
          <cell r="H688">
            <v>0</v>
          </cell>
        </row>
        <row r="689">
          <cell r="F689">
            <v>29.355374000000005</v>
          </cell>
          <cell r="G689">
            <v>26.736388888888893</v>
          </cell>
          <cell r="H689">
            <v>26.736388888888893</v>
          </cell>
        </row>
        <row r="690">
          <cell r="A690">
            <v>144</v>
          </cell>
          <cell r="F690">
            <v>144</v>
          </cell>
          <cell r="G690">
            <v>508</v>
          </cell>
          <cell r="H690">
            <v>508</v>
          </cell>
          <cell r="M690" t="str">
            <v>CDC</v>
          </cell>
        </row>
        <row r="691">
          <cell r="F691">
            <v>0</v>
          </cell>
          <cell r="G691">
            <v>0</v>
          </cell>
          <cell r="H691">
            <v>0</v>
          </cell>
        </row>
        <row r="692">
          <cell r="F692">
            <v>0</v>
          </cell>
          <cell r="G692">
            <v>0</v>
          </cell>
          <cell r="H692">
            <v>0</v>
          </cell>
        </row>
        <row r="693">
          <cell r="F693">
            <v>49</v>
          </cell>
          <cell r="G693">
            <v>45.654545454545449</v>
          </cell>
          <cell r="H693">
            <v>45.654545454545449</v>
          </cell>
        </row>
        <row r="694">
          <cell r="F694">
            <v>10.29</v>
          </cell>
          <cell r="G694">
            <v>10.043999999999999</v>
          </cell>
          <cell r="H694">
            <v>10.043999999999999</v>
          </cell>
        </row>
        <row r="695">
          <cell r="F695">
            <v>0.1</v>
          </cell>
          <cell r="G695">
            <v>1.0630252100840301</v>
          </cell>
          <cell r="H695">
            <v>1.0630252100840301</v>
          </cell>
        </row>
        <row r="696">
          <cell r="F696">
            <v>1.0289999999999999</v>
          </cell>
          <cell r="G696">
            <v>1.2240000000000011</v>
          </cell>
          <cell r="H696">
            <v>1.2240000000000011</v>
          </cell>
        </row>
        <row r="697">
          <cell r="F697">
            <v>4.54</v>
          </cell>
          <cell r="G697">
            <v>5.9940000000000007</v>
          </cell>
          <cell r="H697">
            <v>5.9940000000000007</v>
          </cell>
        </row>
        <row r="698">
          <cell r="F698">
            <v>5.3994600000000004</v>
          </cell>
          <cell r="G698">
            <v>4.2660000000000009</v>
          </cell>
          <cell r="H698">
            <v>4.2660000000000009</v>
          </cell>
        </row>
        <row r="699">
          <cell r="F699">
            <v>17.988201</v>
          </cell>
          <cell r="G699">
            <v>1.43</v>
          </cell>
          <cell r="H699">
            <v>1.43</v>
          </cell>
        </row>
        <row r="700">
          <cell r="F700">
            <v>7.49925</v>
          </cell>
          <cell r="G700">
            <v>0</v>
          </cell>
          <cell r="H700">
            <v>0</v>
          </cell>
        </row>
        <row r="701">
          <cell r="F701">
            <v>0</v>
          </cell>
          <cell r="G701">
            <v>17.766500000000004</v>
          </cell>
          <cell r="H701">
            <v>17.766500000000004</v>
          </cell>
        </row>
        <row r="702">
          <cell r="F702">
            <v>0</v>
          </cell>
          <cell r="G702">
            <v>9.5</v>
          </cell>
          <cell r="H702">
            <v>9.5</v>
          </cell>
        </row>
        <row r="703">
          <cell r="F703">
            <v>0.6</v>
          </cell>
          <cell r="G703">
            <v>0</v>
          </cell>
          <cell r="H703">
            <v>0</v>
          </cell>
        </row>
        <row r="704">
          <cell r="F704">
            <v>4</v>
          </cell>
          <cell r="G704">
            <v>0</v>
          </cell>
          <cell r="H704">
            <v>0</v>
          </cell>
        </row>
        <row r="705">
          <cell r="F705">
            <v>50.745911000000007</v>
          </cell>
          <cell r="G705">
            <v>50.224500000000006</v>
          </cell>
          <cell r="H705">
            <v>50.224500000000006</v>
          </cell>
        </row>
        <row r="706">
          <cell r="A706">
            <v>153</v>
          </cell>
          <cell r="F706">
            <v>153</v>
          </cell>
          <cell r="G706">
            <v>258</v>
          </cell>
          <cell r="M706" t="str">
            <v>CZN</v>
          </cell>
        </row>
        <row r="707">
          <cell r="F707">
            <v>0</v>
          </cell>
          <cell r="G707">
            <v>0</v>
          </cell>
          <cell r="H707" t="e">
            <v>#N/A</v>
          </cell>
        </row>
        <row r="708">
          <cell r="F708">
            <v>0</v>
          </cell>
          <cell r="G708">
            <v>0</v>
          </cell>
          <cell r="H708" t="e">
            <v>#N/A</v>
          </cell>
        </row>
        <row r="709">
          <cell r="F709">
            <v>18</v>
          </cell>
          <cell r="G709">
            <v>0</v>
          </cell>
          <cell r="H709" t="e">
            <v>#N/A</v>
          </cell>
        </row>
        <row r="710">
          <cell r="F710">
            <v>3.78</v>
          </cell>
          <cell r="G710">
            <v>0</v>
          </cell>
          <cell r="H710" t="e">
            <v>#N/A</v>
          </cell>
        </row>
        <row r="711">
          <cell r="F711">
            <v>0.12</v>
          </cell>
          <cell r="G711">
            <v>0</v>
          </cell>
          <cell r="H711" t="e">
            <v>#N/A</v>
          </cell>
        </row>
        <row r="712">
          <cell r="F712">
            <v>0.45359999999999995</v>
          </cell>
          <cell r="G712">
            <v>0</v>
          </cell>
          <cell r="H712" t="e">
            <v>#N/A</v>
          </cell>
        </row>
        <row r="713">
          <cell r="F713">
            <v>0</v>
          </cell>
          <cell r="G713">
            <v>0</v>
          </cell>
          <cell r="H713" t="e">
            <v>#N/A</v>
          </cell>
        </row>
        <row r="714">
          <cell r="F714">
            <v>2.1297869999999999</v>
          </cell>
          <cell r="G714">
            <v>0</v>
          </cell>
          <cell r="H714" t="e">
            <v>#N/A</v>
          </cell>
        </row>
        <row r="715">
          <cell r="F715">
            <v>3.5496449999999999</v>
          </cell>
          <cell r="G715">
            <v>0</v>
          </cell>
          <cell r="H715" t="e">
            <v>#N/A</v>
          </cell>
        </row>
        <row r="716">
          <cell r="F716">
            <v>2.6697329999999999</v>
          </cell>
          <cell r="G716">
            <v>0</v>
          </cell>
          <cell r="H716" t="e">
            <v>#N/A</v>
          </cell>
        </row>
        <row r="717">
          <cell r="F717">
            <v>0</v>
          </cell>
          <cell r="G717">
            <v>0</v>
          </cell>
          <cell r="H717" t="e">
            <v>#N/A</v>
          </cell>
        </row>
        <row r="718">
          <cell r="F718">
            <v>0</v>
          </cell>
          <cell r="G718">
            <v>0</v>
          </cell>
          <cell r="H718" t="e">
            <v>#N/A</v>
          </cell>
        </row>
        <row r="719">
          <cell r="F719">
            <v>2</v>
          </cell>
          <cell r="G719">
            <v>0</v>
          </cell>
          <cell r="H719" t="e">
            <v>#N/A</v>
          </cell>
        </row>
        <row r="720">
          <cell r="F720">
            <v>13.333333333333334</v>
          </cell>
          <cell r="G720">
            <v>0</v>
          </cell>
          <cell r="H720" t="e">
            <v>#N/A</v>
          </cell>
        </row>
        <row r="721">
          <cell r="F721">
            <v>25.916098333333331</v>
          </cell>
          <cell r="G721">
            <v>0</v>
          </cell>
          <cell r="H721" t="e">
            <v>#N/A</v>
          </cell>
        </row>
        <row r="722">
          <cell r="A722">
            <v>154</v>
          </cell>
          <cell r="F722">
            <v>154</v>
          </cell>
          <cell r="G722">
            <v>284</v>
          </cell>
          <cell r="H722">
            <v>284</v>
          </cell>
          <cell r="M722" t="str">
            <v>CZN</v>
          </cell>
        </row>
        <row r="723">
          <cell r="F723">
            <v>0</v>
          </cell>
          <cell r="G723">
            <v>0</v>
          </cell>
          <cell r="H723">
            <v>0</v>
          </cell>
        </row>
        <row r="724">
          <cell r="F724">
            <v>0</v>
          </cell>
          <cell r="G724">
            <v>0</v>
          </cell>
          <cell r="H724">
            <v>0</v>
          </cell>
        </row>
        <row r="725">
          <cell r="F725">
            <v>50</v>
          </cell>
          <cell r="G725">
            <v>0</v>
          </cell>
          <cell r="H725">
            <v>0</v>
          </cell>
        </row>
        <row r="726">
          <cell r="F726">
            <v>10.5</v>
          </cell>
          <cell r="G726">
            <v>0</v>
          </cell>
          <cell r="H726">
            <v>0</v>
          </cell>
        </row>
        <row r="727">
          <cell r="F727">
            <v>0.1</v>
          </cell>
          <cell r="G727">
            <v>0</v>
          </cell>
          <cell r="H727">
            <v>0</v>
          </cell>
        </row>
        <row r="728">
          <cell r="F728">
            <v>1.05</v>
          </cell>
          <cell r="G728">
            <v>0</v>
          </cell>
          <cell r="H728">
            <v>0</v>
          </cell>
        </row>
        <row r="729">
          <cell r="F729">
            <v>0</v>
          </cell>
          <cell r="G729">
            <v>0</v>
          </cell>
          <cell r="H729">
            <v>0</v>
          </cell>
        </row>
        <row r="730">
          <cell r="F730">
            <v>12.418758</v>
          </cell>
          <cell r="G730">
            <v>0</v>
          </cell>
          <cell r="H730">
            <v>0</v>
          </cell>
        </row>
        <row r="731">
          <cell r="F731">
            <v>18.628136999999999</v>
          </cell>
          <cell r="G731">
            <v>0</v>
          </cell>
          <cell r="H731">
            <v>0</v>
          </cell>
        </row>
        <row r="732">
          <cell r="F732">
            <v>8.2791719999999991</v>
          </cell>
          <cell r="G732">
            <v>0</v>
          </cell>
          <cell r="H732">
            <v>0</v>
          </cell>
        </row>
        <row r="733">
          <cell r="F733">
            <v>0</v>
          </cell>
          <cell r="G733">
            <v>0</v>
          </cell>
          <cell r="H733">
            <v>0</v>
          </cell>
        </row>
        <row r="734">
          <cell r="F734">
            <v>0</v>
          </cell>
          <cell r="G734">
            <v>0</v>
          </cell>
          <cell r="H734">
            <v>0</v>
          </cell>
        </row>
        <row r="735">
          <cell r="F735">
            <v>1.8</v>
          </cell>
          <cell r="G735">
            <v>0</v>
          </cell>
          <cell r="H735">
            <v>0</v>
          </cell>
        </row>
        <row r="736">
          <cell r="F736">
            <v>12</v>
          </cell>
          <cell r="G736">
            <v>0</v>
          </cell>
          <cell r="H736">
            <v>0</v>
          </cell>
        </row>
        <row r="737">
          <cell r="F737">
            <v>62.876067000000006</v>
          </cell>
          <cell r="G737">
            <v>0</v>
          </cell>
          <cell r="H737">
            <v>0</v>
          </cell>
        </row>
        <row r="738">
          <cell r="A738">
            <v>155</v>
          </cell>
          <cell r="F738">
            <v>155</v>
          </cell>
          <cell r="M738" t="str">
            <v>CZN</v>
          </cell>
        </row>
        <row r="739">
          <cell r="F739">
            <v>0</v>
          </cell>
          <cell r="G739" t="e">
            <v>#N/A</v>
          </cell>
          <cell r="H739" t="e">
            <v>#N/A</v>
          </cell>
        </row>
        <row r="740">
          <cell r="F740">
            <v>0</v>
          </cell>
          <cell r="G740" t="e">
            <v>#N/A</v>
          </cell>
          <cell r="H740" t="e">
            <v>#N/A</v>
          </cell>
        </row>
        <row r="741">
          <cell r="F741">
            <v>73</v>
          </cell>
          <cell r="G741" t="e">
            <v>#N/A</v>
          </cell>
          <cell r="H741" t="e">
            <v>#N/A</v>
          </cell>
        </row>
        <row r="742">
          <cell r="F742">
            <v>15.33</v>
          </cell>
          <cell r="G742" t="e">
            <v>#N/A</v>
          </cell>
          <cell r="H742" t="e">
            <v>#N/A</v>
          </cell>
        </row>
        <row r="743">
          <cell r="F743">
            <v>0.1</v>
          </cell>
          <cell r="G743" t="e">
            <v>#N/A</v>
          </cell>
          <cell r="H743" t="e">
            <v>#N/A</v>
          </cell>
        </row>
        <row r="744">
          <cell r="F744">
            <v>1.5330000000000001</v>
          </cell>
          <cell r="G744" t="e">
            <v>#N/A</v>
          </cell>
          <cell r="H744" t="e">
            <v>#N/A</v>
          </cell>
        </row>
        <row r="745">
          <cell r="F745">
            <v>0</v>
          </cell>
          <cell r="G745" t="e">
            <v>#N/A</v>
          </cell>
          <cell r="H745" t="e">
            <v>#N/A</v>
          </cell>
        </row>
        <row r="746">
          <cell r="F746">
            <v>11.848814999999998</v>
          </cell>
          <cell r="G746" t="e">
            <v>#N/A</v>
          </cell>
          <cell r="H746" t="e">
            <v>#N/A</v>
          </cell>
        </row>
        <row r="747">
          <cell r="F747">
            <v>17.778222000000003</v>
          </cell>
          <cell r="G747" t="e">
            <v>#N/A</v>
          </cell>
          <cell r="H747" t="e">
            <v>#N/A</v>
          </cell>
        </row>
        <row r="748">
          <cell r="F748">
            <v>7.8992100000000001</v>
          </cell>
          <cell r="G748" t="e">
            <v>#N/A</v>
          </cell>
          <cell r="H748" t="e">
            <v>#N/A</v>
          </cell>
        </row>
        <row r="749">
          <cell r="F749">
            <v>0</v>
          </cell>
          <cell r="G749" t="e">
            <v>#N/A</v>
          </cell>
          <cell r="H749" t="e">
            <v>#N/A</v>
          </cell>
        </row>
        <row r="750">
          <cell r="F750">
            <v>0</v>
          </cell>
          <cell r="G750" t="e">
            <v>#N/A</v>
          </cell>
          <cell r="H750" t="e">
            <v>#N/A</v>
          </cell>
        </row>
        <row r="751">
          <cell r="F751">
            <v>1.8</v>
          </cell>
          <cell r="G751" t="e">
            <v>#N/A</v>
          </cell>
          <cell r="H751" t="e">
            <v>#N/A</v>
          </cell>
        </row>
        <row r="752">
          <cell r="F752">
            <v>12</v>
          </cell>
          <cell r="G752" t="e">
            <v>#N/A</v>
          </cell>
          <cell r="H752" t="e">
            <v>#N/A</v>
          </cell>
        </row>
        <row r="753">
          <cell r="F753">
            <v>66.389246999999997</v>
          </cell>
          <cell r="G753" t="e">
            <v>#N/A</v>
          </cell>
          <cell r="H753" t="e">
            <v>#N/A</v>
          </cell>
        </row>
        <row r="754">
          <cell r="A754">
            <v>156</v>
          </cell>
          <cell r="F754">
            <v>156</v>
          </cell>
          <cell r="M754" t="str">
            <v>CZN</v>
          </cell>
        </row>
        <row r="755">
          <cell r="F755">
            <v>0</v>
          </cell>
          <cell r="G755" t="e">
            <v>#N/A</v>
          </cell>
          <cell r="H755" t="e">
            <v>#N/A</v>
          </cell>
        </row>
        <row r="756">
          <cell r="F756">
            <v>0</v>
          </cell>
          <cell r="G756" t="e">
            <v>#N/A</v>
          </cell>
          <cell r="H756" t="e">
            <v>#N/A</v>
          </cell>
        </row>
        <row r="757">
          <cell r="F757">
            <v>73</v>
          </cell>
          <cell r="G757" t="e">
            <v>#N/A</v>
          </cell>
          <cell r="H757" t="e">
            <v>#N/A</v>
          </cell>
        </row>
        <row r="758">
          <cell r="F758">
            <v>15.33</v>
          </cell>
          <cell r="G758" t="e">
            <v>#N/A</v>
          </cell>
          <cell r="H758" t="e">
            <v>#N/A</v>
          </cell>
        </row>
        <row r="759">
          <cell r="F759">
            <v>0.1</v>
          </cell>
          <cell r="G759" t="e">
            <v>#N/A</v>
          </cell>
          <cell r="H759" t="e">
            <v>#N/A</v>
          </cell>
        </row>
        <row r="760">
          <cell r="F760">
            <v>1.5330000000000001</v>
          </cell>
          <cell r="G760" t="e">
            <v>#N/A</v>
          </cell>
          <cell r="H760" t="e">
            <v>#N/A</v>
          </cell>
        </row>
        <row r="761">
          <cell r="F761">
            <v>0</v>
          </cell>
          <cell r="G761" t="e">
            <v>#N/A</v>
          </cell>
          <cell r="H761" t="e">
            <v>#N/A</v>
          </cell>
        </row>
        <row r="762">
          <cell r="F762">
            <v>21.167883</v>
          </cell>
          <cell r="G762" t="e">
            <v>#N/A</v>
          </cell>
          <cell r="H762" t="e">
            <v>#N/A</v>
          </cell>
        </row>
        <row r="763">
          <cell r="F763">
            <v>31.756824000000002</v>
          </cell>
          <cell r="G763" t="e">
            <v>#N/A</v>
          </cell>
          <cell r="H763" t="e">
            <v>#N/A</v>
          </cell>
        </row>
        <row r="764">
          <cell r="F764">
            <v>14.108589</v>
          </cell>
          <cell r="G764" t="e">
            <v>#N/A</v>
          </cell>
          <cell r="H764" t="e">
            <v>#N/A</v>
          </cell>
        </row>
        <row r="765">
          <cell r="F765">
            <v>0</v>
          </cell>
          <cell r="G765" t="e">
            <v>#N/A</v>
          </cell>
          <cell r="H765" t="e">
            <v>#N/A</v>
          </cell>
        </row>
        <row r="766">
          <cell r="F766">
            <v>0</v>
          </cell>
          <cell r="G766" t="e">
            <v>#N/A</v>
          </cell>
          <cell r="H766" t="e">
            <v>#N/A</v>
          </cell>
        </row>
        <row r="767">
          <cell r="F767">
            <v>1.8</v>
          </cell>
          <cell r="G767" t="e">
            <v>#N/A</v>
          </cell>
          <cell r="H767" t="e">
            <v>#N/A</v>
          </cell>
        </row>
        <row r="768">
          <cell r="F768">
            <v>12</v>
          </cell>
          <cell r="G768" t="e">
            <v>#N/A</v>
          </cell>
          <cell r="H768" t="e">
            <v>#N/A</v>
          </cell>
        </row>
        <row r="769">
          <cell r="F769">
            <v>95.896296000000007</v>
          </cell>
          <cell r="G769" t="e">
            <v>#N/A</v>
          </cell>
          <cell r="H769" t="e">
            <v>#N/A</v>
          </cell>
        </row>
        <row r="770">
          <cell r="A770">
            <v>157</v>
          </cell>
          <cell r="F770">
            <v>157</v>
          </cell>
          <cell r="M770" t="str">
            <v>CZN</v>
          </cell>
        </row>
        <row r="771">
          <cell r="F771">
            <v>0</v>
          </cell>
          <cell r="G771" t="e">
            <v>#N/A</v>
          </cell>
          <cell r="H771" t="e">
            <v>#N/A</v>
          </cell>
        </row>
        <row r="772">
          <cell r="F772">
            <v>0</v>
          </cell>
          <cell r="G772" t="e">
            <v>#N/A</v>
          </cell>
          <cell r="H772" t="e">
            <v>#N/A</v>
          </cell>
        </row>
        <row r="773">
          <cell r="F773">
            <v>44</v>
          </cell>
          <cell r="G773" t="e">
            <v>#N/A</v>
          </cell>
          <cell r="H773" t="e">
            <v>#N/A</v>
          </cell>
        </row>
        <row r="774">
          <cell r="F774">
            <v>9.24</v>
          </cell>
          <cell r="G774" t="e">
            <v>#N/A</v>
          </cell>
          <cell r="H774" t="e">
            <v>#N/A</v>
          </cell>
        </row>
        <row r="775">
          <cell r="F775">
            <v>0.1</v>
          </cell>
          <cell r="G775" t="e">
            <v>#N/A</v>
          </cell>
          <cell r="H775" t="e">
            <v>#N/A</v>
          </cell>
        </row>
        <row r="776">
          <cell r="F776">
            <v>0.92400000000000004</v>
          </cell>
          <cell r="G776" t="e">
            <v>#N/A</v>
          </cell>
          <cell r="H776" t="e">
            <v>#N/A</v>
          </cell>
        </row>
        <row r="777">
          <cell r="F777">
            <v>6.02</v>
          </cell>
          <cell r="G777" t="e">
            <v>#N/A</v>
          </cell>
          <cell r="H777" t="e">
            <v>#N/A</v>
          </cell>
        </row>
        <row r="778">
          <cell r="F778">
            <v>1.1798820000000001</v>
          </cell>
          <cell r="G778" t="e">
            <v>#N/A</v>
          </cell>
          <cell r="H778" t="e">
            <v>#N/A</v>
          </cell>
        </row>
        <row r="779">
          <cell r="F779">
            <v>8.8491149999999994</v>
          </cell>
          <cell r="G779" t="e">
            <v>#N/A</v>
          </cell>
          <cell r="H779" t="e">
            <v>#N/A</v>
          </cell>
        </row>
        <row r="780">
          <cell r="F780">
            <v>7.3792620000000007</v>
          </cell>
          <cell r="G780" t="e">
            <v>#N/A</v>
          </cell>
          <cell r="H780" t="e">
            <v>#N/A</v>
          </cell>
        </row>
        <row r="781">
          <cell r="F781">
            <v>0</v>
          </cell>
          <cell r="G781" t="e">
            <v>#N/A</v>
          </cell>
          <cell r="H781" t="e">
            <v>#N/A</v>
          </cell>
        </row>
        <row r="782">
          <cell r="F782">
            <v>0</v>
          </cell>
          <cell r="G782" t="e">
            <v>#N/A</v>
          </cell>
          <cell r="H782" t="e">
            <v>#N/A</v>
          </cell>
        </row>
        <row r="783">
          <cell r="F783">
            <v>0.8</v>
          </cell>
          <cell r="G783" t="e">
            <v>#N/A</v>
          </cell>
          <cell r="H783" t="e">
            <v>#N/A</v>
          </cell>
        </row>
        <row r="784">
          <cell r="F784">
            <v>5.333333333333333</v>
          </cell>
          <cell r="G784" t="e">
            <v>#N/A</v>
          </cell>
          <cell r="H784" t="e">
            <v>#N/A</v>
          </cell>
        </row>
        <row r="785">
          <cell r="F785">
            <v>38.925592333333334</v>
          </cell>
          <cell r="G785" t="e">
            <v>#N/A</v>
          </cell>
          <cell r="H785" t="e">
            <v>#N/A</v>
          </cell>
        </row>
        <row r="786">
          <cell r="A786">
            <v>158</v>
          </cell>
          <cell r="F786">
            <v>158</v>
          </cell>
          <cell r="G786">
            <v>296</v>
          </cell>
          <cell r="H786">
            <v>296</v>
          </cell>
          <cell r="M786" t="str">
            <v>CDC</v>
          </cell>
        </row>
        <row r="787">
          <cell r="F787">
            <v>0</v>
          </cell>
          <cell r="G787">
            <v>0</v>
          </cell>
          <cell r="H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</row>
        <row r="789">
          <cell r="F789">
            <v>57</v>
          </cell>
          <cell r="G789">
            <v>59.181818181818159</v>
          </cell>
          <cell r="H789">
            <v>59.181818181818159</v>
          </cell>
        </row>
        <row r="790">
          <cell r="F790">
            <v>11.97</v>
          </cell>
          <cell r="G790">
            <v>13.02</v>
          </cell>
          <cell r="H790">
            <v>13.02</v>
          </cell>
        </row>
        <row r="791">
          <cell r="F791">
            <v>0.1</v>
          </cell>
          <cell r="G791">
            <v>6.750321018155811E-2</v>
          </cell>
          <cell r="H791">
            <v>6.750321018155811E-2</v>
          </cell>
        </row>
        <row r="792">
          <cell r="F792">
            <v>1.1969999999999998</v>
          </cell>
          <cell r="G792">
            <v>0.82</v>
          </cell>
          <cell r="H792">
            <v>0.82</v>
          </cell>
        </row>
        <row r="793">
          <cell r="F793">
            <v>6.16</v>
          </cell>
          <cell r="G793">
            <v>5</v>
          </cell>
          <cell r="H793">
            <v>5</v>
          </cell>
        </row>
        <row r="794">
          <cell r="F794">
            <v>1.9498049999999998</v>
          </cell>
          <cell r="G794">
            <v>0</v>
          </cell>
          <cell r="H794">
            <v>0</v>
          </cell>
        </row>
        <row r="795">
          <cell r="F795">
            <v>15.428457</v>
          </cell>
          <cell r="G795">
            <v>0.80722222222222206</v>
          </cell>
          <cell r="H795">
            <v>0.80722222222222206</v>
          </cell>
        </row>
        <row r="796">
          <cell r="F796">
            <v>8.5691430000000004</v>
          </cell>
          <cell r="G796">
            <v>0</v>
          </cell>
          <cell r="H796">
            <v>0</v>
          </cell>
        </row>
        <row r="797">
          <cell r="F797">
            <v>0</v>
          </cell>
          <cell r="G797">
            <v>21.231944444444444</v>
          </cell>
          <cell r="H797">
            <v>21.231944444444444</v>
          </cell>
        </row>
        <row r="798">
          <cell r="F798">
            <v>0</v>
          </cell>
          <cell r="G798">
            <v>5.0425000000000004</v>
          </cell>
          <cell r="H798">
            <v>5.0425000000000004</v>
          </cell>
        </row>
        <row r="799">
          <cell r="F799">
            <v>0.8</v>
          </cell>
          <cell r="G799">
            <v>0</v>
          </cell>
          <cell r="H799">
            <v>0</v>
          </cell>
        </row>
        <row r="800">
          <cell r="F800">
            <v>5.333333333333333</v>
          </cell>
          <cell r="G800">
            <v>0</v>
          </cell>
          <cell r="H800">
            <v>0</v>
          </cell>
        </row>
        <row r="801">
          <cell r="F801">
            <v>50.607738333333337</v>
          </cell>
          <cell r="G801">
            <v>45.921666666666667</v>
          </cell>
          <cell r="H801">
            <v>45.921666666666667</v>
          </cell>
        </row>
        <row r="802">
          <cell r="A802">
            <v>146</v>
          </cell>
          <cell r="F802">
            <v>146</v>
          </cell>
          <cell r="M802" t="str">
            <v>CZN</v>
          </cell>
        </row>
        <row r="803">
          <cell r="F803">
            <v>0</v>
          </cell>
          <cell r="G803" t="e">
            <v>#N/A</v>
          </cell>
          <cell r="H803" t="e">
            <v>#N/A</v>
          </cell>
        </row>
        <row r="804">
          <cell r="F804">
            <v>0</v>
          </cell>
          <cell r="G804" t="e">
            <v>#N/A</v>
          </cell>
          <cell r="H804" t="e">
            <v>#N/A</v>
          </cell>
        </row>
        <row r="805">
          <cell r="F805">
            <v>96</v>
          </cell>
          <cell r="G805" t="e">
            <v>#N/A</v>
          </cell>
          <cell r="H805" t="e">
            <v>#N/A</v>
          </cell>
        </row>
        <row r="806">
          <cell r="F806">
            <v>20.16</v>
          </cell>
          <cell r="G806" t="e">
            <v>#N/A</v>
          </cell>
          <cell r="H806" t="e">
            <v>#N/A</v>
          </cell>
        </row>
        <row r="807">
          <cell r="F807">
            <v>0.1</v>
          </cell>
          <cell r="G807" t="e">
            <v>#N/A</v>
          </cell>
          <cell r="H807" t="e">
            <v>#N/A</v>
          </cell>
        </row>
        <row r="808">
          <cell r="F808">
            <v>2.016</v>
          </cell>
          <cell r="G808" t="e">
            <v>#N/A</v>
          </cell>
          <cell r="H808" t="e">
            <v>#N/A</v>
          </cell>
        </row>
        <row r="809">
          <cell r="F809">
            <v>7.98</v>
          </cell>
          <cell r="G809" t="e">
            <v>#N/A</v>
          </cell>
          <cell r="H809" t="e">
            <v>#N/A</v>
          </cell>
        </row>
        <row r="810">
          <cell r="F810">
            <v>4.6195380000000004</v>
          </cell>
          <cell r="G810" t="e">
            <v>#N/A</v>
          </cell>
          <cell r="H810" t="e">
            <v>#N/A</v>
          </cell>
        </row>
        <row r="811">
          <cell r="F811">
            <v>11.538845999999999</v>
          </cell>
          <cell r="G811" t="e">
            <v>#N/A</v>
          </cell>
          <cell r="H811" t="e">
            <v>#N/A</v>
          </cell>
        </row>
        <row r="812">
          <cell r="F812">
            <v>9.2290770000000002</v>
          </cell>
          <cell r="G812" t="e">
            <v>#N/A</v>
          </cell>
          <cell r="H812" t="e">
            <v>#N/A</v>
          </cell>
        </row>
        <row r="813">
          <cell r="F813">
            <v>0</v>
          </cell>
          <cell r="G813" t="e">
            <v>#N/A</v>
          </cell>
          <cell r="H813" t="e">
            <v>#N/A</v>
          </cell>
        </row>
        <row r="814">
          <cell r="F814">
            <v>0</v>
          </cell>
          <cell r="G814" t="e">
            <v>#N/A</v>
          </cell>
          <cell r="H814" t="e">
            <v>#N/A</v>
          </cell>
        </row>
        <row r="815">
          <cell r="F815">
            <v>0.7</v>
          </cell>
          <cell r="G815" t="e">
            <v>#N/A</v>
          </cell>
          <cell r="H815" t="e">
            <v>#N/A</v>
          </cell>
        </row>
        <row r="816">
          <cell r="F816">
            <v>4.666666666666667</v>
          </cell>
          <cell r="G816" t="e">
            <v>#N/A</v>
          </cell>
          <cell r="H816" t="e">
            <v>#N/A</v>
          </cell>
        </row>
        <row r="817">
          <cell r="F817">
            <v>60.210127666666672</v>
          </cell>
          <cell r="G817" t="e">
            <v>#N/A</v>
          </cell>
          <cell r="H817" t="e">
            <v>#N/A</v>
          </cell>
        </row>
        <row r="818">
          <cell r="A818">
            <v>400</v>
          </cell>
          <cell r="F818">
            <v>400</v>
          </cell>
          <cell r="M818" t="str">
            <v>CZN</v>
          </cell>
        </row>
        <row r="819">
          <cell r="F819">
            <v>3000</v>
          </cell>
          <cell r="G819" t="e">
            <v>#N/A</v>
          </cell>
          <cell r="H819" t="e">
            <v>#N/A</v>
          </cell>
        </row>
        <row r="820">
          <cell r="F820">
            <v>150</v>
          </cell>
          <cell r="G820" t="e">
            <v>#N/A</v>
          </cell>
          <cell r="H820" t="e">
            <v>#N/A</v>
          </cell>
        </row>
        <row r="821">
          <cell r="F821">
            <v>0</v>
          </cell>
          <cell r="G821" t="e">
            <v>#N/A</v>
          </cell>
          <cell r="H821" t="e">
            <v>#N/A</v>
          </cell>
        </row>
        <row r="822">
          <cell r="F822">
            <v>0</v>
          </cell>
          <cell r="G822" t="e">
            <v>#N/A</v>
          </cell>
          <cell r="H822" t="e">
            <v>#N/A</v>
          </cell>
        </row>
        <row r="823">
          <cell r="F823">
            <v>0.05</v>
          </cell>
          <cell r="G823" t="e">
            <v>#N/A</v>
          </cell>
          <cell r="H823" t="e">
            <v>#N/A</v>
          </cell>
        </row>
        <row r="824">
          <cell r="F824">
            <v>7.5</v>
          </cell>
          <cell r="G824" t="e">
            <v>#N/A</v>
          </cell>
          <cell r="H824" t="e">
            <v>#N/A</v>
          </cell>
        </row>
        <row r="825">
          <cell r="F825">
            <v>0</v>
          </cell>
          <cell r="G825" t="e">
            <v>#N/A</v>
          </cell>
          <cell r="H825" t="e">
            <v>#N/A</v>
          </cell>
        </row>
        <row r="826">
          <cell r="F826">
            <v>40</v>
          </cell>
          <cell r="G826" t="e">
            <v>#N/A</v>
          </cell>
          <cell r="H826" t="e">
            <v>#N/A</v>
          </cell>
        </row>
        <row r="827">
          <cell r="F827">
            <v>200</v>
          </cell>
          <cell r="G827" t="e">
            <v>#N/A</v>
          </cell>
          <cell r="H827" t="e">
            <v>#N/A</v>
          </cell>
        </row>
        <row r="828">
          <cell r="F828">
            <v>70</v>
          </cell>
          <cell r="G828" t="e">
            <v>#N/A</v>
          </cell>
          <cell r="H828" t="e">
            <v>#N/A</v>
          </cell>
        </row>
        <row r="829">
          <cell r="F829">
            <v>0</v>
          </cell>
          <cell r="G829" t="e">
            <v>#N/A</v>
          </cell>
          <cell r="H829" t="e">
            <v>#N/A</v>
          </cell>
        </row>
        <row r="830">
          <cell r="F830">
            <v>0</v>
          </cell>
          <cell r="G830" t="e">
            <v>#N/A</v>
          </cell>
          <cell r="H830" t="e">
            <v>#N/A</v>
          </cell>
        </row>
        <row r="831">
          <cell r="F831">
            <v>3</v>
          </cell>
          <cell r="G831" t="e">
            <v>#N/A</v>
          </cell>
          <cell r="H831" t="e">
            <v>#N/A</v>
          </cell>
        </row>
        <row r="832">
          <cell r="F832">
            <v>20</v>
          </cell>
          <cell r="G832" t="e">
            <v>#N/A</v>
          </cell>
          <cell r="H832" t="e">
            <v>#N/A</v>
          </cell>
        </row>
        <row r="833">
          <cell r="F833">
            <v>337.5</v>
          </cell>
          <cell r="G833" t="e">
            <v>#N/A</v>
          </cell>
          <cell r="H833" t="e">
            <v>#N/A</v>
          </cell>
        </row>
        <row r="834">
          <cell r="A834">
            <v>225</v>
          </cell>
          <cell r="F834">
            <v>225</v>
          </cell>
          <cell r="G834">
            <v>225</v>
          </cell>
          <cell r="H834">
            <v>225</v>
          </cell>
          <cell r="M834" t="str">
            <v>CDC</v>
          </cell>
        </row>
        <row r="835">
          <cell r="F835" t="e">
            <v>#N/A</v>
          </cell>
          <cell r="G835">
            <v>0</v>
          </cell>
          <cell r="H835">
            <v>0</v>
          </cell>
        </row>
        <row r="836">
          <cell r="F836" t="e">
            <v>#N/A</v>
          </cell>
          <cell r="G836">
            <v>0</v>
          </cell>
          <cell r="H836">
            <v>0</v>
          </cell>
        </row>
        <row r="837">
          <cell r="F837" t="e">
            <v>#N/A</v>
          </cell>
          <cell r="G837">
            <v>42</v>
          </cell>
          <cell r="H837">
            <v>42</v>
          </cell>
        </row>
        <row r="838">
          <cell r="F838" t="e">
            <v>#N/A</v>
          </cell>
          <cell r="G838">
            <v>9.24</v>
          </cell>
          <cell r="H838">
            <v>9.24</v>
          </cell>
        </row>
        <row r="839">
          <cell r="F839" t="e">
            <v>#N/A</v>
          </cell>
          <cell r="G839">
            <v>5.2978392696862942E-2</v>
          </cell>
          <cell r="H839">
            <v>5.2978392696862942E-2</v>
          </cell>
        </row>
        <row r="840">
          <cell r="F840" t="e">
            <v>#N/A</v>
          </cell>
          <cell r="G840">
            <v>0.36</v>
          </cell>
          <cell r="H840">
            <v>0.36</v>
          </cell>
        </row>
        <row r="841">
          <cell r="F841" t="e">
            <v>#N/A</v>
          </cell>
          <cell r="G841">
            <v>2.13</v>
          </cell>
          <cell r="H841">
            <v>2.13</v>
          </cell>
        </row>
        <row r="842">
          <cell r="F842" t="e">
            <v>#N/A</v>
          </cell>
          <cell r="G842">
            <v>3.67</v>
          </cell>
          <cell r="H842">
            <v>3.67</v>
          </cell>
        </row>
        <row r="843">
          <cell r="F843" t="e">
            <v>#N/A</v>
          </cell>
          <cell r="G843">
            <v>0.96444444444444477</v>
          </cell>
          <cell r="H843">
            <v>0.96444444444444477</v>
          </cell>
        </row>
        <row r="844">
          <cell r="F844" t="e">
            <v>#N/A</v>
          </cell>
          <cell r="G844">
            <v>0</v>
          </cell>
          <cell r="H844">
            <v>0</v>
          </cell>
        </row>
        <row r="845">
          <cell r="F845" t="e">
            <v>#N/A</v>
          </cell>
          <cell r="G845">
            <v>32.797499999999999</v>
          </cell>
          <cell r="H845">
            <v>32.797499999999999</v>
          </cell>
        </row>
        <row r="846">
          <cell r="F846" t="e">
            <v>#N/A</v>
          </cell>
          <cell r="G846">
            <v>5.9097222222222214</v>
          </cell>
          <cell r="H846">
            <v>5.9097222222222214</v>
          </cell>
        </row>
        <row r="847">
          <cell r="F847" t="e">
            <v>#N/A</v>
          </cell>
          <cell r="G847">
            <v>0</v>
          </cell>
          <cell r="H847">
            <v>0</v>
          </cell>
        </row>
        <row r="848">
          <cell r="F848" t="e">
            <v>#N/A</v>
          </cell>
          <cell r="G848">
            <v>0</v>
          </cell>
          <cell r="H848">
            <v>0</v>
          </cell>
        </row>
        <row r="849">
          <cell r="F849" t="e">
            <v>#N/A</v>
          </cell>
          <cell r="G849">
            <v>55.071666666666665</v>
          </cell>
          <cell r="H849">
            <v>55.071666666666665</v>
          </cell>
        </row>
        <row r="850">
          <cell r="A850">
            <v>261</v>
          </cell>
          <cell r="F850">
            <v>261</v>
          </cell>
          <cell r="G850">
            <v>261</v>
          </cell>
          <cell r="H850">
            <v>261</v>
          </cell>
          <cell r="M850" t="str">
            <v>CDC</v>
          </cell>
        </row>
        <row r="851">
          <cell r="F851" t="e">
            <v>#N/A</v>
          </cell>
          <cell r="G851">
            <v>0</v>
          </cell>
          <cell r="H851">
            <v>0</v>
          </cell>
        </row>
        <row r="852">
          <cell r="F852" t="e">
            <v>#N/A</v>
          </cell>
          <cell r="G852">
            <v>0</v>
          </cell>
          <cell r="H852">
            <v>0</v>
          </cell>
        </row>
        <row r="853">
          <cell r="F853" t="e">
            <v>#N/A</v>
          </cell>
          <cell r="G853">
            <v>65</v>
          </cell>
          <cell r="H853">
            <v>65</v>
          </cell>
        </row>
        <row r="854">
          <cell r="F854" t="e">
            <v>#N/A</v>
          </cell>
          <cell r="G854">
            <v>14.3</v>
          </cell>
          <cell r="H854">
            <v>14.3</v>
          </cell>
        </row>
        <row r="855">
          <cell r="F855" t="e">
            <v>#N/A</v>
          </cell>
          <cell r="G855">
            <v>6.1589721999289603E-2</v>
          </cell>
          <cell r="H855">
            <v>6.1589721999289603E-2</v>
          </cell>
        </row>
        <row r="856">
          <cell r="F856" t="e">
            <v>#N/A</v>
          </cell>
          <cell r="G856">
            <v>0.94</v>
          </cell>
          <cell r="H856">
            <v>0.94</v>
          </cell>
        </row>
        <row r="857">
          <cell r="F857" t="e">
            <v>#N/A</v>
          </cell>
          <cell r="G857">
            <v>1.9016666666666664</v>
          </cell>
          <cell r="H857">
            <v>1.9016666666666664</v>
          </cell>
        </row>
        <row r="858">
          <cell r="F858" t="e">
            <v>#N/A</v>
          </cell>
          <cell r="G858">
            <v>11</v>
          </cell>
          <cell r="H858">
            <v>11</v>
          </cell>
        </row>
        <row r="859">
          <cell r="F859" t="e">
            <v>#N/A</v>
          </cell>
          <cell r="G859">
            <v>24.848333333333343</v>
          </cell>
          <cell r="H859">
            <v>24.848333333333343</v>
          </cell>
        </row>
        <row r="860">
          <cell r="F860" t="e">
            <v>#N/A</v>
          </cell>
          <cell r="G860">
            <v>0</v>
          </cell>
          <cell r="H860">
            <v>0</v>
          </cell>
        </row>
        <row r="861">
          <cell r="F861" t="e">
            <v>#N/A</v>
          </cell>
          <cell r="G861">
            <v>0</v>
          </cell>
          <cell r="H861">
            <v>0</v>
          </cell>
        </row>
        <row r="862">
          <cell r="F862" t="e">
            <v>#N/A</v>
          </cell>
          <cell r="G862">
            <v>8.0483333333333302</v>
          </cell>
          <cell r="H862">
            <v>8.0483333333333302</v>
          </cell>
        </row>
        <row r="863">
          <cell r="F863" t="e">
            <v>#N/A</v>
          </cell>
          <cell r="G863">
            <v>0</v>
          </cell>
          <cell r="H863">
            <v>0</v>
          </cell>
        </row>
        <row r="864">
          <cell r="F864" t="e">
            <v>#N/A</v>
          </cell>
          <cell r="G864">
            <v>0</v>
          </cell>
          <cell r="H864">
            <v>0</v>
          </cell>
        </row>
        <row r="865">
          <cell r="F865" t="e">
            <v>#N/A</v>
          </cell>
          <cell r="G865">
            <v>61.038333333333341</v>
          </cell>
          <cell r="H865">
            <v>61.038333333333341</v>
          </cell>
        </row>
        <row r="866">
          <cell r="A866">
            <v>288</v>
          </cell>
          <cell r="F866">
            <v>288</v>
          </cell>
          <cell r="G866">
            <v>288</v>
          </cell>
          <cell r="H866">
            <v>288</v>
          </cell>
          <cell r="M866" t="str">
            <v>CDC</v>
          </cell>
        </row>
        <row r="867">
          <cell r="F867" t="e">
            <v>#N/A</v>
          </cell>
          <cell r="G867">
            <v>0</v>
          </cell>
          <cell r="H867">
            <v>0</v>
          </cell>
        </row>
        <row r="868">
          <cell r="F868" t="e">
            <v>#N/A</v>
          </cell>
          <cell r="G868">
            <v>0</v>
          </cell>
          <cell r="H868">
            <v>0</v>
          </cell>
        </row>
        <row r="869">
          <cell r="F869" t="e">
            <v>#N/A</v>
          </cell>
          <cell r="G869">
            <v>23</v>
          </cell>
          <cell r="H869">
            <v>23</v>
          </cell>
        </row>
        <row r="870">
          <cell r="F870" t="e">
            <v>#N/A</v>
          </cell>
          <cell r="G870">
            <v>5.0599999999999996</v>
          </cell>
          <cell r="H870">
            <v>5.0599999999999996</v>
          </cell>
        </row>
        <row r="871">
          <cell r="F871" t="e">
            <v>#N/A</v>
          </cell>
          <cell r="G871">
            <v>0</v>
          </cell>
          <cell r="H871">
            <v>0</v>
          </cell>
        </row>
        <row r="872">
          <cell r="F872" t="e">
            <v>#N/A</v>
          </cell>
          <cell r="G872">
            <v>2.1184999999999992</v>
          </cell>
          <cell r="H872">
            <v>2.1184999999999992</v>
          </cell>
        </row>
        <row r="873">
          <cell r="F873" t="e">
            <v>#N/A</v>
          </cell>
          <cell r="G873">
            <v>1.3166666666666667</v>
          </cell>
          <cell r="H873">
            <v>1.3166666666666667</v>
          </cell>
        </row>
        <row r="874">
          <cell r="F874" t="e">
            <v>#N/A</v>
          </cell>
          <cell r="G874">
            <v>0</v>
          </cell>
          <cell r="H874">
            <v>0</v>
          </cell>
        </row>
        <row r="875">
          <cell r="F875" t="e">
            <v>#N/A</v>
          </cell>
          <cell r="G875">
            <v>11.649444444444441</v>
          </cell>
          <cell r="H875">
            <v>11.649444444444441</v>
          </cell>
        </row>
        <row r="876">
          <cell r="F876" t="e">
            <v>#N/A</v>
          </cell>
          <cell r="G876">
            <v>5.8680555555555554</v>
          </cell>
          <cell r="H876">
            <v>5.8680555555555554</v>
          </cell>
        </row>
        <row r="877">
          <cell r="F877" t="e">
            <v>#N/A</v>
          </cell>
          <cell r="G877">
            <v>0</v>
          </cell>
          <cell r="H877">
            <v>0</v>
          </cell>
        </row>
        <row r="878">
          <cell r="F878" t="e">
            <v>#N/A</v>
          </cell>
          <cell r="G878">
            <v>5.242777777777782</v>
          </cell>
          <cell r="H878">
            <v>5.242777777777782</v>
          </cell>
        </row>
        <row r="879">
          <cell r="F879" t="e">
            <v>#N/A</v>
          </cell>
          <cell r="G879">
            <v>0</v>
          </cell>
          <cell r="H879">
            <v>0</v>
          </cell>
        </row>
        <row r="880">
          <cell r="F880" t="e">
            <v>#N/A</v>
          </cell>
          <cell r="G880">
            <v>0</v>
          </cell>
          <cell r="H880">
            <v>0</v>
          </cell>
        </row>
        <row r="881">
          <cell r="F881" t="e">
            <v>#N/A</v>
          </cell>
          <cell r="G881">
            <v>31.255444444444443</v>
          </cell>
          <cell r="H881">
            <v>31.255444444444443</v>
          </cell>
        </row>
        <row r="882">
          <cell r="A882">
            <v>291</v>
          </cell>
          <cell r="F882">
            <v>291</v>
          </cell>
          <cell r="G882">
            <v>291</v>
          </cell>
          <cell r="H882">
            <v>291</v>
          </cell>
          <cell r="M882" t="str">
            <v>CDC</v>
          </cell>
        </row>
        <row r="883">
          <cell r="F883" t="e">
            <v>#N/A</v>
          </cell>
          <cell r="G883">
            <v>0</v>
          </cell>
          <cell r="H883">
            <v>0</v>
          </cell>
        </row>
        <row r="884">
          <cell r="F884" t="e">
            <v>#N/A</v>
          </cell>
          <cell r="G884">
            <v>0</v>
          </cell>
          <cell r="H884">
            <v>0</v>
          </cell>
        </row>
        <row r="885">
          <cell r="F885" t="e">
            <v>#N/A</v>
          </cell>
          <cell r="G885">
            <v>10.8</v>
          </cell>
          <cell r="H885">
            <v>10.8</v>
          </cell>
        </row>
        <row r="886">
          <cell r="F886" t="e">
            <v>#N/A</v>
          </cell>
          <cell r="G886">
            <v>2.3760000000000008</v>
          </cell>
          <cell r="H886">
            <v>2.3760000000000008</v>
          </cell>
        </row>
        <row r="887">
          <cell r="F887" t="e">
            <v>#N/A</v>
          </cell>
          <cell r="G887">
            <v>0</v>
          </cell>
          <cell r="H887">
            <v>0</v>
          </cell>
        </row>
        <row r="888">
          <cell r="F888" t="e">
            <v>#N/A</v>
          </cell>
          <cell r="G888">
            <v>0.41849999999999993</v>
          </cell>
          <cell r="H888">
            <v>0.41849999999999993</v>
          </cell>
        </row>
        <row r="889">
          <cell r="F889" t="e">
            <v>#N/A</v>
          </cell>
          <cell r="G889">
            <v>0.99</v>
          </cell>
          <cell r="H889">
            <v>0.99</v>
          </cell>
        </row>
        <row r="890">
          <cell r="F890" t="e">
            <v>#N/A</v>
          </cell>
          <cell r="G890">
            <v>0</v>
          </cell>
          <cell r="H890">
            <v>0</v>
          </cell>
        </row>
        <row r="891">
          <cell r="F891" t="e">
            <v>#N/A</v>
          </cell>
          <cell r="G891">
            <v>5.7194999999999991</v>
          </cell>
          <cell r="H891">
            <v>5.7194999999999991</v>
          </cell>
        </row>
        <row r="892">
          <cell r="F892" t="e">
            <v>#N/A</v>
          </cell>
          <cell r="G892">
            <v>3.8406250000000002</v>
          </cell>
          <cell r="H892">
            <v>3.8406250000000002</v>
          </cell>
        </row>
        <row r="893">
          <cell r="F893" t="e">
            <v>#N/A</v>
          </cell>
          <cell r="G893">
            <v>0</v>
          </cell>
          <cell r="H893">
            <v>0</v>
          </cell>
        </row>
        <row r="894">
          <cell r="F894" t="e">
            <v>#N/A</v>
          </cell>
          <cell r="G894">
            <v>2.5676250000000014</v>
          </cell>
          <cell r="H894">
            <v>2.5676250000000014</v>
          </cell>
        </row>
        <row r="895">
          <cell r="F895" t="e">
            <v>#N/A</v>
          </cell>
          <cell r="G895">
            <v>0</v>
          </cell>
          <cell r="H895">
            <v>0</v>
          </cell>
        </row>
        <row r="896">
          <cell r="F896" t="e">
            <v>#N/A</v>
          </cell>
          <cell r="G896">
            <v>0</v>
          </cell>
          <cell r="H896">
            <v>0</v>
          </cell>
        </row>
        <row r="897">
          <cell r="F897" t="e">
            <v>#N/A</v>
          </cell>
          <cell r="G897">
            <v>15.912250000000002</v>
          </cell>
          <cell r="H897">
            <v>15.912250000000002</v>
          </cell>
        </row>
        <row r="898">
          <cell r="A898">
            <v>311</v>
          </cell>
          <cell r="F898">
            <v>311</v>
          </cell>
          <cell r="G898">
            <v>311</v>
          </cell>
          <cell r="H898">
            <v>311</v>
          </cell>
          <cell r="M898" t="str">
            <v>CDC</v>
          </cell>
        </row>
        <row r="899">
          <cell r="F899" t="e">
            <v>#N/A</v>
          </cell>
          <cell r="G899">
            <v>0</v>
          </cell>
          <cell r="H899">
            <v>0</v>
          </cell>
        </row>
        <row r="900">
          <cell r="F900" t="e">
            <v>#N/A</v>
          </cell>
          <cell r="G900">
            <v>0</v>
          </cell>
          <cell r="H900">
            <v>0</v>
          </cell>
        </row>
        <row r="901">
          <cell r="F901" t="e">
            <v>#N/A</v>
          </cell>
          <cell r="G901">
            <v>27</v>
          </cell>
          <cell r="H901">
            <v>27</v>
          </cell>
        </row>
        <row r="902">
          <cell r="F902" t="e">
            <v>#N/A</v>
          </cell>
          <cell r="G902">
            <v>5.94</v>
          </cell>
          <cell r="H902">
            <v>5.94</v>
          </cell>
        </row>
        <row r="903">
          <cell r="F903" t="e">
            <v>#N/A</v>
          </cell>
          <cell r="G903">
            <v>9.7297297297297233E-2</v>
          </cell>
          <cell r="H903">
            <v>9.7297297297297233E-2</v>
          </cell>
        </row>
        <row r="904">
          <cell r="F904" t="e">
            <v>#N/A</v>
          </cell>
          <cell r="G904">
            <v>0.36</v>
          </cell>
          <cell r="H904">
            <v>0.36</v>
          </cell>
        </row>
        <row r="905">
          <cell r="F905" t="e">
            <v>#N/A</v>
          </cell>
          <cell r="G905">
            <v>0</v>
          </cell>
          <cell r="H905">
            <v>0</v>
          </cell>
        </row>
        <row r="906">
          <cell r="F906" t="e">
            <v>#N/A</v>
          </cell>
          <cell r="G906">
            <v>3.67</v>
          </cell>
          <cell r="H906">
            <v>3.67</v>
          </cell>
        </row>
        <row r="907">
          <cell r="F907" t="e">
            <v>#N/A</v>
          </cell>
          <cell r="G907">
            <v>0.96444444444444477</v>
          </cell>
          <cell r="H907">
            <v>0.96444444444444477</v>
          </cell>
        </row>
        <row r="908">
          <cell r="F908" t="e">
            <v>#N/A</v>
          </cell>
          <cell r="G908">
            <v>0</v>
          </cell>
          <cell r="H908">
            <v>0</v>
          </cell>
        </row>
        <row r="909">
          <cell r="F909" t="e">
            <v>#N/A</v>
          </cell>
          <cell r="G909">
            <v>32.797499999999999</v>
          </cell>
          <cell r="H909">
            <v>32.797499999999999</v>
          </cell>
        </row>
        <row r="910">
          <cell r="F910" t="e">
            <v>#N/A</v>
          </cell>
          <cell r="G910">
            <v>5.9097222222222214</v>
          </cell>
          <cell r="H910">
            <v>5.9097222222222214</v>
          </cell>
        </row>
        <row r="911">
          <cell r="F911" t="e">
            <v>#N/A</v>
          </cell>
          <cell r="G911">
            <v>0</v>
          </cell>
          <cell r="H911">
            <v>0</v>
          </cell>
        </row>
        <row r="912">
          <cell r="F912" t="e">
            <v>#N/A</v>
          </cell>
          <cell r="G912">
            <v>0</v>
          </cell>
          <cell r="H912">
            <v>0</v>
          </cell>
        </row>
        <row r="913">
          <cell r="F913" t="e">
            <v>#N/A</v>
          </cell>
          <cell r="G913">
            <v>49.641666666666666</v>
          </cell>
          <cell r="H913">
            <v>49.641666666666666</v>
          </cell>
        </row>
        <row r="914">
          <cell r="A914">
            <v>504</v>
          </cell>
          <cell r="F914">
            <v>504</v>
          </cell>
          <cell r="G914">
            <v>504</v>
          </cell>
          <cell r="H914">
            <v>504</v>
          </cell>
          <cell r="M914" t="str">
            <v>CDC</v>
          </cell>
        </row>
        <row r="915">
          <cell r="F915" t="e">
            <v>#N/A</v>
          </cell>
          <cell r="G915">
            <v>0</v>
          </cell>
          <cell r="H915">
            <v>0</v>
          </cell>
        </row>
        <row r="916">
          <cell r="F916" t="e">
            <v>#N/A</v>
          </cell>
          <cell r="G916">
            <v>0</v>
          </cell>
          <cell r="H916">
            <v>0</v>
          </cell>
        </row>
        <row r="917">
          <cell r="F917" t="e">
            <v>#N/A</v>
          </cell>
          <cell r="G917">
            <v>0</v>
          </cell>
          <cell r="H917">
            <v>0</v>
          </cell>
        </row>
        <row r="918">
          <cell r="F918" t="e">
            <v>#N/A</v>
          </cell>
          <cell r="G918">
            <v>0</v>
          </cell>
          <cell r="H918">
            <v>0</v>
          </cell>
        </row>
        <row r="919">
          <cell r="F919" t="e">
            <v>#N/A</v>
          </cell>
          <cell r="G919">
            <v>3.0874228144296394E-2</v>
          </cell>
          <cell r="H919">
            <v>3.0874228144296394E-2</v>
          </cell>
        </row>
        <row r="920">
          <cell r="F920" t="e">
            <v>#N/A</v>
          </cell>
          <cell r="G920">
            <v>5.3333333333333288E-2</v>
          </cell>
          <cell r="H920">
            <v>5.3333333333333288E-2</v>
          </cell>
        </row>
        <row r="921">
          <cell r="F921" t="e">
            <v>#N/A</v>
          </cell>
          <cell r="G921">
            <v>0</v>
          </cell>
          <cell r="H921">
            <v>0</v>
          </cell>
        </row>
        <row r="922">
          <cell r="F922" t="e">
            <v>#N/A</v>
          </cell>
          <cell r="G922">
            <v>0</v>
          </cell>
          <cell r="H922">
            <v>0</v>
          </cell>
        </row>
        <row r="923">
          <cell r="F923" t="e">
            <v>#N/A</v>
          </cell>
          <cell r="G923">
            <v>4.1830555555555566</v>
          </cell>
          <cell r="H923">
            <v>4.1830555555555566</v>
          </cell>
        </row>
        <row r="924">
          <cell r="F924" t="e">
            <v>#N/A</v>
          </cell>
          <cell r="G924">
            <v>0.60185185185185186</v>
          </cell>
          <cell r="H924">
            <v>0.60185185185185186</v>
          </cell>
        </row>
        <row r="925">
          <cell r="F925" t="e">
            <v>#N/A</v>
          </cell>
          <cell r="G925">
            <v>0</v>
          </cell>
          <cell r="H925">
            <v>0</v>
          </cell>
        </row>
        <row r="926">
          <cell r="F926" t="e">
            <v>#N/A</v>
          </cell>
          <cell r="G926">
            <v>1.8808333333333331</v>
          </cell>
          <cell r="H926">
            <v>1.8808333333333331</v>
          </cell>
        </row>
        <row r="927">
          <cell r="F927" t="e">
            <v>#N/A</v>
          </cell>
          <cell r="G927">
            <v>0</v>
          </cell>
          <cell r="H927">
            <v>0</v>
          </cell>
        </row>
        <row r="928">
          <cell r="F928" t="e">
            <v>#N/A</v>
          </cell>
          <cell r="G928">
            <v>0</v>
          </cell>
          <cell r="H928">
            <v>0</v>
          </cell>
        </row>
        <row r="929">
          <cell r="F929" t="e">
            <v>#N/A</v>
          </cell>
          <cell r="G929">
            <v>6.7190740740740758</v>
          </cell>
          <cell r="H929">
            <v>6.7190740740740758</v>
          </cell>
        </row>
        <row r="930">
          <cell r="A930">
            <v>505</v>
          </cell>
          <cell r="F930">
            <v>505</v>
          </cell>
          <cell r="G930">
            <v>505</v>
          </cell>
          <cell r="H930">
            <v>505</v>
          </cell>
          <cell r="M930" t="str">
            <v>CDC</v>
          </cell>
        </row>
        <row r="931">
          <cell r="F931" t="e">
            <v>#N/A</v>
          </cell>
          <cell r="G931">
            <v>0</v>
          </cell>
          <cell r="H931">
            <v>0</v>
          </cell>
        </row>
        <row r="932">
          <cell r="F932" t="e">
            <v>#N/A</v>
          </cell>
          <cell r="G932">
            <v>0</v>
          </cell>
          <cell r="H932">
            <v>0</v>
          </cell>
        </row>
        <row r="933">
          <cell r="F933" t="e">
            <v>#N/A</v>
          </cell>
          <cell r="G933">
            <v>8</v>
          </cell>
          <cell r="H933">
            <v>8</v>
          </cell>
        </row>
        <row r="934">
          <cell r="F934" t="e">
            <v>#N/A</v>
          </cell>
          <cell r="G934">
            <v>1.76</v>
          </cell>
          <cell r="H934">
            <v>1.76</v>
          </cell>
        </row>
        <row r="935">
          <cell r="F935" t="e">
            <v>#N/A</v>
          </cell>
          <cell r="G935">
            <v>0.32413140694874421</v>
          </cell>
          <cell r="H935">
            <v>0.32413140694874421</v>
          </cell>
        </row>
        <row r="936">
          <cell r="F936" t="e">
            <v>#N/A</v>
          </cell>
          <cell r="G936">
            <v>0.31</v>
          </cell>
          <cell r="H936">
            <v>0.31</v>
          </cell>
        </row>
        <row r="937">
          <cell r="F937" t="e">
            <v>#N/A</v>
          </cell>
          <cell r="G937">
            <v>0.7333333333333335</v>
          </cell>
          <cell r="H937">
            <v>0.7333333333333335</v>
          </cell>
        </row>
        <row r="938">
          <cell r="F938" t="e">
            <v>#N/A</v>
          </cell>
          <cell r="G938">
            <v>0</v>
          </cell>
          <cell r="H938">
            <v>0</v>
          </cell>
        </row>
        <row r="939">
          <cell r="F939" t="e">
            <v>#N/A</v>
          </cell>
          <cell r="G939">
            <v>4.236666666666669</v>
          </cell>
          <cell r="H939">
            <v>4.236666666666669</v>
          </cell>
        </row>
        <row r="940">
          <cell r="F940" t="e">
            <v>#N/A</v>
          </cell>
          <cell r="G940">
            <v>2.844907407407407</v>
          </cell>
          <cell r="H940">
            <v>2.844907407407407</v>
          </cell>
        </row>
        <row r="941">
          <cell r="F941" t="e">
            <v>#N/A</v>
          </cell>
          <cell r="G941">
            <v>0</v>
          </cell>
          <cell r="H941">
            <v>0</v>
          </cell>
        </row>
        <row r="942">
          <cell r="F942" t="e">
            <v>#N/A</v>
          </cell>
          <cell r="G942">
            <v>1.901944444444444</v>
          </cell>
          <cell r="H942">
            <v>1.901944444444444</v>
          </cell>
        </row>
        <row r="943">
          <cell r="F943" t="e">
            <v>#N/A</v>
          </cell>
          <cell r="G943">
            <v>0</v>
          </cell>
          <cell r="H943">
            <v>0</v>
          </cell>
        </row>
        <row r="944">
          <cell r="F944" t="e">
            <v>#N/A</v>
          </cell>
          <cell r="G944">
            <v>0</v>
          </cell>
          <cell r="H944">
            <v>0</v>
          </cell>
        </row>
        <row r="945">
          <cell r="F945" t="e">
            <v>#N/A</v>
          </cell>
          <cell r="G945">
            <v>11.786851851851853</v>
          </cell>
          <cell r="H945">
            <v>11.786851851851853</v>
          </cell>
        </row>
        <row r="946">
          <cell r="A946">
            <v>506</v>
          </cell>
          <cell r="F946">
            <v>506</v>
          </cell>
          <cell r="G946">
            <v>506</v>
          </cell>
          <cell r="H946">
            <v>506</v>
          </cell>
          <cell r="M946" t="str">
            <v>CDC</v>
          </cell>
        </row>
        <row r="947">
          <cell r="F947" t="e">
            <v>#N/A</v>
          </cell>
          <cell r="G947">
            <v>0</v>
          </cell>
          <cell r="H947">
            <v>0</v>
          </cell>
        </row>
        <row r="948">
          <cell r="F948" t="e">
            <v>#N/A</v>
          </cell>
          <cell r="G948">
            <v>0</v>
          </cell>
          <cell r="H948">
            <v>0</v>
          </cell>
        </row>
        <row r="949">
          <cell r="F949" t="e">
            <v>#N/A</v>
          </cell>
          <cell r="G949">
            <v>1</v>
          </cell>
          <cell r="H949">
            <v>1</v>
          </cell>
        </row>
        <row r="950">
          <cell r="F950" t="e">
            <v>#N/A</v>
          </cell>
          <cell r="G950">
            <v>0.22</v>
          </cell>
          <cell r="H950">
            <v>0.22</v>
          </cell>
        </row>
        <row r="951">
          <cell r="F951" t="e">
            <v>#N/A</v>
          </cell>
          <cell r="G951">
            <v>5.307100008953354E-2</v>
          </cell>
          <cell r="H951">
            <v>5.307100008953354E-2</v>
          </cell>
        </row>
        <row r="952">
          <cell r="F952" t="e">
            <v>#N/A</v>
          </cell>
          <cell r="G952">
            <v>0.02</v>
          </cell>
          <cell r="H952">
            <v>0.02</v>
          </cell>
        </row>
        <row r="953">
          <cell r="F953" t="e">
            <v>#N/A</v>
          </cell>
          <cell r="G953">
            <v>0.05</v>
          </cell>
          <cell r="H953">
            <v>0.05</v>
          </cell>
        </row>
        <row r="954">
          <cell r="F954" t="e">
            <v>#N/A</v>
          </cell>
          <cell r="G954">
            <v>0</v>
          </cell>
          <cell r="H954">
            <v>0</v>
          </cell>
        </row>
        <row r="955">
          <cell r="F955" t="e">
            <v>#N/A</v>
          </cell>
          <cell r="G955">
            <v>0.70666666666666722</v>
          </cell>
          <cell r="H955">
            <v>0.70666666666666722</v>
          </cell>
        </row>
        <row r="956">
          <cell r="F956" t="e">
            <v>#N/A</v>
          </cell>
          <cell r="G956">
            <v>0.28888888888888897</v>
          </cell>
          <cell r="H956">
            <v>0.28888888888888897</v>
          </cell>
        </row>
        <row r="957">
          <cell r="F957" t="e">
            <v>#N/A</v>
          </cell>
          <cell r="G957">
            <v>0</v>
          </cell>
          <cell r="H957">
            <v>0</v>
          </cell>
        </row>
        <row r="958">
          <cell r="F958" t="e">
            <v>#N/A</v>
          </cell>
          <cell r="G958">
            <v>0.32</v>
          </cell>
          <cell r="H958">
            <v>0.32</v>
          </cell>
        </row>
        <row r="959">
          <cell r="F959" t="e">
            <v>#N/A</v>
          </cell>
          <cell r="G959">
            <v>0</v>
          </cell>
          <cell r="H959">
            <v>0</v>
          </cell>
        </row>
        <row r="960">
          <cell r="F960" t="e">
            <v>#N/A</v>
          </cell>
          <cell r="G960">
            <v>0</v>
          </cell>
          <cell r="H960">
            <v>0</v>
          </cell>
        </row>
        <row r="961">
          <cell r="F961" t="e">
            <v>#N/A</v>
          </cell>
          <cell r="G961">
            <v>1.6055555555555563</v>
          </cell>
          <cell r="H961">
            <v>1.6055555555555563</v>
          </cell>
        </row>
        <row r="962">
          <cell r="A962">
            <v>503</v>
          </cell>
          <cell r="F962">
            <v>503</v>
          </cell>
          <cell r="G962">
            <v>503</v>
          </cell>
          <cell r="H962">
            <v>503</v>
          </cell>
          <cell r="M962" t="str">
            <v>CDC</v>
          </cell>
        </row>
        <row r="963">
          <cell r="F963" t="e">
            <v>#N/A</v>
          </cell>
          <cell r="G963">
            <v>0</v>
          </cell>
          <cell r="H963">
            <v>0</v>
          </cell>
        </row>
        <row r="964">
          <cell r="F964" t="e">
            <v>#N/A</v>
          </cell>
          <cell r="G964">
            <v>0</v>
          </cell>
          <cell r="H964">
            <v>0</v>
          </cell>
        </row>
        <row r="965">
          <cell r="F965" t="e">
            <v>#N/A</v>
          </cell>
          <cell r="G965">
            <v>0</v>
          </cell>
          <cell r="H965">
            <v>0</v>
          </cell>
        </row>
        <row r="966">
          <cell r="F966" t="e">
            <v>#N/A</v>
          </cell>
          <cell r="G966">
            <v>0</v>
          </cell>
          <cell r="H966">
            <v>0</v>
          </cell>
        </row>
        <row r="967">
          <cell r="F967" t="e">
            <v>#N/A</v>
          </cell>
          <cell r="G967">
            <v>0</v>
          </cell>
          <cell r="H967">
            <v>0</v>
          </cell>
        </row>
        <row r="968">
          <cell r="F968" t="e">
            <v>#N/A</v>
          </cell>
          <cell r="G968">
            <v>0</v>
          </cell>
          <cell r="H968">
            <v>0</v>
          </cell>
        </row>
        <row r="969">
          <cell r="F969" t="e">
            <v>#N/A</v>
          </cell>
          <cell r="G969">
            <v>0</v>
          </cell>
          <cell r="H969">
            <v>0</v>
          </cell>
        </row>
        <row r="970">
          <cell r="F970" t="e">
            <v>#N/A</v>
          </cell>
          <cell r="G970">
            <v>0</v>
          </cell>
          <cell r="H970">
            <v>0</v>
          </cell>
        </row>
        <row r="971">
          <cell r="F971" t="e">
            <v>#N/A</v>
          </cell>
          <cell r="G971">
            <v>0</v>
          </cell>
          <cell r="H971">
            <v>0</v>
          </cell>
        </row>
        <row r="972">
          <cell r="F972" t="e">
            <v>#N/A</v>
          </cell>
          <cell r="G972">
            <v>0</v>
          </cell>
          <cell r="H972">
            <v>0</v>
          </cell>
        </row>
        <row r="973">
          <cell r="F973" t="e">
            <v>#N/A</v>
          </cell>
          <cell r="G973">
            <v>0</v>
          </cell>
          <cell r="H973">
            <v>0</v>
          </cell>
        </row>
        <row r="974">
          <cell r="F974" t="e">
            <v>#N/A</v>
          </cell>
          <cell r="G974">
            <v>0</v>
          </cell>
          <cell r="H974">
            <v>0</v>
          </cell>
        </row>
        <row r="975">
          <cell r="F975" t="e">
            <v>#N/A</v>
          </cell>
          <cell r="G975">
            <v>0</v>
          </cell>
          <cell r="H975">
            <v>0</v>
          </cell>
        </row>
        <row r="976">
          <cell r="F976" t="e">
            <v>#N/A</v>
          </cell>
          <cell r="G976">
            <v>0</v>
          </cell>
          <cell r="H976">
            <v>0</v>
          </cell>
        </row>
        <row r="977">
          <cell r="F977" t="e">
            <v>#N/A</v>
          </cell>
          <cell r="G977">
            <v>0</v>
          </cell>
          <cell r="H977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9">
          <cell r="B9">
            <v>39016.747021064817</v>
          </cell>
        </row>
        <row r="10">
          <cell r="B10">
            <v>75</v>
          </cell>
        </row>
      </sheetData>
      <sheetData sheetId="5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cotas 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F1" t="str">
            <v>TRAMO</v>
          </cell>
          <cell r="G1" t="str">
            <v>TIPO SUELO</v>
          </cell>
        </row>
        <row r="2">
          <cell r="A2" t="str">
            <v>CJ2</v>
          </cell>
          <cell r="B2">
            <v>1191612.2308033758</v>
          </cell>
          <cell r="C2">
            <v>1145425.5217092859</v>
          </cell>
          <cell r="D2">
            <v>1196.8247122739863</v>
          </cell>
        </row>
        <row r="3">
          <cell r="A3" t="str">
            <v>C16</v>
          </cell>
          <cell r="B3">
            <v>1191612.6052815341</v>
          </cell>
          <cell r="C3">
            <v>1145423.1646286501</v>
          </cell>
          <cell r="D3">
            <v>1196.9176780697414</v>
          </cell>
          <cell r="F3" t="str">
            <v>2-4</v>
          </cell>
          <cell r="G3" t="str">
            <v>AFIRMADO</v>
          </cell>
        </row>
        <row r="4">
          <cell r="A4" t="str">
            <v>CJ3</v>
          </cell>
          <cell r="B4">
            <v>1191641.2075</v>
          </cell>
          <cell r="C4">
            <v>1145417.8825999999</v>
          </cell>
          <cell r="D4">
            <v>1193.8910000000001</v>
          </cell>
          <cell r="F4" t="str">
            <v>4-6</v>
          </cell>
          <cell r="G4" t="str">
            <v>AFIRMADO</v>
          </cell>
        </row>
        <row r="5">
          <cell r="A5" t="str">
            <v>C6</v>
          </cell>
          <cell r="B5">
            <v>1191551.1082097194</v>
          </cell>
          <cell r="C5">
            <v>1145472.6536736814</v>
          </cell>
          <cell r="D5">
            <v>1207.6503149464363</v>
          </cell>
          <cell r="F5" t="str">
            <v>8-10</v>
          </cell>
          <cell r="G5" t="str">
            <v>PAV-RIGIDO</v>
          </cell>
        </row>
        <row r="6">
          <cell r="A6" t="str">
            <v>C8</v>
          </cell>
          <cell r="B6">
            <v>1191573.2023183221</v>
          </cell>
          <cell r="C6">
            <v>1145477.9401794074</v>
          </cell>
          <cell r="D6">
            <v>1205.6365918230699</v>
          </cell>
          <cell r="F6" t="str">
            <v>10-12</v>
          </cell>
          <cell r="G6" t="str">
            <v>PAV-RIGIDO</v>
          </cell>
        </row>
        <row r="7">
          <cell r="A7" t="str">
            <v>C10</v>
          </cell>
          <cell r="B7">
            <v>1191595.9576890667</v>
          </cell>
          <cell r="C7">
            <v>1145485.7301857588</v>
          </cell>
          <cell r="D7">
            <v>1205.1054621242815</v>
          </cell>
          <cell r="F7" t="str">
            <v>12-14</v>
          </cell>
          <cell r="G7" t="str">
            <v>PAV-ASFÁLTICO</v>
          </cell>
        </row>
        <row r="8">
          <cell r="A8" t="str">
            <v>C12</v>
          </cell>
          <cell r="B8">
            <v>1191589.1110489725</v>
          </cell>
          <cell r="C8">
            <v>1145465.0987138576</v>
          </cell>
          <cell r="D8">
            <v>1204.7499792674366</v>
          </cell>
          <cell r="F8" t="str">
            <v>14-16</v>
          </cell>
          <cell r="G8" t="str">
            <v>PAV- RÍGIDO</v>
          </cell>
        </row>
        <row r="9">
          <cell r="A9" t="str">
            <v>C14</v>
          </cell>
          <cell r="B9">
            <v>1191587.531547141</v>
          </cell>
          <cell r="C9">
            <v>1145424.1226814124</v>
          </cell>
          <cell r="D9">
            <v>1201.0533373303695</v>
          </cell>
          <cell r="F9" t="str">
            <v>16-18</v>
          </cell>
          <cell r="G9" t="str">
            <v>PAV_RIGIDO</v>
          </cell>
        </row>
        <row r="10">
          <cell r="A10" t="str">
            <v>C18</v>
          </cell>
          <cell r="B10">
            <v>1191568.0717733083</v>
          </cell>
          <cell r="C10">
            <v>1145421.0592590193</v>
          </cell>
          <cell r="D10">
            <v>1201.5170000000001</v>
          </cell>
          <cell r="F10" t="str">
            <v>18-64</v>
          </cell>
          <cell r="G10" t="str">
            <v>PAV_RÍGIDO</v>
          </cell>
        </row>
        <row r="11">
          <cell r="A11" t="str">
            <v>BOT1</v>
          </cell>
          <cell r="B11">
            <v>1191641.1361</v>
          </cell>
          <cell r="C11">
            <v>1145388.0345000001</v>
          </cell>
          <cell r="D11">
            <v>1191.08</v>
          </cell>
          <cell r="F11" t="str">
            <v>64-66</v>
          </cell>
          <cell r="G11" t="str">
            <v>PAV_RÍGIDO</v>
          </cell>
        </row>
        <row r="12">
          <cell r="A12" t="str">
            <v>C26</v>
          </cell>
          <cell r="B12">
            <v>1191515.8580873033</v>
          </cell>
          <cell r="C12">
            <v>1145421.851673282</v>
          </cell>
          <cell r="D12">
            <v>1203.2629999999999</v>
          </cell>
          <cell r="F12" t="str">
            <v>66-74</v>
          </cell>
          <cell r="G12" t="str">
            <v>PAV_RÍGIDO</v>
          </cell>
        </row>
        <row r="13">
          <cell r="A13" t="str">
            <v>C18</v>
          </cell>
          <cell r="B13">
            <v>1191568.0717733083</v>
          </cell>
          <cell r="C13">
            <v>1145421.0592590193</v>
          </cell>
          <cell r="D13">
            <v>1201.5170000000001</v>
          </cell>
          <cell r="F13" t="str">
            <v>74-76</v>
          </cell>
          <cell r="G13" t="str">
            <v>PAV-RÍGIDO</v>
          </cell>
        </row>
        <row r="14">
          <cell r="A14" t="str">
            <v>C20</v>
          </cell>
          <cell r="B14">
            <v>1191567.0925337051</v>
          </cell>
          <cell r="C14">
            <v>1145387.091566893</v>
          </cell>
          <cell r="D14">
            <v>1197.51</v>
          </cell>
          <cell r="F14" t="str">
            <v>76-78</v>
          </cell>
          <cell r="G14" t="str">
            <v>PAV_RÍGIDO</v>
          </cell>
        </row>
        <row r="15">
          <cell r="A15" t="str">
            <v>C22</v>
          </cell>
          <cell r="B15">
            <v>1191563.2410330889</v>
          </cell>
          <cell r="C15">
            <v>1145320.18067482</v>
          </cell>
          <cell r="D15">
            <v>1190.75</v>
          </cell>
          <cell r="F15" t="str">
            <v>78-BOT</v>
          </cell>
          <cell r="G15" t="str">
            <v>PAV-RÍGIDO</v>
          </cell>
        </row>
        <row r="16">
          <cell r="A16" t="str">
            <v>C24</v>
          </cell>
          <cell r="B16">
            <v>1191561.8930022458</v>
          </cell>
          <cell r="C16">
            <v>1145318.5301687017</v>
          </cell>
          <cell r="D16">
            <v>1190.54</v>
          </cell>
        </row>
        <row r="17">
          <cell r="A17" t="str">
            <v>C56</v>
          </cell>
          <cell r="B17">
            <v>1191530.2347715679</v>
          </cell>
          <cell r="C17">
            <v>1145290.4793301299</v>
          </cell>
          <cell r="D17">
            <v>1186.8219999999999</v>
          </cell>
          <cell r="F17" t="str">
            <v>30-68</v>
          </cell>
          <cell r="G17" t="str">
            <v>PAV_RÍGIDO</v>
          </cell>
        </row>
        <row r="18">
          <cell r="A18" t="str">
            <v>C54</v>
          </cell>
          <cell r="B18">
            <v>1191500.4342392494</v>
          </cell>
          <cell r="C18">
            <v>1145291.1404657718</v>
          </cell>
          <cell r="D18">
            <v>1185.4059999999999</v>
          </cell>
          <cell r="F18" t="str">
            <v>68-66</v>
          </cell>
          <cell r="G18" t="str">
            <v>PAV_RÍGIDO</v>
          </cell>
        </row>
        <row r="19">
          <cell r="A19" t="str">
            <v>C58</v>
          </cell>
          <cell r="B19">
            <v>1191499.2065451636</v>
          </cell>
          <cell r="C19">
            <v>1145264.4003911847</v>
          </cell>
          <cell r="D19">
            <v>1182.7929999999999</v>
          </cell>
        </row>
        <row r="20">
          <cell r="A20" t="str">
            <v>C60</v>
          </cell>
          <cell r="B20">
            <v>1191499.5953794362</v>
          </cell>
          <cell r="C20">
            <v>1145257.5732452362</v>
          </cell>
          <cell r="D20">
            <v>1182.2809999999999</v>
          </cell>
          <cell r="F20" t="str">
            <v>36-34</v>
          </cell>
          <cell r="G20" t="str">
            <v>PAV_RÍGIDO</v>
          </cell>
        </row>
        <row r="21">
          <cell r="A21" t="str">
            <v>C62</v>
          </cell>
          <cell r="B21">
            <v>1191497.5579809428</v>
          </cell>
          <cell r="C21">
            <v>1145212.1362822251</v>
          </cell>
          <cell r="D21">
            <v>1180.105</v>
          </cell>
          <cell r="F21" t="str">
            <v>34-68</v>
          </cell>
          <cell r="G21" t="str">
            <v>PAV_RÍGIDO</v>
          </cell>
        </row>
        <row r="22">
          <cell r="A22" t="str">
            <v>C66</v>
          </cell>
          <cell r="B22">
            <v>1191494.9638704243</v>
          </cell>
          <cell r="C22">
            <v>1145147.1920447221</v>
          </cell>
          <cell r="D22">
            <v>1175.7530489268427</v>
          </cell>
          <cell r="F22" t="str">
            <v>34-32</v>
          </cell>
          <cell r="G22" t="str">
            <v>ANDÉN-CONCRETO</v>
          </cell>
        </row>
        <row r="23">
          <cell r="A23" t="str">
            <v>C70</v>
          </cell>
          <cell r="B23">
            <v>1191497.2342826368</v>
          </cell>
          <cell r="C23">
            <v>1145054.4004244073</v>
          </cell>
          <cell r="D23">
            <v>1170.0571547577492</v>
          </cell>
          <cell r="F23" t="str">
            <v>32-28</v>
          </cell>
          <cell r="G23" t="str">
            <v>ANDÉN-CONCRETO</v>
          </cell>
        </row>
        <row r="24">
          <cell r="A24" t="str">
            <v>C74</v>
          </cell>
          <cell r="B24">
            <v>1191499.2138336732</v>
          </cell>
          <cell r="C24">
            <v>1144986.8170596131</v>
          </cell>
          <cell r="D24">
            <v>1166.8280156071628</v>
          </cell>
          <cell r="F24" t="str">
            <v>30-28</v>
          </cell>
          <cell r="G24" t="str">
            <v>PAV_RÍGIDO</v>
          </cell>
        </row>
        <row r="25">
          <cell r="A25" t="str">
            <v>C76</v>
          </cell>
          <cell r="B25">
            <v>1191497.067318565</v>
          </cell>
          <cell r="C25">
            <v>1144987.2829004505</v>
          </cell>
          <cell r="D25">
            <v>1166.756753520358</v>
          </cell>
          <cell r="F25" t="str">
            <v>28-26</v>
          </cell>
          <cell r="G25" t="str">
            <v>PAV-RÍGIDO</v>
          </cell>
        </row>
        <row r="26">
          <cell r="A26" t="str">
            <v>C78</v>
          </cell>
          <cell r="B26">
            <v>1191467.2288317634</v>
          </cell>
          <cell r="C26">
            <v>1144984.243197965</v>
          </cell>
          <cell r="D26">
            <v>1164.991127856624</v>
          </cell>
          <cell r="F26" t="str">
            <v>18-20</v>
          </cell>
          <cell r="G26" t="str">
            <v>PAV-RÍGIDO</v>
          </cell>
        </row>
        <row r="27">
          <cell r="A27" t="str">
            <v>C80</v>
          </cell>
          <cell r="B27">
            <v>1191466.3991390071</v>
          </cell>
          <cell r="C27">
            <v>1144930.4334735307</v>
          </cell>
          <cell r="D27">
            <v>1161.9028244998628</v>
          </cell>
          <cell r="F27" t="str">
            <v>20-22</v>
          </cell>
          <cell r="G27" t="str">
            <v>PAV-RÍGIDO</v>
          </cell>
        </row>
        <row r="28">
          <cell r="A28" t="str">
            <v>C90</v>
          </cell>
          <cell r="B28">
            <v>1191465.2260283672</v>
          </cell>
          <cell r="C28">
            <v>1144889.9137989464</v>
          </cell>
          <cell r="D28">
            <v>1159.4494287921034</v>
          </cell>
          <cell r="F28" t="str">
            <v>22-26</v>
          </cell>
          <cell r="G28" t="str">
            <v>PAV-RÍGIDO</v>
          </cell>
        </row>
        <row r="29">
          <cell r="A29" t="str">
            <v>C104</v>
          </cell>
          <cell r="B29">
            <v>1191463.399271481</v>
          </cell>
          <cell r="C29">
            <v>1144826.8596108749</v>
          </cell>
          <cell r="D29">
            <v>1155.1441202878093</v>
          </cell>
          <cell r="F29" t="str">
            <v>26-38</v>
          </cell>
          <cell r="G29" t="str">
            <v>PAV-RÍGIDO</v>
          </cell>
        </row>
        <row r="30">
          <cell r="A30" t="str">
            <v>C110</v>
          </cell>
          <cell r="B30">
            <v>1191462.8418117161</v>
          </cell>
          <cell r="C30">
            <v>1144792.153845073</v>
          </cell>
          <cell r="D30">
            <v>1152.9384668853863</v>
          </cell>
          <cell r="F30" t="str">
            <v>38-46</v>
          </cell>
          <cell r="G30" t="str">
            <v>PAV-RÍGIDO</v>
          </cell>
        </row>
        <row r="31">
          <cell r="A31" t="str">
            <v>C122</v>
          </cell>
          <cell r="B31">
            <v>1191462.0334376078</v>
          </cell>
          <cell r="C31">
            <v>1144760.658542125</v>
          </cell>
          <cell r="D31">
            <v>1150.7446010748581</v>
          </cell>
          <cell r="F31" t="str">
            <v>46-54</v>
          </cell>
          <cell r="G31" t="str">
            <v>PAV-ASFALTICO</v>
          </cell>
        </row>
        <row r="32">
          <cell r="A32" t="str">
            <v>C130</v>
          </cell>
          <cell r="B32">
            <v>1191461.571323764</v>
          </cell>
          <cell r="C32">
            <v>1144730.4794594583</v>
          </cell>
          <cell r="D32">
            <v>1147.5784266390315</v>
          </cell>
          <cell r="F32" t="str">
            <v>54-56</v>
          </cell>
          <cell r="G32" t="str">
            <v>PAV-ASFALTICO</v>
          </cell>
        </row>
        <row r="33">
          <cell r="A33" t="str">
            <v>C128</v>
          </cell>
          <cell r="B33">
            <v>1191431.892393013</v>
          </cell>
          <cell r="C33">
            <v>1144732.1344806391</v>
          </cell>
          <cell r="D33">
            <v>1147.7005174295173</v>
          </cell>
          <cell r="F33" t="str">
            <v>56-74</v>
          </cell>
          <cell r="G33" t="str">
            <v>PAV-ASFALTICO</v>
          </cell>
        </row>
        <row r="34">
          <cell r="A34" t="str">
            <v>C140</v>
          </cell>
          <cell r="B34">
            <v>1191433.1261077637</v>
          </cell>
          <cell r="C34">
            <v>1144710.7434003442</v>
          </cell>
          <cell r="D34">
            <v>1144.9210551968299</v>
          </cell>
          <cell r="F34" t="str">
            <v>58-60</v>
          </cell>
          <cell r="G34" t="str">
            <v>PAV-ASFALTICO</v>
          </cell>
        </row>
        <row r="35">
          <cell r="A35" t="str">
            <v>BOT9</v>
          </cell>
          <cell r="B35">
            <v>1191447.4583038669</v>
          </cell>
          <cell r="C35">
            <v>1144700.0254200781</v>
          </cell>
          <cell r="D35">
            <v>1134.6099999999999</v>
          </cell>
          <cell r="F35" t="str">
            <v>60-62</v>
          </cell>
          <cell r="G35" t="str">
            <v>PAV-ASFALTICO</v>
          </cell>
        </row>
        <row r="36">
          <cell r="A36" t="str">
            <v>C26</v>
          </cell>
          <cell r="B36">
            <v>1191515.8580873033</v>
          </cell>
          <cell r="C36">
            <v>1145421.851673282</v>
          </cell>
          <cell r="D36">
            <v>1203.2629999999999</v>
          </cell>
          <cell r="F36" t="str">
            <v>62-64</v>
          </cell>
          <cell r="G36" t="str">
            <v>PAV-ASFALTICO</v>
          </cell>
        </row>
        <row r="37">
          <cell r="A37" t="str">
            <v>C28</v>
          </cell>
          <cell r="B37">
            <v>1191508.3143</v>
          </cell>
          <cell r="C37">
            <v>1145367.4987999999</v>
          </cell>
          <cell r="D37">
            <v>1195.1600000000001</v>
          </cell>
          <cell r="F37" t="str">
            <v>96-98</v>
          </cell>
          <cell r="G37" t="str">
            <v>ZONA VERDE</v>
          </cell>
        </row>
        <row r="38">
          <cell r="A38" t="str">
            <v>C52</v>
          </cell>
          <cell r="B38">
            <v>1191502.8532229767</v>
          </cell>
          <cell r="C38">
            <v>1145325.3554622123</v>
          </cell>
          <cell r="D38">
            <v>1189.6320000000001</v>
          </cell>
          <cell r="F38" t="str">
            <v>98-100</v>
          </cell>
          <cell r="G38" t="str">
            <v>ZONA VERDE</v>
          </cell>
        </row>
        <row r="39">
          <cell r="A39" t="str">
            <v>C54</v>
          </cell>
          <cell r="B39">
            <v>1191500.4342392494</v>
          </cell>
          <cell r="C39">
            <v>1145291.1404657718</v>
          </cell>
          <cell r="D39">
            <v>1190.75</v>
          </cell>
          <cell r="F39" t="str">
            <v>100-104</v>
          </cell>
          <cell r="G39" t="str">
            <v>ZONA VERDE</v>
          </cell>
        </row>
        <row r="40">
          <cell r="A40" t="str">
            <v>TC1</v>
          </cell>
          <cell r="B40">
            <v>1191542.1189999999</v>
          </cell>
          <cell r="C40">
            <v>1145322.7350000001</v>
          </cell>
          <cell r="D40">
            <v>1190.0889999999999</v>
          </cell>
        </row>
        <row r="41">
          <cell r="A41" t="str">
            <v>C52</v>
          </cell>
          <cell r="B41">
            <v>1191502.8532229767</v>
          </cell>
          <cell r="C41">
            <v>1145325.3554622123</v>
          </cell>
          <cell r="D41">
            <v>1189.6317583792229</v>
          </cell>
          <cell r="F41" t="str">
            <v>104-106</v>
          </cell>
          <cell r="G41" t="str">
            <v>ZONA VERDE</v>
          </cell>
        </row>
        <row r="42">
          <cell r="A42" t="str">
            <v>C64</v>
          </cell>
          <cell r="B42">
            <v>1191540.5127123578</v>
          </cell>
          <cell r="C42">
            <v>1145209.1018411785</v>
          </cell>
          <cell r="D42">
            <v>1181.9725504697915</v>
          </cell>
          <cell r="F42" t="str">
            <v>106-108</v>
          </cell>
          <cell r="G42" t="str">
            <v>PAV-RÍGIDO</v>
          </cell>
        </row>
        <row r="43">
          <cell r="A43" t="str">
            <v>C62</v>
          </cell>
          <cell r="B43">
            <v>1191497.5579809428</v>
          </cell>
          <cell r="C43">
            <v>1145212.1362822251</v>
          </cell>
          <cell r="D43">
            <v>1181.973</v>
          </cell>
          <cell r="F43" t="str">
            <v>108-62</v>
          </cell>
          <cell r="G43" t="str">
            <v>PAV-RÍGIDO</v>
          </cell>
        </row>
        <row r="44">
          <cell r="A44" t="str">
            <v>C65</v>
          </cell>
          <cell r="B44">
            <v>1191532.7826694576</v>
          </cell>
          <cell r="C44">
            <v>1145148.0308560829</v>
          </cell>
          <cell r="D44">
            <v>1177.9460787660003</v>
          </cell>
          <cell r="F44" t="str">
            <v>102-100</v>
          </cell>
          <cell r="G44" t="str">
            <v>ZONA VERDE</v>
          </cell>
        </row>
        <row r="45">
          <cell r="A45" t="str">
            <v>C66</v>
          </cell>
          <cell r="B45">
            <v>1191494.9638704243</v>
          </cell>
          <cell r="C45">
            <v>1145147.1920447221</v>
          </cell>
          <cell r="D45">
            <v>1175.7530489268427</v>
          </cell>
          <cell r="F45" t="str">
            <v>80-82</v>
          </cell>
          <cell r="G45" t="str">
            <v>PAV-RÍGIDO</v>
          </cell>
        </row>
        <row r="46">
          <cell r="A46" t="str">
            <v>C74</v>
          </cell>
          <cell r="B46">
            <v>1191499.2138336732</v>
          </cell>
          <cell r="C46">
            <v>1144986.8170596131</v>
          </cell>
          <cell r="D46">
            <v>1166.8280156071628</v>
          </cell>
          <cell r="F46" t="str">
            <v>82-84</v>
          </cell>
          <cell r="G46" t="str">
            <v>PAV-RÍGIDO</v>
          </cell>
        </row>
        <row r="47">
          <cell r="A47" t="str">
            <v>C92</v>
          </cell>
          <cell r="B47">
            <v>1191523.5256064434</v>
          </cell>
          <cell r="C47">
            <v>1144986.5423009782</v>
          </cell>
          <cell r="D47">
            <v>1166.3729599073076</v>
          </cell>
          <cell r="F47" t="str">
            <v>84-88</v>
          </cell>
          <cell r="G47" t="str">
            <v>PAV-RÍGIDO</v>
          </cell>
        </row>
        <row r="48">
          <cell r="A48" t="str">
            <v>C94</v>
          </cell>
          <cell r="B48">
            <v>1191526.1470680055</v>
          </cell>
          <cell r="C48">
            <v>1144928.2134385803</v>
          </cell>
          <cell r="D48">
            <v>1163.4417861952909</v>
          </cell>
          <cell r="F48" t="str">
            <v>88-116</v>
          </cell>
        </row>
        <row r="49">
          <cell r="A49" t="str">
            <v>C96</v>
          </cell>
          <cell r="B49">
            <v>1191526.3531607171</v>
          </cell>
          <cell r="C49">
            <v>1144891.4892880481</v>
          </cell>
          <cell r="D49">
            <v>1160.8718878458428</v>
          </cell>
          <cell r="F49" t="str">
            <v>84-86</v>
          </cell>
          <cell r="G49" t="str">
            <v>PAV-RÍGIDO</v>
          </cell>
        </row>
        <row r="50">
          <cell r="A50" t="str">
            <v>C100</v>
          </cell>
          <cell r="B50">
            <v>1191527.5483723937</v>
          </cell>
          <cell r="C50">
            <v>1144827.6473020378</v>
          </cell>
          <cell r="D50">
            <v>1155.9654330649385</v>
          </cell>
          <cell r="F50" t="str">
            <v>86-74</v>
          </cell>
          <cell r="G50" t="str">
            <v>PAV-RÍGIDO</v>
          </cell>
        </row>
        <row r="51">
          <cell r="A51" t="str">
            <v>C116</v>
          </cell>
          <cell r="B51">
            <v>1191528.4827198791</v>
          </cell>
          <cell r="C51">
            <v>1144786.689050117</v>
          </cell>
          <cell r="D51">
            <v>1153.2575718136488</v>
          </cell>
          <cell r="F51" t="str">
            <v>88-90</v>
          </cell>
          <cell r="G51" t="str">
            <v>PAV_ASFÁLTICO</v>
          </cell>
        </row>
        <row r="52">
          <cell r="A52" t="str">
            <v>C120</v>
          </cell>
          <cell r="B52">
            <v>1191529.177072189</v>
          </cell>
          <cell r="C52">
            <v>1144752.0608019887</v>
          </cell>
          <cell r="D52">
            <v>1150.2924485892886</v>
          </cell>
          <cell r="F52" t="str">
            <v>90-BOT6</v>
          </cell>
          <cell r="G52" t="str">
            <v>PAV_ASFÁLTICO</v>
          </cell>
        </row>
        <row r="53">
          <cell r="A53" t="str">
            <v>C132</v>
          </cell>
          <cell r="B53">
            <v>1191529.3554967688</v>
          </cell>
          <cell r="C53">
            <v>1144724.1237319179</v>
          </cell>
          <cell r="D53">
            <v>1148.6058974796965</v>
          </cell>
          <cell r="F53" t="str">
            <v>92-94</v>
          </cell>
          <cell r="G53" t="str">
            <v>PAV-RÍGIDO</v>
          </cell>
        </row>
        <row r="54">
          <cell r="A54" t="str">
            <v>C130</v>
          </cell>
          <cell r="B54">
            <v>1191461.571323764</v>
          </cell>
          <cell r="C54">
            <v>1144730.4794594583</v>
          </cell>
          <cell r="D54">
            <v>1147.5784266390315</v>
          </cell>
          <cell r="F54" t="str">
            <v>110-112</v>
          </cell>
          <cell r="G54" t="str">
            <v>PAV-RÍGIDO</v>
          </cell>
        </row>
        <row r="55">
          <cell r="A55" t="str">
            <v>C100</v>
          </cell>
          <cell r="B55">
            <v>1191527.5483723937</v>
          </cell>
          <cell r="C55">
            <v>1144827.6473020378</v>
          </cell>
          <cell r="D55">
            <v>1155.9654330649385</v>
          </cell>
          <cell r="F55" t="str">
            <v>112-114</v>
          </cell>
          <cell r="G55" t="str">
            <v>PAV-RÍGIDO</v>
          </cell>
        </row>
        <row r="56">
          <cell r="A56" t="str">
            <v>C102</v>
          </cell>
          <cell r="B56">
            <v>1191501.6060028421</v>
          </cell>
          <cell r="C56">
            <v>1144827.5702766138</v>
          </cell>
          <cell r="D56">
            <v>1155.9129076851048</v>
          </cell>
          <cell r="F56" t="str">
            <v>114-116</v>
          </cell>
          <cell r="G56" t="str">
            <v>PAV-RÍGIDO</v>
          </cell>
        </row>
        <row r="57">
          <cell r="A57" t="str">
            <v>C104</v>
          </cell>
          <cell r="B57">
            <v>1191463.399271481</v>
          </cell>
          <cell r="C57">
            <v>1144826.8596108749</v>
          </cell>
          <cell r="D57">
            <v>1155.1441202878093</v>
          </cell>
        </row>
        <row r="58">
          <cell r="A58" t="str">
            <v>C106</v>
          </cell>
          <cell r="B58">
            <v>1191431.5151670205</v>
          </cell>
          <cell r="C58">
            <v>1144825.6209093952</v>
          </cell>
          <cell r="D58">
            <v>1154.6266067570036</v>
          </cell>
          <cell r="F58" t="str">
            <v>116-118</v>
          </cell>
          <cell r="G58" t="str">
            <v>PAV-RÍGIDO</v>
          </cell>
        </row>
        <row r="59">
          <cell r="A59" t="str">
            <v>C114</v>
          </cell>
          <cell r="B59">
            <v>1191501.9727163019</v>
          </cell>
          <cell r="C59">
            <v>1144788.5440485245</v>
          </cell>
          <cell r="D59">
            <v>1153.2621634085367</v>
          </cell>
        </row>
        <row r="60">
          <cell r="A60" t="str">
            <v>C112</v>
          </cell>
          <cell r="B60">
            <v>1191500.1950739091</v>
          </cell>
          <cell r="C60">
            <v>1144788.9457463184</v>
          </cell>
          <cell r="D60">
            <v>1153.2556116151654</v>
          </cell>
          <cell r="F60" t="str">
            <v>118-120</v>
          </cell>
          <cell r="G60" t="str">
            <v>PAV-RÍGIDO</v>
          </cell>
        </row>
        <row r="61">
          <cell r="A61" t="str">
            <v>C110</v>
          </cell>
          <cell r="B61">
            <v>1191462.8418117161</v>
          </cell>
          <cell r="C61">
            <v>1144792.153845073</v>
          </cell>
          <cell r="D61">
            <v>1152.9384668853863</v>
          </cell>
          <cell r="F61" t="str">
            <v>120-122</v>
          </cell>
          <cell r="G61" t="str">
            <v>PAV-RÍGIDO</v>
          </cell>
        </row>
        <row r="62">
          <cell r="A62" t="str">
            <v>TC3</v>
          </cell>
          <cell r="B62">
            <v>1191501.3699</v>
          </cell>
          <cell r="C62">
            <v>1144808.7973</v>
          </cell>
          <cell r="D62">
            <v>1154.8399999999999</v>
          </cell>
          <cell r="F62" t="str">
            <v>122-BOT</v>
          </cell>
          <cell r="G62" t="str">
            <v>PAV-RÍGIDO</v>
          </cell>
        </row>
        <row r="63">
          <cell r="A63" t="str">
            <v>C120</v>
          </cell>
          <cell r="B63">
            <v>1191529.177072189</v>
          </cell>
          <cell r="C63">
            <v>1144752.0608019887</v>
          </cell>
          <cell r="D63">
            <v>1150.2924485892886</v>
          </cell>
        </row>
        <row r="64">
          <cell r="A64" t="str">
            <v>C122</v>
          </cell>
          <cell r="B64">
            <v>1191462.0334376078</v>
          </cell>
          <cell r="C64">
            <v>1144760.658542125</v>
          </cell>
          <cell r="D64">
            <v>1150.7446010748581</v>
          </cell>
        </row>
        <row r="65">
          <cell r="A65" t="str">
            <v>C96</v>
          </cell>
          <cell r="B65">
            <v>1191526.3531607171</v>
          </cell>
          <cell r="C65">
            <v>1144891.4892880481</v>
          </cell>
          <cell r="D65">
            <v>1160.8718878458428</v>
          </cell>
        </row>
        <row r="66">
          <cell r="A66" t="str">
            <v>C97</v>
          </cell>
          <cell r="B66">
            <v>1191565.4065407964</v>
          </cell>
          <cell r="C66">
            <v>1144892.8155515667</v>
          </cell>
          <cell r="D66">
            <v>1160.2233660169181</v>
          </cell>
        </row>
        <row r="67">
          <cell r="A67" t="str">
            <v>C98</v>
          </cell>
          <cell r="B67">
            <v>1191569.8600007538</v>
          </cell>
          <cell r="C67">
            <v>1144828.6744065618</v>
          </cell>
          <cell r="D67">
            <v>1155.9259800197913</v>
          </cell>
        </row>
        <row r="68">
          <cell r="A68" t="str">
            <v>C118</v>
          </cell>
          <cell r="B68">
            <v>1191571.2640659509</v>
          </cell>
          <cell r="C68">
            <v>1144782.6282532108</v>
          </cell>
          <cell r="D68">
            <v>1152.7656705800646</v>
          </cell>
        </row>
        <row r="69">
          <cell r="A69" t="str">
            <v>C134</v>
          </cell>
          <cell r="B69">
            <v>1191556.5603261429</v>
          </cell>
          <cell r="C69">
            <v>1144722.322583054</v>
          </cell>
          <cell r="D69">
            <v>1148.4671202861955</v>
          </cell>
        </row>
        <row r="70">
          <cell r="A70" t="str">
            <v>C136</v>
          </cell>
          <cell r="B70">
            <v>1191566.1729253982</v>
          </cell>
          <cell r="C70">
            <v>1144707.4150436397</v>
          </cell>
          <cell r="D70">
            <v>1147.1464895875115</v>
          </cell>
        </row>
        <row r="71">
          <cell r="A71" t="str">
            <v>C138</v>
          </cell>
          <cell r="B71">
            <v>1191564.1166434162</v>
          </cell>
          <cell r="C71">
            <v>1144689.0780558048</v>
          </cell>
          <cell r="D71">
            <v>1145.5126510172631</v>
          </cell>
        </row>
        <row r="72">
          <cell r="A72" t="str">
            <v>BOT7</v>
          </cell>
          <cell r="B72">
            <v>1191601.1109846877</v>
          </cell>
          <cell r="C72">
            <v>1144687.0181042748</v>
          </cell>
          <cell r="D72">
            <v>1127.6437102567099</v>
          </cell>
        </row>
        <row r="73">
          <cell r="A73" t="str">
            <v>TC4</v>
          </cell>
          <cell r="B73">
            <v>1191463.7904000001</v>
          </cell>
          <cell r="C73">
            <v>1144930.5388</v>
          </cell>
          <cell r="D73">
            <v>1161.7639999999999</v>
          </cell>
        </row>
        <row r="74">
          <cell r="A74" t="str">
            <v>C82</v>
          </cell>
          <cell r="B74">
            <v>1191433.9077385911</v>
          </cell>
          <cell r="C74">
            <v>1144931.8403828214</v>
          </cell>
          <cell r="D74">
            <v>1159.9307098309339</v>
          </cell>
        </row>
        <row r="75">
          <cell r="A75" t="str">
            <v>C84</v>
          </cell>
          <cell r="B75">
            <v>1191432.904671584</v>
          </cell>
          <cell r="C75">
            <v>1144889.7090872482</v>
          </cell>
          <cell r="D75">
            <v>1157.8125746058085</v>
          </cell>
        </row>
        <row r="76">
          <cell r="A76" t="str">
            <v>C108</v>
          </cell>
          <cell r="B76">
            <v>1191431.0758337972</v>
          </cell>
          <cell r="C76">
            <v>1144796.2155168962</v>
          </cell>
          <cell r="D76">
            <v>1153.093708605792</v>
          </cell>
        </row>
        <row r="77">
          <cell r="A77" t="str">
            <v>C124</v>
          </cell>
          <cell r="B77">
            <v>1191430.8320209784</v>
          </cell>
          <cell r="C77">
            <v>1144764.2463879071</v>
          </cell>
          <cell r="D77">
            <v>1151.36099689966</v>
          </cell>
        </row>
        <row r="78">
          <cell r="A78" t="str">
            <v>C126</v>
          </cell>
          <cell r="B78">
            <v>1191430.4374146583</v>
          </cell>
          <cell r="C78">
            <v>1144732.9865426922</v>
          </cell>
          <cell r="D78">
            <v>1147.7185499223162</v>
          </cell>
        </row>
        <row r="79">
          <cell r="A79" t="str">
            <v>C128</v>
          </cell>
          <cell r="B79">
            <v>1191431.892393013</v>
          </cell>
          <cell r="C79">
            <v>1144732.1344806391</v>
          </cell>
          <cell r="D79">
            <v>1147.7005174295173</v>
          </cell>
          <cell r="G79" t="e">
            <v>#VALUE!</v>
          </cell>
          <cell r="H79" t="e">
            <v>#VALUE!</v>
          </cell>
        </row>
        <row r="80">
          <cell r="A80" t="str">
            <v>C86</v>
          </cell>
          <cell r="B80">
            <v>1191398.6718257838</v>
          </cell>
          <cell r="C80">
            <v>1144889.2047952481</v>
          </cell>
          <cell r="D80">
            <v>1156.6426841433508</v>
          </cell>
          <cell r="G80" t="e">
            <v>#VALUE!</v>
          </cell>
          <cell r="H80" t="e">
            <v>#VALUE!</v>
          </cell>
        </row>
        <row r="81">
          <cell r="A81" t="str">
            <v>C88</v>
          </cell>
          <cell r="B81">
            <v>1191385.2400421887</v>
          </cell>
          <cell r="C81">
            <v>1144831.5866018485</v>
          </cell>
          <cell r="D81">
            <v>1152.2815318608457</v>
          </cell>
        </row>
        <row r="82">
          <cell r="A82" t="str">
            <v>C108</v>
          </cell>
          <cell r="B82">
            <v>1191431.0758337972</v>
          </cell>
          <cell r="C82">
            <v>1144796.2155168962</v>
          </cell>
          <cell r="D82">
            <v>1153.093708605792</v>
          </cell>
        </row>
        <row r="83">
          <cell r="A83" t="str">
            <v>PT1</v>
          </cell>
          <cell r="B83">
            <v>1191517.289073844</v>
          </cell>
          <cell r="C83">
            <v>1145508.4159308083</v>
          </cell>
          <cell r="D83">
            <v>1230.9528403960812</v>
          </cell>
        </row>
        <row r="84">
          <cell r="A84" t="str">
            <v>PT2</v>
          </cell>
          <cell r="B84">
            <v>1191531.5977</v>
          </cell>
          <cell r="C84">
            <v>1145505.7890999999</v>
          </cell>
          <cell r="D84">
            <v>1226.654</v>
          </cell>
        </row>
        <row r="85">
          <cell r="A85" t="str">
            <v>C1</v>
          </cell>
          <cell r="B85">
            <v>1191545.1289403753</v>
          </cell>
          <cell r="C85">
            <v>1145519.9104343585</v>
          </cell>
          <cell r="D85">
            <v>1220.9332550114161</v>
          </cell>
        </row>
        <row r="86">
          <cell r="A86" t="str">
            <v>C2</v>
          </cell>
          <cell r="B86">
            <v>1191550.4788459165</v>
          </cell>
          <cell r="C86">
            <v>1145514.8570228245</v>
          </cell>
          <cell r="D86">
            <v>1218.2593464328063</v>
          </cell>
        </row>
        <row r="87">
          <cell r="A87" t="str">
            <v>C4</v>
          </cell>
          <cell r="B87">
            <v>1191540.2756986935</v>
          </cell>
          <cell r="C87">
            <v>1145487.5546737197</v>
          </cell>
          <cell r="D87">
            <v>1211.8135146093448</v>
          </cell>
        </row>
        <row r="88">
          <cell r="A88" t="str">
            <v>C36</v>
          </cell>
          <cell r="B88">
            <v>1191385.9782167007</v>
          </cell>
          <cell r="C88">
            <v>1145366.0249690493</v>
          </cell>
          <cell r="D88">
            <v>1186.0971475412819</v>
          </cell>
          <cell r="E88" t="str">
            <v>C34</v>
          </cell>
          <cell r="F88">
            <v>1191407.6480886049</v>
          </cell>
          <cell r="G88">
            <v>1145368.3297261901</v>
          </cell>
          <cell r="H88">
            <v>1185.865220816396</v>
          </cell>
          <cell r="I88" t="str">
            <v>C34</v>
          </cell>
        </row>
        <row r="89">
          <cell r="A89" t="str">
            <v>C34</v>
          </cell>
          <cell r="B89">
            <v>1191407.6480886049</v>
          </cell>
          <cell r="C89">
            <v>1145368.3297261901</v>
          </cell>
          <cell r="D89">
            <v>1185.865220816396</v>
          </cell>
        </row>
        <row r="90">
          <cell r="A90" t="str">
            <v>C32</v>
          </cell>
          <cell r="B90">
            <v>1191444.5673425526</v>
          </cell>
          <cell r="C90">
            <v>1145372.5219059505</v>
          </cell>
          <cell r="D90">
            <v>1186.8904668925011</v>
          </cell>
        </row>
        <row r="91">
          <cell r="A91" t="str">
            <v>C30</v>
          </cell>
          <cell r="B91">
            <v>1191480.2691174878</v>
          </cell>
          <cell r="C91">
            <v>1145371.9440329694</v>
          </cell>
          <cell r="D91">
            <v>1190.8422046707394</v>
          </cell>
        </row>
        <row r="92">
          <cell r="A92" t="str">
            <v>C40</v>
          </cell>
          <cell r="B92">
            <v>1191233.6051568398</v>
          </cell>
          <cell r="C92">
            <v>1145315.3305393076</v>
          </cell>
          <cell r="D92">
            <v>1205.6533415126141</v>
          </cell>
        </row>
        <row r="93">
          <cell r="A93" t="str">
            <v>BOT2</v>
          </cell>
          <cell r="B93">
            <v>1191343.7437278249</v>
          </cell>
          <cell r="C93">
            <v>1145348.0400492826</v>
          </cell>
          <cell r="D93">
            <v>1181.7207503766831</v>
          </cell>
        </row>
        <row r="94">
          <cell r="A94" t="str">
            <v>C60</v>
          </cell>
          <cell r="B94">
            <v>1191499.5953794362</v>
          </cell>
          <cell r="C94">
            <v>1145257.5732452362</v>
          </cell>
          <cell r="D94">
            <v>1182.2805486798327</v>
          </cell>
        </row>
        <row r="95">
          <cell r="A95" t="str">
            <v>C50</v>
          </cell>
          <cell r="B95">
            <v>1191452.9479753971</v>
          </cell>
          <cell r="C95">
            <v>1145258.0259143095</v>
          </cell>
          <cell r="D95">
            <v>1179.4210856841094</v>
          </cell>
        </row>
        <row r="96">
          <cell r="A96" t="str">
            <v>C48</v>
          </cell>
          <cell r="B96">
            <v>1191416.5215588321</v>
          </cell>
          <cell r="C96">
            <v>1145268.427506027</v>
          </cell>
          <cell r="D96">
            <v>1174.4300171656976</v>
          </cell>
        </row>
        <row r="97">
          <cell r="A97" t="str">
            <v>C40</v>
          </cell>
          <cell r="B97">
            <v>1191233.6051568398</v>
          </cell>
          <cell r="C97">
            <v>1145315.3305393076</v>
          </cell>
          <cell r="D97">
            <v>1205.6533415126141</v>
          </cell>
        </row>
        <row r="98">
          <cell r="A98" t="str">
            <v>C42</v>
          </cell>
          <cell r="B98">
            <v>1191315.1649979209</v>
          </cell>
          <cell r="C98">
            <v>1145293.7707278812</v>
          </cell>
          <cell r="D98">
            <v>1191.9576915731323</v>
          </cell>
        </row>
        <row r="99">
          <cell r="A99" t="str">
            <v>C38</v>
          </cell>
          <cell r="B99">
            <v>1191333.3602941735</v>
          </cell>
          <cell r="C99">
            <v>1145360.6807149199</v>
          </cell>
          <cell r="D99">
            <v>1186.121058422025</v>
          </cell>
        </row>
        <row r="100">
          <cell r="A100" t="str">
            <v>C44</v>
          </cell>
          <cell r="B100">
            <v>1191343.4377744319</v>
          </cell>
          <cell r="C100">
            <v>1145286.4692994244</v>
          </cell>
          <cell r="D100">
            <v>1186.7896610341879</v>
          </cell>
        </row>
        <row r="101">
          <cell r="A101" t="str">
            <v>C46</v>
          </cell>
          <cell r="B101">
            <v>1191361.9793602214</v>
          </cell>
          <cell r="C101">
            <v>1145282.0798004218</v>
          </cell>
          <cell r="D101">
            <v>1182.6461140254107</v>
          </cell>
        </row>
        <row r="102">
          <cell r="A102" t="str">
            <v>BOT5</v>
          </cell>
          <cell r="B102">
            <v>1191417.1800177342</v>
          </cell>
          <cell r="C102">
            <v>1145255.6605787077</v>
          </cell>
          <cell r="D102">
            <v>1170.1999999999998</v>
          </cell>
        </row>
        <row r="103">
          <cell r="A103" t="str">
            <v>TC5</v>
          </cell>
          <cell r="B103">
            <v>1191488.4743999999</v>
          </cell>
          <cell r="C103">
            <v>1145147.0571000001</v>
          </cell>
          <cell r="D103">
            <v>1175.1600000000001</v>
          </cell>
        </row>
        <row r="104">
          <cell r="A104" t="str">
            <v>C68</v>
          </cell>
          <cell r="B104">
            <v>1191437.9826942703</v>
          </cell>
          <cell r="C104">
            <v>1145146.6830247378</v>
          </cell>
          <cell r="D104">
            <v>1165.2966002560861</v>
          </cell>
        </row>
        <row r="105">
          <cell r="A105" t="str">
            <v>BOT6</v>
          </cell>
          <cell r="B105">
            <v>1191437.4368949365</v>
          </cell>
          <cell r="C105">
            <v>1145141.8977111292</v>
          </cell>
          <cell r="D105">
            <v>1164.77</v>
          </cell>
        </row>
        <row r="106">
          <cell r="A106" t="str">
            <v>C142</v>
          </cell>
          <cell r="B106">
            <v>1191095.5909430501</v>
          </cell>
          <cell r="C106">
            <v>1144945.8784109976</v>
          </cell>
          <cell r="D106">
            <v>1162.7580487242119</v>
          </cell>
        </row>
        <row r="107">
          <cell r="A107" t="str">
            <v>CJ143</v>
          </cell>
          <cell r="B107">
            <v>1191164.0954978752</v>
          </cell>
          <cell r="C107">
            <v>1144957.758586125</v>
          </cell>
          <cell r="D107">
            <v>1152.1839261782011</v>
          </cell>
        </row>
        <row r="108">
          <cell r="A108" t="str">
            <v>CJ144</v>
          </cell>
          <cell r="B108">
            <v>1191167.6089525388</v>
          </cell>
          <cell r="C108">
            <v>1144954.3943995798</v>
          </cell>
          <cell r="D108">
            <v>1152.2503678737269</v>
          </cell>
        </row>
        <row r="109">
          <cell r="A109" t="str">
            <v>C150</v>
          </cell>
          <cell r="B109">
            <v>1191181.9452158145</v>
          </cell>
          <cell r="C109">
            <v>1144932.4233982624</v>
          </cell>
          <cell r="D109">
            <v>1151.8081336255802</v>
          </cell>
        </row>
        <row r="110">
          <cell r="A110" t="str">
            <v>CJ152</v>
          </cell>
          <cell r="B110">
            <v>1191191.5967579724</v>
          </cell>
          <cell r="C110">
            <v>1144939.66916314</v>
          </cell>
          <cell r="D110">
            <v>1150.8302120287158</v>
          </cell>
        </row>
        <row r="111">
          <cell r="A111" t="str">
            <v>BOT11</v>
          </cell>
          <cell r="B111">
            <v>1191241.4727164977</v>
          </cell>
          <cell r="C111">
            <v>1144942.4868432211</v>
          </cell>
          <cell r="D111">
            <v>1141.95</v>
          </cell>
        </row>
        <row r="112">
          <cell r="A112" t="str">
            <v>CJ166</v>
          </cell>
          <cell r="B112">
            <v>1191164.6906081452</v>
          </cell>
          <cell r="C112">
            <v>1144781.2073734854</v>
          </cell>
          <cell r="D112">
            <v>1178.0029836888752</v>
          </cell>
        </row>
        <row r="113">
          <cell r="A113" t="str">
            <v>CJ164</v>
          </cell>
          <cell r="B113">
            <v>1191124.0879706354</v>
          </cell>
          <cell r="C113">
            <v>1144864.9517246683</v>
          </cell>
          <cell r="D113">
            <v>1170.0820154856133</v>
          </cell>
        </row>
        <row r="114">
          <cell r="A114" t="str">
            <v>CJ168</v>
          </cell>
          <cell r="B114">
            <v>1191113.9781378738</v>
          </cell>
          <cell r="C114">
            <v>1144869.349847222</v>
          </cell>
          <cell r="D114">
            <v>1170.0820154856133</v>
          </cell>
        </row>
        <row r="115">
          <cell r="A115" t="str">
            <v>CJ162</v>
          </cell>
          <cell r="B115">
            <v>1191127.8199318557</v>
          </cell>
          <cell r="C115">
            <v>1144878.0189709365</v>
          </cell>
          <cell r="D115">
            <v>1168.9728423386268</v>
          </cell>
        </row>
        <row r="116">
          <cell r="A116" t="str">
            <v>CJ156</v>
          </cell>
          <cell r="B116">
            <v>1191149.8309283894</v>
          </cell>
          <cell r="C116">
            <v>1144892.0446032835</v>
          </cell>
          <cell r="D116">
            <v>1165.7435616916148</v>
          </cell>
        </row>
        <row r="117">
          <cell r="A117" t="str">
            <v>CJ154</v>
          </cell>
          <cell r="B117">
            <v>1191185.338261886</v>
          </cell>
          <cell r="C117">
            <v>1144919.5643371632</v>
          </cell>
          <cell r="D117">
            <v>1152.1975496993373</v>
          </cell>
        </row>
        <row r="118">
          <cell r="A118" t="str">
            <v>C162</v>
          </cell>
          <cell r="B118">
            <v>1191028.1944093516</v>
          </cell>
          <cell r="C118">
            <v>1145053.8591286908</v>
          </cell>
          <cell r="D118">
            <v>1161.9748751997436</v>
          </cell>
        </row>
        <row r="119">
          <cell r="A119" t="str">
            <v>C160</v>
          </cell>
          <cell r="B119">
            <v>1191126.4227609062</v>
          </cell>
          <cell r="C119">
            <v>1145032.8987971456</v>
          </cell>
          <cell r="D119">
            <v>1148.1460356545308</v>
          </cell>
        </row>
        <row r="120">
          <cell r="A120" t="str">
            <v>C158</v>
          </cell>
          <cell r="B120">
            <v>1191156.0283301936</v>
          </cell>
          <cell r="C120">
            <v>1145012.7727539577</v>
          </cell>
          <cell r="D120">
            <v>1145.4605361375882</v>
          </cell>
        </row>
        <row r="121">
          <cell r="A121" t="str">
            <v>BOT12</v>
          </cell>
          <cell r="B121">
            <v>1191172.9074182273</v>
          </cell>
          <cell r="C121">
            <v>1145004.7513755194</v>
          </cell>
          <cell r="D121">
            <v>1142.0337810361893</v>
          </cell>
        </row>
        <row r="122">
          <cell r="A122" t="str">
            <v>TC6</v>
          </cell>
        </row>
        <row r="123">
          <cell r="A123" t="str">
            <v>C142</v>
          </cell>
          <cell r="B123">
            <v>1191095.5909430501</v>
          </cell>
          <cell r="C123">
            <v>1144945.8784109976</v>
          </cell>
          <cell r="D123">
            <v>1162.7580487242119</v>
          </cell>
        </row>
        <row r="124">
          <cell r="A124" t="str">
            <v>CJ143</v>
          </cell>
          <cell r="B124">
            <v>1191164.0954978752</v>
          </cell>
          <cell r="C124">
            <v>1144957.758586125</v>
          </cell>
          <cell r="D124">
            <v>1152.1839261782011</v>
          </cell>
        </row>
        <row r="125">
          <cell r="A125" t="str">
            <v>CJ144</v>
          </cell>
          <cell r="B125">
            <v>1191167.6089525388</v>
          </cell>
          <cell r="C125">
            <v>1144954.3943995798</v>
          </cell>
          <cell r="D125">
            <v>1152.2503678737269</v>
          </cell>
        </row>
        <row r="126">
          <cell r="A126" t="str">
            <v>C150</v>
          </cell>
          <cell r="B126">
            <v>1191181.9452158145</v>
          </cell>
          <cell r="C126">
            <v>1144932.4233982624</v>
          </cell>
          <cell r="D126">
            <v>1151.8081336255802</v>
          </cell>
        </row>
        <row r="127">
          <cell r="A127" t="str">
            <v>CJ152</v>
          </cell>
          <cell r="B127">
            <v>1191191.5967579724</v>
          </cell>
          <cell r="C127">
            <v>1144939.66916314</v>
          </cell>
          <cell r="D127">
            <v>1150.8302120287158</v>
          </cell>
        </row>
        <row r="128">
          <cell r="A128" t="str">
            <v>BOT11</v>
          </cell>
          <cell r="B128">
            <v>1144942.4868432211</v>
          </cell>
          <cell r="C128">
            <v>1144942.4868432211</v>
          </cell>
          <cell r="D128">
            <v>1141.95</v>
          </cell>
        </row>
        <row r="129">
          <cell r="A129" t="str">
            <v>CJ166</v>
          </cell>
          <cell r="B129">
            <v>1191164.6906081452</v>
          </cell>
          <cell r="C129">
            <v>1144781.2073734854</v>
          </cell>
          <cell r="D129">
            <v>1178.0029836888752</v>
          </cell>
        </row>
        <row r="130">
          <cell r="A130" t="str">
            <v>CJ164</v>
          </cell>
          <cell r="B130">
            <v>1191124.0879706354</v>
          </cell>
          <cell r="C130">
            <v>1144864.9517246683</v>
          </cell>
          <cell r="D130">
            <v>1170.0820154856133</v>
          </cell>
        </row>
        <row r="131">
          <cell r="A131" t="str">
            <v>CJ168</v>
          </cell>
          <cell r="B131">
            <v>1191113.9781378738</v>
          </cell>
          <cell r="C131">
            <v>1144869.349847222</v>
          </cell>
          <cell r="D131">
            <v>1171.3969999999999</v>
          </cell>
        </row>
        <row r="132">
          <cell r="A132" t="str">
            <v>CJ162</v>
          </cell>
          <cell r="B132">
            <v>1191127.8199318557</v>
          </cell>
          <cell r="C132">
            <v>1144878.0189709365</v>
          </cell>
          <cell r="D132">
            <v>1168.9728423386268</v>
          </cell>
        </row>
        <row r="133">
          <cell r="A133" t="str">
            <v>CJ156</v>
          </cell>
          <cell r="B133">
            <v>1191149.8309283894</v>
          </cell>
          <cell r="C133">
            <v>1144892.0446032835</v>
          </cell>
          <cell r="D133">
            <v>1165.7435616916148</v>
          </cell>
        </row>
        <row r="134">
          <cell r="A134" t="str">
            <v>CJ154</v>
          </cell>
          <cell r="B134">
            <v>1191185.338261886</v>
          </cell>
          <cell r="C134">
            <v>1144919.5643371632</v>
          </cell>
          <cell r="D134">
            <v>1152.1975496993373</v>
          </cell>
        </row>
        <row r="135">
          <cell r="A135" t="str">
            <v xml:space="preserve">CJ164' </v>
          </cell>
          <cell r="B135">
            <v>1191125.3992000001</v>
          </cell>
          <cell r="C135">
            <v>1144869.5430999999</v>
          </cell>
          <cell r="D135">
            <v>1169.8</v>
          </cell>
        </row>
        <row r="136">
          <cell r="A136" t="str">
            <v>BOT4</v>
          </cell>
          <cell r="B136">
            <v>1191427.1189999999</v>
          </cell>
          <cell r="C136">
            <v>1145287.852</v>
          </cell>
          <cell r="D136">
            <v>1174.47</v>
          </cell>
        </row>
        <row r="137">
          <cell r="A137" t="str">
            <v>C119</v>
          </cell>
          <cell r="B137">
            <v>1191568.6373863991</v>
          </cell>
          <cell r="C137">
            <v>1144748.6849122746</v>
          </cell>
          <cell r="D137">
            <v>1150.2344069418371</v>
          </cell>
        </row>
        <row r="138">
          <cell r="A138" t="str">
            <v>CJ149</v>
          </cell>
          <cell r="B138">
            <v>1191158.2828147956</v>
          </cell>
          <cell r="C138">
            <v>1144931.4597573425</v>
          </cell>
          <cell r="D138">
            <v>1153.7148713143672</v>
          </cell>
        </row>
        <row r="139">
          <cell r="A139" t="str">
            <v>CJ145</v>
          </cell>
          <cell r="B139">
            <v>1191168.8141633389</v>
          </cell>
          <cell r="C139">
            <v>1144964.1446512789</v>
          </cell>
          <cell r="D139">
            <v>1152.1940647020156</v>
          </cell>
        </row>
        <row r="140">
          <cell r="A140" t="str">
            <v>BOT3</v>
          </cell>
          <cell r="B140">
            <v>1191162.4972890744</v>
          </cell>
          <cell r="C140">
            <v>1144984.0644106872</v>
          </cell>
          <cell r="D140">
            <v>1149.6611593464099</v>
          </cell>
        </row>
        <row r="141">
          <cell r="A141" t="str">
            <v xml:space="preserve">CJ164' </v>
          </cell>
          <cell r="B141">
            <v>1191125.5163</v>
          </cell>
          <cell r="C141">
            <v>1144869.6651000001</v>
          </cell>
          <cell r="D141">
            <v>1170.0820000000001</v>
          </cell>
        </row>
        <row r="142">
          <cell r="A142" t="str">
            <v>A</v>
          </cell>
          <cell r="B142">
            <v>1191449.6170000001</v>
          </cell>
          <cell r="C142">
            <v>1145215.1459999999</v>
          </cell>
          <cell r="D142">
            <v>1178.3</v>
          </cell>
        </row>
        <row r="143">
          <cell r="A143" t="str">
            <v>B</v>
          </cell>
          <cell r="B143">
            <v>1191407.9083</v>
          </cell>
          <cell r="C143">
            <v>1145366.8773000001</v>
          </cell>
          <cell r="D143">
            <v>1185.8499999999999</v>
          </cell>
        </row>
        <row r="144">
          <cell r="A144" t="str">
            <v>C</v>
          </cell>
          <cell r="B144">
            <v>1191440.9646999999</v>
          </cell>
          <cell r="C144">
            <v>1145369.358</v>
          </cell>
          <cell r="D144">
            <v>1186.8599999999999</v>
          </cell>
        </row>
        <row r="145">
          <cell r="A145" t="str">
            <v>D</v>
          </cell>
          <cell r="B145">
            <v>1191432.5190000001</v>
          </cell>
          <cell r="C145">
            <v>1145323.0830000001</v>
          </cell>
          <cell r="D145">
            <v>1180</v>
          </cell>
        </row>
        <row r="146">
          <cell r="A146" t="str">
            <v>E</v>
          </cell>
          <cell r="B146">
            <v>1191419.629</v>
          </cell>
          <cell r="C146">
            <v>1145286.8910000001</v>
          </cell>
          <cell r="D146">
            <v>1174.9000000000001</v>
          </cell>
        </row>
        <row r="147">
          <cell r="A147" t="str">
            <v>F</v>
          </cell>
          <cell r="B147">
            <v>1191417.9887000001</v>
          </cell>
          <cell r="C147">
            <v>1145241.8622999999</v>
          </cell>
          <cell r="D147">
            <v>1171</v>
          </cell>
        </row>
        <row r="148">
          <cell r="A148" t="str">
            <v>FIN</v>
          </cell>
          <cell r="B148">
            <v>1191564.6129999999</v>
          </cell>
          <cell r="C148">
            <v>1144721.8181</v>
          </cell>
          <cell r="D148">
            <v>1144</v>
          </cell>
        </row>
        <row r="149">
          <cell r="A149" t="str">
            <v>CJ3A</v>
          </cell>
          <cell r="B149">
            <v>1191691.1096000001</v>
          </cell>
          <cell r="C149">
            <v>1145415.862</v>
          </cell>
          <cell r="D149">
            <v>1196.8</v>
          </cell>
        </row>
        <row r="150">
          <cell r="A150" t="str">
            <v>CJ152A</v>
          </cell>
          <cell r="B150">
            <v>1191225.8325</v>
          </cell>
          <cell r="C150">
            <v>1144940.9506000001</v>
          </cell>
          <cell r="D150">
            <v>1147</v>
          </cell>
        </row>
      </sheetData>
      <sheetData sheetId="1" refreshError="1"/>
      <sheetData sheetId="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cotas "/>
      <sheetName val="resumen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E1" t="str">
            <v>Detalle Nº</v>
          </cell>
        </row>
        <row r="2">
          <cell r="A2" t="str">
            <v>BA</v>
          </cell>
          <cell r="B2">
            <v>1230743.2085263229</v>
          </cell>
          <cell r="C2">
            <v>1139851.336651369</v>
          </cell>
          <cell r="D2">
            <v>755.33216910407305</v>
          </cell>
          <cell r="E2">
            <v>948</v>
          </cell>
        </row>
        <row r="3">
          <cell r="A3" t="str">
            <v>BA1</v>
          </cell>
          <cell r="B3">
            <v>1230715.5431722868</v>
          </cell>
          <cell r="C3">
            <v>1139837.4582341411</v>
          </cell>
          <cell r="D3">
            <v>750.48492628583381</v>
          </cell>
          <cell r="E3">
            <v>920</v>
          </cell>
        </row>
        <row r="4">
          <cell r="A4" t="str">
            <v>BA10</v>
          </cell>
          <cell r="B4">
            <v>1230333.9665624339</v>
          </cell>
          <cell r="C4">
            <v>1139672.7588061905</v>
          </cell>
          <cell r="D4">
            <v>692.97580813133561</v>
          </cell>
          <cell r="E4">
            <v>431</v>
          </cell>
        </row>
        <row r="5">
          <cell r="A5" t="str">
            <v>BA11</v>
          </cell>
          <cell r="B5">
            <v>1230326.8160991904</v>
          </cell>
          <cell r="C5">
            <v>1139654.2046789497</v>
          </cell>
          <cell r="D5">
            <v>692.11587114831002</v>
          </cell>
          <cell r="E5">
            <v>432</v>
          </cell>
        </row>
        <row r="6">
          <cell r="A6" t="str">
            <v>BA12</v>
          </cell>
          <cell r="B6">
            <v>1230322.204093355</v>
          </cell>
          <cell r="C6">
            <v>1139645.2893724716</v>
          </cell>
          <cell r="D6">
            <v>691.55879714542868</v>
          </cell>
          <cell r="E6">
            <v>433</v>
          </cell>
        </row>
        <row r="7">
          <cell r="A7" t="str">
            <v>BA2</v>
          </cell>
          <cell r="B7">
            <v>1230632.2788860914</v>
          </cell>
          <cell r="C7">
            <v>1139843.0050944677</v>
          </cell>
          <cell r="D7">
            <v>737.83355693808562</v>
          </cell>
          <cell r="E7">
            <v>891</v>
          </cell>
        </row>
        <row r="8">
          <cell r="A8" t="str">
            <v>BA3</v>
          </cell>
          <cell r="B8">
            <v>1230567.5920661415</v>
          </cell>
          <cell r="C8">
            <v>1139844.6056178778</v>
          </cell>
          <cell r="D8">
            <v>727.95651076095953</v>
          </cell>
          <cell r="E8">
            <v>860</v>
          </cell>
        </row>
        <row r="9">
          <cell r="A9" t="str">
            <v>BA4</v>
          </cell>
          <cell r="B9">
            <v>1230497.1412174783</v>
          </cell>
          <cell r="C9">
            <v>1139816.8106565855</v>
          </cell>
          <cell r="D9">
            <v>717.8809713593979</v>
          </cell>
          <cell r="E9">
            <v>835</v>
          </cell>
        </row>
        <row r="10">
          <cell r="A10" t="str">
            <v>BA5</v>
          </cell>
          <cell r="B10">
            <v>1230486.9342956888</v>
          </cell>
          <cell r="C10">
            <v>1139811.6093265761</v>
          </cell>
          <cell r="D10">
            <v>717.10773038645027</v>
          </cell>
          <cell r="E10">
            <v>1070</v>
          </cell>
        </row>
        <row r="11">
          <cell r="A11" t="str">
            <v>BA6</v>
          </cell>
          <cell r="B11">
            <v>1230457.0871735236</v>
          </cell>
          <cell r="C11">
            <v>1139810.8742488439</v>
          </cell>
          <cell r="D11">
            <v>712.48437182389171</v>
          </cell>
          <cell r="E11">
            <v>446</v>
          </cell>
        </row>
        <row r="12">
          <cell r="A12" t="str">
            <v>BA7</v>
          </cell>
          <cell r="B12">
            <v>1230432.5856987084</v>
          </cell>
          <cell r="C12">
            <v>1139820.2042030159</v>
          </cell>
          <cell r="D12">
            <v>709.30383366169269</v>
          </cell>
          <cell r="E12">
            <v>437</v>
          </cell>
        </row>
        <row r="13">
          <cell r="A13" t="str">
            <v>BA8</v>
          </cell>
          <cell r="B13">
            <v>1230392.6217442802</v>
          </cell>
          <cell r="C13">
            <v>1139828.0644646001</v>
          </cell>
          <cell r="D13">
            <v>705.46234960016056</v>
          </cell>
          <cell r="E13">
            <v>466</v>
          </cell>
        </row>
        <row r="14">
          <cell r="A14" t="str">
            <v>BA9</v>
          </cell>
          <cell r="B14">
            <v>1230351.7187908671</v>
          </cell>
          <cell r="C14">
            <v>1139708.2485397465</v>
          </cell>
          <cell r="D14">
            <v>695.53452660798916</v>
          </cell>
          <cell r="E14">
            <v>427</v>
          </cell>
        </row>
        <row r="15">
          <cell r="A15" t="str">
            <v>BC</v>
          </cell>
          <cell r="B15">
            <v>1230760.0348170355</v>
          </cell>
          <cell r="C15">
            <v>1139930.2711382727</v>
          </cell>
          <cell r="D15">
            <v>753.24741909389513</v>
          </cell>
          <cell r="E15">
            <v>1286</v>
          </cell>
        </row>
        <row r="16">
          <cell r="A16" t="str">
            <v>BC1</v>
          </cell>
          <cell r="B16">
            <v>1230745.9576618187</v>
          </cell>
          <cell r="C16">
            <v>1139930.4688766289</v>
          </cell>
          <cell r="D16">
            <v>752.41755722272922</v>
          </cell>
          <cell r="E16">
            <v>1283</v>
          </cell>
        </row>
        <row r="17">
          <cell r="A17" t="str">
            <v>BC2</v>
          </cell>
          <cell r="B17">
            <v>1230715.6197352097</v>
          </cell>
          <cell r="C17">
            <v>1139934.7495940099</v>
          </cell>
          <cell r="D17">
            <v>745.43524974839056</v>
          </cell>
          <cell r="E17">
            <v>1282</v>
          </cell>
        </row>
        <row r="18">
          <cell r="A18" t="str">
            <v>BC3</v>
          </cell>
          <cell r="B18">
            <v>1230705.5621334889</v>
          </cell>
          <cell r="C18">
            <v>1139953.2298219125</v>
          </cell>
          <cell r="D18">
            <v>742.55914581752404</v>
          </cell>
          <cell r="E18">
            <v>1281</v>
          </cell>
        </row>
        <row r="19">
          <cell r="A19" t="str">
            <v>BC4</v>
          </cell>
          <cell r="B19">
            <v>1230681.1822649606</v>
          </cell>
          <cell r="C19">
            <v>1139969.9921510257</v>
          </cell>
          <cell r="D19">
            <v>736.27542254460116</v>
          </cell>
          <cell r="E19">
            <v>1280</v>
          </cell>
        </row>
        <row r="20">
          <cell r="A20" t="str">
            <v>BC5</v>
          </cell>
          <cell r="B20">
            <v>1230671.6049315757</v>
          </cell>
          <cell r="C20">
            <v>1139960.3186113059</v>
          </cell>
          <cell r="D20">
            <v>733.74682936458294</v>
          </cell>
          <cell r="E20">
            <v>1279</v>
          </cell>
        </row>
        <row r="21">
          <cell r="A21" t="str">
            <v>BC6</v>
          </cell>
          <cell r="B21">
            <v>1230660.0327931358</v>
          </cell>
          <cell r="C21">
            <v>1139968.0270784895</v>
          </cell>
          <cell r="D21">
            <v>731.82537188486413</v>
          </cell>
          <cell r="E21">
            <v>1278</v>
          </cell>
        </row>
        <row r="22">
          <cell r="A22" t="str">
            <v>BC7</v>
          </cell>
          <cell r="B22">
            <v>1230646.5803915816</v>
          </cell>
          <cell r="C22">
            <v>1139992.9640121476</v>
          </cell>
          <cell r="D22">
            <v>729.48595060950072</v>
          </cell>
          <cell r="E22">
            <v>1277</v>
          </cell>
        </row>
        <row r="23">
          <cell r="A23" t="str">
            <v>BC8</v>
          </cell>
          <cell r="B23">
            <v>1230615.1055771306</v>
          </cell>
          <cell r="C23">
            <v>1140013.4882757652</v>
          </cell>
          <cell r="D23">
            <v>724.03891488643819</v>
          </cell>
          <cell r="E23">
            <v>1275</v>
          </cell>
        </row>
        <row r="24">
          <cell r="A24" t="str">
            <v>BC9</v>
          </cell>
          <cell r="B24">
            <v>1230589.6609559567</v>
          </cell>
          <cell r="C24">
            <v>1140025.2390891924</v>
          </cell>
          <cell r="D24">
            <v>724.39363689940467</v>
          </cell>
          <cell r="E24">
            <v>1256</v>
          </cell>
        </row>
        <row r="25">
          <cell r="A25" t="str">
            <v>BOT BA</v>
          </cell>
          <cell r="B25">
            <v>1230309.1477889062</v>
          </cell>
          <cell r="C25">
            <v>1139606.1029236077</v>
          </cell>
          <cell r="D25">
            <v>685.59219425364734</v>
          </cell>
          <cell r="E25">
            <v>435</v>
          </cell>
        </row>
        <row r="26">
          <cell r="A26" t="str">
            <v>BOT1</v>
          </cell>
          <cell r="B26">
            <v>1230312.1208284865</v>
          </cell>
          <cell r="C26">
            <v>1140069.8140288985</v>
          </cell>
          <cell r="D26">
            <v>704.22845998038258</v>
          </cell>
          <cell r="E26">
            <v>121</v>
          </cell>
        </row>
        <row r="27">
          <cell r="A27" t="str">
            <v>BOT2</v>
          </cell>
          <cell r="B27">
            <v>1230073.8485844843</v>
          </cell>
          <cell r="C27">
            <v>1139696.5006548492</v>
          </cell>
          <cell r="D27">
            <v>675.51657753449638</v>
          </cell>
          <cell r="E27">
            <v>281</v>
          </cell>
        </row>
        <row r="28">
          <cell r="A28" t="str">
            <v>BOT3</v>
          </cell>
          <cell r="B28">
            <v>1230041.2502651245</v>
          </cell>
          <cell r="C28">
            <v>1139670.9065680758</v>
          </cell>
          <cell r="D28">
            <v>671.70231902048465</v>
          </cell>
          <cell r="E28">
            <v>291</v>
          </cell>
        </row>
        <row r="29">
          <cell r="A29" t="str">
            <v>BOT4</v>
          </cell>
          <cell r="B29">
            <v>1230087.1786744795</v>
          </cell>
          <cell r="C29">
            <v>1139643.6472767885</v>
          </cell>
          <cell r="D29">
            <v>674.46860166077397</v>
          </cell>
          <cell r="E29">
            <v>294</v>
          </cell>
        </row>
        <row r="30">
          <cell r="A30" t="str">
            <v>46A</v>
          </cell>
          <cell r="B30">
            <v>1230414.9185658093</v>
          </cell>
          <cell r="C30">
            <v>1140048.6415532094</v>
          </cell>
          <cell r="D30">
            <v>722.29486651007437</v>
          </cell>
          <cell r="E30">
            <v>11</v>
          </cell>
        </row>
        <row r="31">
          <cell r="A31" t="str">
            <v>15A</v>
          </cell>
          <cell r="B31">
            <v>1230621.4872222303</v>
          </cell>
          <cell r="C31">
            <v>1139873.5337624429</v>
          </cell>
          <cell r="D31">
            <v>740.20462566780589</v>
          </cell>
          <cell r="E31">
            <v>783</v>
          </cell>
        </row>
        <row r="32">
          <cell r="A32" t="str">
            <v>48A</v>
          </cell>
          <cell r="B32">
            <v>1230392.2583690018</v>
          </cell>
          <cell r="C32">
            <v>1140008.8665943425</v>
          </cell>
          <cell r="D32">
            <v>718.20994917114456</v>
          </cell>
          <cell r="E32">
            <v>43</v>
          </cell>
        </row>
        <row r="33">
          <cell r="A33" t="str">
            <v>59A</v>
          </cell>
          <cell r="B33">
            <v>1230326.9424555271</v>
          </cell>
          <cell r="C33">
            <v>1140042.9489826346</v>
          </cell>
          <cell r="D33">
            <v>716.40209964137694</v>
          </cell>
          <cell r="E33">
            <v>90</v>
          </cell>
        </row>
        <row r="34">
          <cell r="A34" t="str">
            <v>60A</v>
          </cell>
          <cell r="B34">
            <v>1230345.6120753069</v>
          </cell>
          <cell r="C34">
            <v>1139926.7182350904</v>
          </cell>
          <cell r="D34">
            <v>710.64572594522224</v>
          </cell>
          <cell r="E34">
            <v>68</v>
          </cell>
        </row>
        <row r="35">
          <cell r="A35" t="str">
            <v>61A</v>
          </cell>
          <cell r="B35">
            <v>1230314.3701670179</v>
          </cell>
          <cell r="C35">
            <v>1139872.0007072254</v>
          </cell>
          <cell r="D35">
            <v>706.02895328568161</v>
          </cell>
          <cell r="E35">
            <v>143</v>
          </cell>
        </row>
        <row r="36">
          <cell r="A36" t="str">
            <v>51A</v>
          </cell>
          <cell r="B36">
            <v>1230283.2046709489</v>
          </cell>
          <cell r="C36">
            <v>1139817.1971057877</v>
          </cell>
          <cell r="D36">
            <v>702.3410864928934</v>
          </cell>
          <cell r="E36">
            <v>166</v>
          </cell>
        </row>
        <row r="37">
          <cell r="A37" t="str">
            <v>19A</v>
          </cell>
          <cell r="B37">
            <v>1230628.6338550644</v>
          </cell>
          <cell r="C37">
            <v>1139969.4150521192</v>
          </cell>
          <cell r="D37">
            <v>734.50553245312699</v>
          </cell>
          <cell r="E37">
            <v>721</v>
          </cell>
        </row>
        <row r="38">
          <cell r="A38" t="str">
            <v>14A</v>
          </cell>
          <cell r="B38">
            <v>1230574.7291752985</v>
          </cell>
          <cell r="C38">
            <v>1139902.7874933274</v>
          </cell>
          <cell r="D38">
            <v>731.01018787833573</v>
          </cell>
          <cell r="E38">
            <v>794</v>
          </cell>
        </row>
        <row r="39">
          <cell r="A39" t="str">
            <v>18A</v>
          </cell>
          <cell r="B39">
            <v>1230534.1445497933</v>
          </cell>
          <cell r="C39">
            <v>1139849.4755601289</v>
          </cell>
          <cell r="D39">
            <v>726.6455680866585</v>
          </cell>
          <cell r="E39">
            <v>818</v>
          </cell>
        </row>
        <row r="40">
          <cell r="A40" t="str">
            <v>11A</v>
          </cell>
          <cell r="B40">
            <v>1230579.1816615746</v>
          </cell>
          <cell r="C40">
            <v>1139998.7227129031</v>
          </cell>
          <cell r="D40">
            <v>725.985249438246</v>
          </cell>
          <cell r="E40">
            <v>699</v>
          </cell>
        </row>
        <row r="41">
          <cell r="A41" t="str">
            <v>12A</v>
          </cell>
          <cell r="B41">
            <v>1230557.0550208369</v>
          </cell>
          <cell r="C41">
            <v>1139957.9941758232</v>
          </cell>
          <cell r="D41">
            <v>723.85904830801019</v>
          </cell>
          <cell r="E41">
            <v>537</v>
          </cell>
        </row>
        <row r="42">
          <cell r="A42" t="str">
            <v>13A</v>
          </cell>
          <cell r="B42">
            <v>1230540.0642026355</v>
          </cell>
          <cell r="C42">
            <v>1139924.4942475909</v>
          </cell>
          <cell r="D42">
            <v>724.42386241618033</v>
          </cell>
          <cell r="E42">
            <v>529</v>
          </cell>
        </row>
        <row r="43">
          <cell r="A43" t="str">
            <v>17A</v>
          </cell>
          <cell r="B43">
            <v>1230506.9867374776</v>
          </cell>
          <cell r="C43">
            <v>1139860.7439917345</v>
          </cell>
          <cell r="D43">
            <v>723.14042626937749</v>
          </cell>
          <cell r="E43">
            <v>509</v>
          </cell>
        </row>
        <row r="44">
          <cell r="A44" t="str">
            <v>23A</v>
          </cell>
          <cell r="B44">
            <v>1230555.6053352526</v>
          </cell>
          <cell r="C44">
            <v>1140012.6514313302</v>
          </cell>
          <cell r="D44">
            <v>720.75150981208958</v>
          </cell>
          <cell r="E44">
            <v>693</v>
          </cell>
        </row>
        <row r="45">
          <cell r="A45" t="str">
            <v>32A</v>
          </cell>
          <cell r="B45">
            <v>1230542.6320508646</v>
          </cell>
          <cell r="C45">
            <v>1140021.0824487724</v>
          </cell>
          <cell r="D45">
            <v>719.99733945436037</v>
          </cell>
          <cell r="E45">
            <v>677</v>
          </cell>
        </row>
        <row r="46">
          <cell r="A46" t="str">
            <v>28A</v>
          </cell>
          <cell r="B46">
            <v>1230546.4879339787</v>
          </cell>
          <cell r="C46">
            <v>1140080.097040053</v>
          </cell>
          <cell r="D46">
            <v>723.81563780142653</v>
          </cell>
          <cell r="E46">
            <v>661</v>
          </cell>
        </row>
        <row r="47">
          <cell r="A47" t="str">
            <v>29A</v>
          </cell>
          <cell r="B47">
            <v>1230530.4719095572</v>
          </cell>
          <cell r="C47">
            <v>1140057.120350284</v>
          </cell>
          <cell r="D47">
            <v>723.18632127920841</v>
          </cell>
          <cell r="E47">
            <v>634</v>
          </cell>
        </row>
        <row r="48">
          <cell r="A48" t="str">
            <v>31A</v>
          </cell>
          <cell r="B48">
            <v>1230551.4141146052</v>
          </cell>
          <cell r="C48">
            <v>1140032.561580294</v>
          </cell>
          <cell r="D48">
            <v>720.55553728536006</v>
          </cell>
          <cell r="E48">
            <v>686</v>
          </cell>
        </row>
        <row r="49">
          <cell r="A49" t="str">
            <v>33A</v>
          </cell>
          <cell r="B49">
            <v>1230505.0332271988</v>
          </cell>
          <cell r="C49">
            <v>1139996.0266289844</v>
          </cell>
          <cell r="D49">
            <v>717.92207809623778</v>
          </cell>
          <cell r="E49">
            <v>585</v>
          </cell>
        </row>
        <row r="50">
          <cell r="A50" t="str">
            <v>20A</v>
          </cell>
          <cell r="B50">
            <v>1230515.1646191464</v>
          </cell>
          <cell r="C50">
            <v>1139986.2872384663</v>
          </cell>
          <cell r="D50">
            <v>717.52854041212333</v>
          </cell>
          <cell r="E50">
            <v>559</v>
          </cell>
        </row>
        <row r="51">
          <cell r="A51" t="str">
            <v>16A</v>
          </cell>
          <cell r="B51">
            <v>1230490.9465708486</v>
          </cell>
          <cell r="C51">
            <v>1139953.568732844</v>
          </cell>
          <cell r="D51">
            <v>716.04096664480971</v>
          </cell>
          <cell r="E51">
            <v>525</v>
          </cell>
        </row>
        <row r="52">
          <cell r="A52" t="str">
            <v>C65</v>
          </cell>
          <cell r="B52">
            <v>1230455.9806442061</v>
          </cell>
          <cell r="C52">
            <v>1139899.5962401493</v>
          </cell>
          <cell r="D52">
            <v>714.55346892869454</v>
          </cell>
          <cell r="E52">
            <v>493</v>
          </cell>
        </row>
        <row r="53">
          <cell r="A53" t="str">
            <v>37A</v>
          </cell>
          <cell r="B53">
            <v>1230449.0128702864</v>
          </cell>
          <cell r="C53">
            <v>1139882.8454853173</v>
          </cell>
          <cell r="D53">
            <v>713.82613252246881</v>
          </cell>
          <cell r="E53">
            <v>503</v>
          </cell>
        </row>
        <row r="54">
          <cell r="A54" t="str">
            <v>21A</v>
          </cell>
          <cell r="B54">
            <v>1230447.3776563893</v>
          </cell>
          <cell r="C54">
            <v>1139878.8806847441</v>
          </cell>
          <cell r="D54">
            <v>713.63697422336816</v>
          </cell>
          <cell r="E54">
            <v>455</v>
          </cell>
        </row>
        <row r="55">
          <cell r="A55" t="str">
            <v>40A</v>
          </cell>
          <cell r="B55">
            <v>1230403.6853177438</v>
          </cell>
          <cell r="C55">
            <v>1139768.5259358813</v>
          </cell>
          <cell r="D55">
            <v>704.64109911207106</v>
          </cell>
          <cell r="E55">
            <v>394</v>
          </cell>
        </row>
        <row r="56">
          <cell r="A56" t="str">
            <v>42A</v>
          </cell>
          <cell r="B56">
            <v>1230476.2323611036</v>
          </cell>
          <cell r="C56">
            <v>1140105.557678771</v>
          </cell>
          <cell r="D56">
            <v>727.52591500558594</v>
          </cell>
          <cell r="E56">
            <v>655</v>
          </cell>
        </row>
        <row r="57">
          <cell r="A57" t="str">
            <v>45A</v>
          </cell>
          <cell r="B57">
            <v>1230431.301705379</v>
          </cell>
          <cell r="C57">
            <v>1140077.6947105753</v>
          </cell>
          <cell r="D57">
            <v>724.56890518959699</v>
          </cell>
          <cell r="E57">
            <v>3</v>
          </cell>
        </row>
        <row r="58">
          <cell r="A58" t="str">
            <v>43A</v>
          </cell>
          <cell r="B58">
            <v>1230447.1183368943</v>
          </cell>
          <cell r="C58">
            <v>1140066.6858829642</v>
          </cell>
          <cell r="D58">
            <v>724.06805408539549</v>
          </cell>
          <cell r="E58">
            <v>603</v>
          </cell>
        </row>
        <row r="59">
          <cell r="A59" t="str">
            <v>44A</v>
          </cell>
          <cell r="B59">
            <v>1230463.0612507486</v>
          </cell>
          <cell r="C59">
            <v>1140055.5164107522</v>
          </cell>
          <cell r="D59">
            <v>723.84460479080133</v>
          </cell>
          <cell r="E59">
            <v>618</v>
          </cell>
        </row>
        <row r="60">
          <cell r="A60" t="str">
            <v>34A</v>
          </cell>
          <cell r="B60">
            <v>1230467.2808341035</v>
          </cell>
          <cell r="C60">
            <v>1140052.5337212239</v>
          </cell>
          <cell r="D60">
            <v>723.70945573876008</v>
          </cell>
          <cell r="E60">
            <v>617</v>
          </cell>
        </row>
        <row r="61">
          <cell r="A61" t="str">
            <v>47A</v>
          </cell>
          <cell r="B61">
            <v>1230450.6515880432</v>
          </cell>
          <cell r="C61">
            <v>1140022.9970072773</v>
          </cell>
          <cell r="D61">
            <v>720.70065900470513</v>
          </cell>
          <cell r="E61">
            <v>16</v>
          </cell>
        </row>
        <row r="62">
          <cell r="A62" t="str">
            <v>35A</v>
          </cell>
          <cell r="B62">
            <v>1230430.5587216073</v>
          </cell>
          <cell r="C62">
            <v>1139987.3606055956</v>
          </cell>
          <cell r="D62">
            <v>717.75432137390692</v>
          </cell>
          <cell r="E62">
            <v>32</v>
          </cell>
        </row>
        <row r="63">
          <cell r="A63" t="str">
            <v>9A</v>
          </cell>
          <cell r="B63">
            <v>1230638.4556704983</v>
          </cell>
          <cell r="C63">
            <v>1139904.5295886307</v>
          </cell>
          <cell r="D63">
            <v>740.59689688308208</v>
          </cell>
          <cell r="E63">
            <v>970</v>
          </cell>
        </row>
        <row r="64">
          <cell r="A64" t="str">
            <v>50A</v>
          </cell>
          <cell r="B64">
            <v>1230384.286961182</v>
          </cell>
          <cell r="C64">
            <v>1139905.0792415824</v>
          </cell>
          <cell r="D64">
            <v>711.42602784577196</v>
          </cell>
          <cell r="E64">
            <v>150</v>
          </cell>
        </row>
        <row r="65">
          <cell r="A65" t="str">
            <v>53A</v>
          </cell>
          <cell r="B65">
            <v>1230353.6884495721</v>
          </cell>
          <cell r="C65">
            <v>1139849.7378438222</v>
          </cell>
          <cell r="D65">
            <v>706.3415082309524</v>
          </cell>
          <cell r="E65">
            <v>357</v>
          </cell>
        </row>
        <row r="66">
          <cell r="A66" t="str">
            <v>52A</v>
          </cell>
          <cell r="B66">
            <v>1230323.0302352628</v>
          </cell>
          <cell r="C66">
            <v>1139794.5512793446</v>
          </cell>
          <cell r="D66">
            <v>702.19612678727549</v>
          </cell>
          <cell r="E66">
            <v>188</v>
          </cell>
        </row>
        <row r="67">
          <cell r="A67" t="str">
            <v>54A</v>
          </cell>
          <cell r="B67">
            <v>1230287.4479119428</v>
          </cell>
          <cell r="C67">
            <v>1139731.0262439302</v>
          </cell>
          <cell r="D67">
            <v>697.30921947450781</v>
          </cell>
          <cell r="E67">
            <v>347</v>
          </cell>
        </row>
        <row r="68">
          <cell r="A68" t="str">
            <v>55A</v>
          </cell>
          <cell r="B68">
            <v>1230201.0309099909</v>
          </cell>
          <cell r="C68">
            <v>1139677.1934187177</v>
          </cell>
          <cell r="D68">
            <v>689.60356434230721</v>
          </cell>
          <cell r="E68">
            <v>241</v>
          </cell>
        </row>
        <row r="69">
          <cell r="A69" t="str">
            <v>2A</v>
          </cell>
          <cell r="B69">
            <v>1230727.4603329871</v>
          </cell>
          <cell r="C69">
            <v>1139907.5240486166</v>
          </cell>
          <cell r="D69">
            <v>757.0318794051841</v>
          </cell>
          <cell r="E69">
            <v>1012</v>
          </cell>
        </row>
        <row r="70">
          <cell r="A70" t="str">
            <v>CJ101</v>
          </cell>
          <cell r="B70">
            <v>1230195.8232476742</v>
          </cell>
          <cell r="C70">
            <v>1139756.2648259012</v>
          </cell>
          <cell r="D70">
            <v>691.54104814957759</v>
          </cell>
          <cell r="E70">
            <v>268</v>
          </cell>
        </row>
        <row r="71">
          <cell r="A71" t="str">
            <v>62A</v>
          </cell>
          <cell r="B71">
            <v>1230264.1056410179</v>
          </cell>
          <cell r="C71">
            <v>1139827.6793292298</v>
          </cell>
          <cell r="D71">
            <v>701.95036303104132</v>
          </cell>
          <cell r="E71">
            <v>167</v>
          </cell>
        </row>
        <row r="72">
          <cell r="A72" t="str">
            <v>CJ15</v>
          </cell>
          <cell r="B72">
            <v>1230607.3459499411</v>
          </cell>
          <cell r="C72">
            <v>1139940.9729880458</v>
          </cell>
          <cell r="D72">
            <v>732.25256424840916</v>
          </cell>
          <cell r="E72">
            <v>752</v>
          </cell>
        </row>
        <row r="73">
          <cell r="A73" t="str">
            <v>CJ17</v>
          </cell>
          <cell r="B73">
            <v>1230604.065308759</v>
          </cell>
          <cell r="C73">
            <v>1139936.6437262767</v>
          </cell>
          <cell r="D73">
            <v>731.93965068001319</v>
          </cell>
          <cell r="E73">
            <v>753</v>
          </cell>
        </row>
        <row r="74">
          <cell r="A74" t="str">
            <v>CJ19</v>
          </cell>
          <cell r="B74">
            <v>1230600.6844500536</v>
          </cell>
          <cell r="C74">
            <v>1139932.2656770826</v>
          </cell>
          <cell r="D74">
            <v>731.62896006528581</v>
          </cell>
          <cell r="E74">
            <v>754</v>
          </cell>
        </row>
        <row r="75">
          <cell r="A75" t="str">
            <v>4A</v>
          </cell>
          <cell r="B75">
            <v>1230702.7053083596</v>
          </cell>
          <cell r="C75">
            <v>1139869.1692056614</v>
          </cell>
          <cell r="D75">
            <v>754.75707168560257</v>
          </cell>
          <cell r="E75">
            <v>960</v>
          </cell>
        </row>
        <row r="76">
          <cell r="A76" t="str">
            <v>10A</v>
          </cell>
          <cell r="B76">
            <v>1230599.2890066355</v>
          </cell>
          <cell r="C76">
            <v>1139930.0191216804</v>
          </cell>
          <cell r="D76">
            <v>731.7213043486762</v>
          </cell>
          <cell r="E76">
            <v>759</v>
          </cell>
        </row>
        <row r="77">
          <cell r="A77" t="str">
            <v>CJ41</v>
          </cell>
          <cell r="B77">
            <v>1230656.800934881</v>
          </cell>
          <cell r="C77">
            <v>1140238.7257760915</v>
          </cell>
          <cell r="D77">
            <v>743.07879056112563</v>
          </cell>
          <cell r="E77">
            <v>1326</v>
          </cell>
        </row>
        <row r="78">
          <cell r="A78" t="str">
            <v>CJ43</v>
          </cell>
          <cell r="B78">
            <v>1230658.2734256743</v>
          </cell>
          <cell r="C78">
            <v>1140220.0670939914</v>
          </cell>
          <cell r="D78">
            <v>741.59006132289812</v>
          </cell>
          <cell r="E78" t="str">
            <v>1321P</v>
          </cell>
        </row>
        <row r="79">
          <cell r="A79" t="str">
            <v>CJ45</v>
          </cell>
          <cell r="B79">
            <v>1230656.5739485673</v>
          </cell>
          <cell r="C79">
            <v>1140217.8526673131</v>
          </cell>
          <cell r="D79">
            <v>741.70281179333892</v>
          </cell>
          <cell r="E79">
            <v>1322</v>
          </cell>
        </row>
        <row r="80">
          <cell r="A80" t="str">
            <v>CJ47</v>
          </cell>
          <cell r="B80">
            <v>1230656.3171819767</v>
          </cell>
          <cell r="C80">
            <v>1140214.3236221662</v>
          </cell>
          <cell r="D80">
            <v>741.78570066470263</v>
          </cell>
          <cell r="E80">
            <v>1321</v>
          </cell>
        </row>
        <row r="81">
          <cell r="A81" t="str">
            <v>CJ49</v>
          </cell>
          <cell r="B81">
            <v>1230653.8221704646</v>
          </cell>
          <cell r="C81">
            <v>1140197.7192473742</v>
          </cell>
          <cell r="D81">
            <v>741.2268548662588</v>
          </cell>
          <cell r="E81">
            <v>1318</v>
          </cell>
        </row>
        <row r="82">
          <cell r="A82" t="str">
            <v>CJ49A</v>
          </cell>
          <cell r="B82">
            <v>1230603.236519668</v>
          </cell>
          <cell r="C82">
            <v>1140149.1809287791</v>
          </cell>
          <cell r="D82">
            <v>737.45054040577065</v>
          </cell>
          <cell r="E82">
            <v>1306</v>
          </cell>
        </row>
        <row r="83">
          <cell r="A83" t="str">
            <v>6A</v>
          </cell>
          <cell r="B83">
            <v>1230675.4260658515</v>
          </cell>
          <cell r="C83">
            <v>1139884.454908974</v>
          </cell>
          <cell r="D83">
            <v>748.85262489569197</v>
          </cell>
          <cell r="E83">
            <v>964</v>
          </cell>
        </row>
        <row r="84">
          <cell r="A84" t="str">
            <v>27A</v>
          </cell>
          <cell r="B84">
            <v>1230564.2118130601</v>
          </cell>
          <cell r="C84">
            <v>1140117.1391253571</v>
          </cell>
          <cell r="D84">
            <v>727.26343526394749</v>
          </cell>
          <cell r="E84">
            <v>1222</v>
          </cell>
        </row>
        <row r="85">
          <cell r="A85" t="str">
            <v>8A</v>
          </cell>
          <cell r="B85">
            <v>1230659.4820731832</v>
          </cell>
          <cell r="C85">
            <v>1139942.9029158121</v>
          </cell>
          <cell r="D85">
            <v>741.13388318292118</v>
          </cell>
          <cell r="E85">
            <v>742</v>
          </cell>
        </row>
        <row r="86">
          <cell r="A86" t="str">
            <v>22A</v>
          </cell>
          <cell r="B86">
            <v>1230422.2817002386</v>
          </cell>
          <cell r="C86">
            <v>1139887.2894362984</v>
          </cell>
          <cell r="D86">
            <v>710.07337808518582</v>
          </cell>
          <cell r="E86">
            <v>481</v>
          </cell>
        </row>
        <row r="87">
          <cell r="A87" t="str">
            <v>CJ71</v>
          </cell>
          <cell r="B87">
            <v>1230441.6328071733</v>
          </cell>
          <cell r="C87">
            <v>1139862.728243714</v>
          </cell>
          <cell r="D87">
            <v>713.16478950515852</v>
          </cell>
          <cell r="E87">
            <v>452</v>
          </cell>
        </row>
        <row r="88">
          <cell r="A88" t="str">
            <v>41A</v>
          </cell>
          <cell r="B88">
            <v>1230372.2922490356</v>
          </cell>
          <cell r="C88">
            <v>1139687.7856683882</v>
          </cell>
          <cell r="D88">
            <v>696.37646597910475</v>
          </cell>
          <cell r="E88">
            <v>426</v>
          </cell>
        </row>
        <row r="89">
          <cell r="A89" t="str">
            <v>5A</v>
          </cell>
          <cell r="B89">
            <v>1230701</v>
          </cell>
          <cell r="C89">
            <v>1139923.31</v>
          </cell>
          <cell r="D89">
            <v>749.96</v>
          </cell>
        </row>
        <row r="90">
          <cell r="A90" t="str">
            <v>1BOX</v>
          </cell>
          <cell r="B90">
            <v>1230549.3663000001</v>
          </cell>
          <cell r="C90">
            <v>1140016.7058999999</v>
          </cell>
          <cell r="D90">
            <v>720.06</v>
          </cell>
        </row>
        <row r="91">
          <cell r="A91" t="str">
            <v>3A</v>
          </cell>
          <cell r="B91">
            <v>1230715.737</v>
          </cell>
          <cell r="C91">
            <v>1139859.4580000001</v>
          </cell>
          <cell r="D91">
            <v>755</v>
          </cell>
        </row>
        <row r="92">
          <cell r="A92" t="str">
            <v>TC2</v>
          </cell>
          <cell r="B92">
            <v>1230656.6388000001</v>
          </cell>
          <cell r="C92">
            <v>1139937.7142</v>
          </cell>
          <cell r="D92">
            <v>741.09</v>
          </cell>
        </row>
        <row r="93">
          <cell r="A93" t="str">
            <v>2BOX</v>
          </cell>
          <cell r="B93">
            <v>1230425.4210999999</v>
          </cell>
          <cell r="C93">
            <v>1139822.6486</v>
          </cell>
          <cell r="D93">
            <v>708.65</v>
          </cell>
        </row>
        <row r="94">
          <cell r="A94" t="str">
            <v>7A</v>
          </cell>
          <cell r="B94">
            <v>1230658.4561000001</v>
          </cell>
          <cell r="C94">
            <v>1139857.5865</v>
          </cell>
          <cell r="D94">
            <v>748.9</v>
          </cell>
        </row>
        <row r="95">
          <cell r="A95" t="str">
            <v>3BOX</v>
          </cell>
          <cell r="B95">
            <v>1230420.1018999999</v>
          </cell>
          <cell r="C95">
            <v>1139888.7707</v>
          </cell>
          <cell r="D95">
            <v>709.5</v>
          </cell>
        </row>
        <row r="96">
          <cell r="A96" t="str">
            <v>TC6</v>
          </cell>
          <cell r="B96">
            <v>1230420.0493999999</v>
          </cell>
          <cell r="C96">
            <v>1139808.8299</v>
          </cell>
          <cell r="D96">
            <v>709.8</v>
          </cell>
        </row>
        <row r="97">
          <cell r="A97" t="str">
            <v>4BOX</v>
          </cell>
          <cell r="B97">
            <v>1230368.0134000001</v>
          </cell>
          <cell r="C97">
            <v>1139783.3049000001</v>
          </cell>
          <cell r="D97">
            <v>700.7</v>
          </cell>
        </row>
        <row r="98">
          <cell r="A98" t="str">
            <v>5BOX</v>
          </cell>
          <cell r="B98">
            <v>1230346.2785</v>
          </cell>
          <cell r="C98">
            <v>1139696.1945</v>
          </cell>
          <cell r="D98">
            <v>694.7</v>
          </cell>
        </row>
        <row r="99">
          <cell r="A99" t="str">
            <v>TC5</v>
          </cell>
          <cell r="B99">
            <v>1230676.9708</v>
          </cell>
          <cell r="C99">
            <v>1140215.5414</v>
          </cell>
          <cell r="D99">
            <v>742.45</v>
          </cell>
        </row>
        <row r="100">
          <cell r="A100" t="str">
            <v>25A</v>
          </cell>
          <cell r="B100">
            <v>1230659.5674000001</v>
          </cell>
          <cell r="C100">
            <v>1140193.2359</v>
          </cell>
          <cell r="D100">
            <v>740.8</v>
          </cell>
        </row>
        <row r="101">
          <cell r="A101" t="str">
            <v>26A</v>
          </cell>
          <cell r="B101">
            <v>1230606.7350999999</v>
          </cell>
          <cell r="C101">
            <v>1140143.5482000001</v>
          </cell>
          <cell r="D101">
            <v>733.7</v>
          </cell>
        </row>
        <row r="102">
          <cell r="A102" t="str">
            <v>6BOX</v>
          </cell>
          <cell r="B102">
            <v>1230509.9378</v>
          </cell>
          <cell r="C102">
            <v>1139991.3115000001</v>
          </cell>
          <cell r="D102">
            <v>717.25</v>
          </cell>
        </row>
        <row r="103">
          <cell r="A103" t="str">
            <v>30A</v>
          </cell>
          <cell r="B103">
            <v>1230503.6251000001</v>
          </cell>
          <cell r="C103">
            <v>1140083.5649999999</v>
          </cell>
          <cell r="D103">
            <v>726.7</v>
          </cell>
        </row>
        <row r="104">
          <cell r="A104" t="str">
            <v>TC3</v>
          </cell>
          <cell r="B104">
            <v>1230481.0033</v>
          </cell>
          <cell r="C104">
            <v>1140076.8818999999</v>
          </cell>
          <cell r="D104">
            <v>726.1</v>
          </cell>
        </row>
        <row r="105">
          <cell r="A105" t="str">
            <v>36A</v>
          </cell>
          <cell r="B105">
            <v>1230482.9387000001</v>
          </cell>
          <cell r="C105">
            <v>1139958.0362</v>
          </cell>
          <cell r="D105">
            <v>715.51900000000001</v>
          </cell>
          <cell r="E105">
            <v>573</v>
          </cell>
        </row>
        <row r="106">
          <cell r="A106" t="str">
            <v>49A</v>
          </cell>
          <cell r="B106">
            <v>1230412.4031</v>
          </cell>
          <cell r="C106">
            <v>1139891.9147000001</v>
          </cell>
          <cell r="D106">
            <v>710.16</v>
          </cell>
        </row>
        <row r="107">
          <cell r="A107" t="str">
            <v>56A</v>
          </cell>
          <cell r="B107">
            <v>1230151.1085000001</v>
          </cell>
          <cell r="C107">
            <v>1139671.7341</v>
          </cell>
          <cell r="D107">
            <v>684.39</v>
          </cell>
        </row>
        <row r="108">
          <cell r="A108" t="str">
            <v>57A</v>
          </cell>
          <cell r="B108">
            <v>1230129.8374999999</v>
          </cell>
          <cell r="C108">
            <v>1139669.4076</v>
          </cell>
          <cell r="D108">
            <v>682.52200000000005</v>
          </cell>
          <cell r="E108">
            <v>274</v>
          </cell>
        </row>
        <row r="109">
          <cell r="A109" t="str">
            <v>TC8</v>
          </cell>
          <cell r="B109">
            <v>1230369.9134</v>
          </cell>
          <cell r="C109">
            <v>1140020.5263</v>
          </cell>
          <cell r="D109">
            <v>718.5</v>
          </cell>
        </row>
        <row r="110">
          <cell r="A110" t="str">
            <v>63A</v>
          </cell>
          <cell r="B110">
            <v>1230237.3966999999</v>
          </cell>
          <cell r="C110">
            <v>1139748.7579000001</v>
          </cell>
          <cell r="D110">
            <v>695.6</v>
          </cell>
        </row>
        <row r="111">
          <cell r="A111" t="str">
            <v>64A</v>
          </cell>
          <cell r="B111">
            <v>1230202.5909</v>
          </cell>
          <cell r="C111">
            <v>1139768.3234000001</v>
          </cell>
          <cell r="D111">
            <v>692.75</v>
          </cell>
        </row>
        <row r="112">
          <cell r="A112" t="str">
            <v>65A</v>
          </cell>
          <cell r="B112">
            <v>1230188.9848</v>
          </cell>
          <cell r="C112">
            <v>1139775.9717999999</v>
          </cell>
          <cell r="D112">
            <v>692.5</v>
          </cell>
        </row>
        <row r="113">
          <cell r="A113" t="str">
            <v>TC15</v>
          </cell>
          <cell r="B113">
            <v>1230633.7027</v>
          </cell>
          <cell r="C113">
            <v>1139895.8476</v>
          </cell>
          <cell r="D113">
            <v>740.9</v>
          </cell>
        </row>
        <row r="114">
          <cell r="A114" t="str">
            <v>7BOX</v>
          </cell>
          <cell r="B114">
            <v>1230484.5432</v>
          </cell>
          <cell r="C114">
            <v>1139957.2394000001</v>
          </cell>
          <cell r="D114">
            <v>715.45</v>
          </cell>
        </row>
        <row r="115">
          <cell r="A115" t="str">
            <v>42A</v>
          </cell>
          <cell r="B115">
            <v>1230343.0604999999</v>
          </cell>
          <cell r="C115">
            <v>1139793.5626000001</v>
          </cell>
          <cell r="D115">
            <v>701.95</v>
          </cell>
        </row>
        <row r="116">
          <cell r="A116" t="str">
            <v>1A</v>
          </cell>
          <cell r="B116">
            <v>1230750.8225</v>
          </cell>
          <cell r="C116">
            <v>1139893.5689000001</v>
          </cell>
          <cell r="D116">
            <v>764.2</v>
          </cell>
        </row>
        <row r="117">
          <cell r="A117" t="str">
            <v>CJ1A</v>
          </cell>
          <cell r="B117">
            <v>1230733.8318</v>
          </cell>
          <cell r="C117">
            <v>1139902.9055999999</v>
          </cell>
          <cell r="D117">
            <v>759.029</v>
          </cell>
        </row>
        <row r="118">
          <cell r="A118" t="str">
            <v>CJ105</v>
          </cell>
          <cell r="B118">
            <v>1230006.5765</v>
          </cell>
          <cell r="C118">
            <v>1139657.9306999999</v>
          </cell>
          <cell r="D118">
            <v>678.43100000000004</v>
          </cell>
        </row>
        <row r="119">
          <cell r="A119" t="str">
            <v>CJ106</v>
          </cell>
          <cell r="B119">
            <v>1230010.4236999999</v>
          </cell>
          <cell r="C119">
            <v>1139670.9727</v>
          </cell>
          <cell r="D119">
            <v>677.02300000000002</v>
          </cell>
        </row>
        <row r="120">
          <cell r="A120" t="str">
            <v>24A</v>
          </cell>
          <cell r="B120">
            <v>1230682.7918</v>
          </cell>
          <cell r="C120">
            <v>1140223.5697000001</v>
          </cell>
          <cell r="D120">
            <v>743</v>
          </cell>
        </row>
        <row r="121">
          <cell r="A121" t="str">
            <v>66A</v>
          </cell>
          <cell r="B121">
            <v>1230178.7875000001</v>
          </cell>
          <cell r="C121">
            <v>1139724.4816000001</v>
          </cell>
          <cell r="D121">
            <v>688</v>
          </cell>
        </row>
        <row r="123">
          <cell r="A123" t="str">
            <v>COLECTOR ZONA ORIENTAL</v>
          </cell>
        </row>
        <row r="125">
          <cell r="A125" t="str">
            <v>CO1</v>
          </cell>
          <cell r="B125">
            <v>1230760.5697000001</v>
          </cell>
          <cell r="C125">
            <v>1139925.6342</v>
          </cell>
          <cell r="D125">
            <v>756</v>
          </cell>
        </row>
        <row r="126">
          <cell r="A126" t="str">
            <v>CO2</v>
          </cell>
          <cell r="B126">
            <v>1230744.4058999999</v>
          </cell>
          <cell r="C126">
            <v>1139926.6244999999</v>
          </cell>
          <cell r="D126">
            <v>753.4</v>
          </cell>
        </row>
        <row r="127">
          <cell r="A127" t="str">
            <v>CO3</v>
          </cell>
          <cell r="B127">
            <v>1230729.9694000001</v>
          </cell>
          <cell r="C127">
            <v>1139926.2071</v>
          </cell>
          <cell r="D127">
            <v>751.2</v>
          </cell>
        </row>
        <row r="128">
          <cell r="A128" t="str">
            <v>CO4</v>
          </cell>
          <cell r="B128">
            <v>1230713.4782</v>
          </cell>
          <cell r="C128">
            <v>1139930.0104</v>
          </cell>
          <cell r="D128">
            <v>747.5</v>
          </cell>
        </row>
        <row r="129">
          <cell r="A129" t="str">
            <v>CO5</v>
          </cell>
          <cell r="B129">
            <v>1230702.5314</v>
          </cell>
          <cell r="C129">
            <v>1139946.7542999999</v>
          </cell>
          <cell r="D129">
            <v>744.1</v>
          </cell>
        </row>
        <row r="130">
          <cell r="A130" t="str">
            <v>CO6</v>
          </cell>
          <cell r="B130">
            <v>1230692.3537999999</v>
          </cell>
          <cell r="C130">
            <v>1139954.477</v>
          </cell>
          <cell r="D130">
            <v>741.6</v>
          </cell>
        </row>
        <row r="131">
          <cell r="A131" t="str">
            <v>CO7</v>
          </cell>
          <cell r="B131">
            <v>1230678.6369</v>
          </cell>
          <cell r="C131">
            <v>1139959.7597000001</v>
          </cell>
          <cell r="D131">
            <v>738</v>
          </cell>
        </row>
        <row r="132">
          <cell r="A132" t="str">
            <v>CO8</v>
          </cell>
          <cell r="B132">
            <v>1230670.0101000001</v>
          </cell>
          <cell r="C132">
            <v>1139956.4565999999</v>
          </cell>
          <cell r="D132">
            <v>735.9</v>
          </cell>
        </row>
        <row r="133">
          <cell r="A133" t="str">
            <v>CO9</v>
          </cell>
          <cell r="B133">
            <v>1230651.5776</v>
          </cell>
          <cell r="C133">
            <v>1139969.9201</v>
          </cell>
          <cell r="D133">
            <v>733</v>
          </cell>
        </row>
        <row r="134">
          <cell r="A134" t="str">
            <v>CO10</v>
          </cell>
          <cell r="B134">
            <v>1230644.5260999999</v>
          </cell>
          <cell r="C134">
            <v>1139988.7246000001</v>
          </cell>
          <cell r="D134">
            <v>730.5</v>
          </cell>
        </row>
        <row r="135">
          <cell r="A135" t="str">
            <v>CO11</v>
          </cell>
          <cell r="B135">
            <v>1230628.0003</v>
          </cell>
          <cell r="C135">
            <v>1140002.1703000001</v>
          </cell>
          <cell r="D135">
            <v>727</v>
          </cell>
        </row>
        <row r="136">
          <cell r="A136" t="str">
            <v>CO12</v>
          </cell>
          <cell r="B136">
            <v>1230616.7156</v>
          </cell>
          <cell r="C136">
            <v>1140009.5915000001</v>
          </cell>
          <cell r="D136">
            <v>725.7</v>
          </cell>
        </row>
        <row r="137">
          <cell r="A137" t="str">
            <v>CO13</v>
          </cell>
          <cell r="B137">
            <v>1230616.9386</v>
          </cell>
          <cell r="C137">
            <v>1140016.7202999999</v>
          </cell>
          <cell r="D137">
            <v>725</v>
          </cell>
        </row>
        <row r="138">
          <cell r="A138" t="str">
            <v>CO14</v>
          </cell>
          <cell r="B138">
            <v>1230579.4929</v>
          </cell>
          <cell r="C138">
            <v>1140031.1928000001</v>
          </cell>
          <cell r="D138">
            <v>724.4</v>
          </cell>
        </row>
        <row r="139">
          <cell r="A139" t="str">
            <v>CO15</v>
          </cell>
          <cell r="B139">
            <v>1230572.7822</v>
          </cell>
          <cell r="C139">
            <v>1140043.9216</v>
          </cell>
          <cell r="D139">
            <v>723.5</v>
          </cell>
        </row>
        <row r="141">
          <cell r="A141" t="str">
            <v>colector box A</v>
          </cell>
        </row>
        <row r="143">
          <cell r="A143" t="str">
            <v>CBA1</v>
          </cell>
          <cell r="B143">
            <v>1230713.115</v>
          </cell>
          <cell r="C143">
            <v>1139834.5944000001</v>
          </cell>
          <cell r="D143">
            <v>750</v>
          </cell>
        </row>
        <row r="144">
          <cell r="A144" t="str">
            <v>CBA2</v>
          </cell>
          <cell r="B144">
            <v>1230687.8367999999</v>
          </cell>
          <cell r="C144">
            <v>1139836.9509999999</v>
          </cell>
          <cell r="D144">
            <v>745.7</v>
          </cell>
        </row>
        <row r="145">
          <cell r="A145" t="str">
            <v>CBA3</v>
          </cell>
          <cell r="B145">
            <v>1230656.3004999999</v>
          </cell>
          <cell r="C145">
            <v>1139834.0046999999</v>
          </cell>
          <cell r="D145">
            <v>741.1</v>
          </cell>
        </row>
        <row r="146">
          <cell r="A146" t="str">
            <v>CBA4</v>
          </cell>
          <cell r="B146">
            <v>1230646.1743000001</v>
          </cell>
          <cell r="C146">
            <v>1139836.5651</v>
          </cell>
          <cell r="D146">
            <v>740.3</v>
          </cell>
        </row>
        <row r="147">
          <cell r="A147" t="str">
            <v>CBA5</v>
          </cell>
          <cell r="B147">
            <v>1230606.8503</v>
          </cell>
          <cell r="C147">
            <v>1139847.2457999999</v>
          </cell>
          <cell r="D147">
            <v>735.8</v>
          </cell>
        </row>
        <row r="148">
          <cell r="A148" t="str">
            <v>CBA6</v>
          </cell>
          <cell r="B148">
            <v>1230587.4417000001</v>
          </cell>
          <cell r="C148">
            <v>1139848.9723</v>
          </cell>
          <cell r="D148">
            <v>731</v>
          </cell>
        </row>
        <row r="149">
          <cell r="A149" t="str">
            <v>CBA7</v>
          </cell>
          <cell r="B149">
            <v>1230574.0056</v>
          </cell>
          <cell r="C149">
            <v>1139842.0692</v>
          </cell>
          <cell r="D149">
            <v>729.5</v>
          </cell>
        </row>
        <row r="150">
          <cell r="A150" t="str">
            <v>CBA8</v>
          </cell>
          <cell r="B150">
            <v>1230525.4267</v>
          </cell>
          <cell r="C150">
            <v>1139823.3795</v>
          </cell>
          <cell r="D150">
            <v>722.5</v>
          </cell>
        </row>
        <row r="151">
          <cell r="A151" t="str">
            <v>CBA9</v>
          </cell>
          <cell r="B151">
            <v>1230496.3322000001</v>
          </cell>
          <cell r="C151">
            <v>1139812.2349</v>
          </cell>
          <cell r="D151">
            <v>717.8</v>
          </cell>
        </row>
        <row r="152">
          <cell r="A152" t="str">
            <v>CBA10</v>
          </cell>
          <cell r="B152">
            <v>1230487.5656999999</v>
          </cell>
          <cell r="C152">
            <v>1139808.7745000001</v>
          </cell>
          <cell r="D152">
            <v>717.2</v>
          </cell>
        </row>
        <row r="153">
          <cell r="A153" t="str">
            <v>CBA11</v>
          </cell>
          <cell r="B153">
            <v>1230473.2764000001</v>
          </cell>
          <cell r="C153">
            <v>1139803.5279000001</v>
          </cell>
          <cell r="D153">
            <v>715</v>
          </cell>
        </row>
        <row r="154">
          <cell r="A154" t="str">
            <v>CBA12</v>
          </cell>
          <cell r="B154">
            <v>1230456.4838</v>
          </cell>
          <cell r="C154">
            <v>1139808.3465</v>
          </cell>
          <cell r="D154">
            <v>712.5</v>
          </cell>
        </row>
        <row r="155">
          <cell r="A155" t="str">
            <v>CBA13</v>
          </cell>
          <cell r="B155">
            <v>1230428.6399000001</v>
          </cell>
          <cell r="C155">
            <v>1139818.4783000001</v>
          </cell>
          <cell r="D155">
            <v>709.1</v>
          </cell>
        </row>
        <row r="156">
          <cell r="A156" t="str">
            <v>39A</v>
          </cell>
          <cell r="B156">
            <v>1230423.9021000001</v>
          </cell>
          <cell r="C156">
            <v>1139818.8485000001</v>
          </cell>
          <cell r="D156">
            <v>708.2</v>
          </cell>
        </row>
        <row r="157">
          <cell r="A157" t="str">
            <v>CBA14</v>
          </cell>
          <cell r="B157">
            <v>1230418.5308000001</v>
          </cell>
          <cell r="C157">
            <v>1139820.5260999999</v>
          </cell>
          <cell r="D157">
            <v>708.2</v>
          </cell>
        </row>
        <row r="158">
          <cell r="A158" t="str">
            <v>CBA15</v>
          </cell>
          <cell r="B158">
            <v>1230394.2157000001</v>
          </cell>
          <cell r="C158">
            <v>1139825.6507999999</v>
          </cell>
          <cell r="D158">
            <v>705.5</v>
          </cell>
        </row>
        <row r="159">
          <cell r="A159" t="str">
            <v>CBA16</v>
          </cell>
          <cell r="B159">
            <v>1230368.9273000001</v>
          </cell>
          <cell r="C159">
            <v>1139783.7566</v>
          </cell>
          <cell r="D159">
            <v>700.7</v>
          </cell>
        </row>
        <row r="160">
          <cell r="A160" t="str">
            <v>CBA17</v>
          </cell>
          <cell r="B160">
            <v>1230363.3681999999</v>
          </cell>
          <cell r="C160">
            <v>1139724.0345000001</v>
          </cell>
          <cell r="D160">
            <v>696.9</v>
          </cell>
        </row>
        <row r="161">
          <cell r="A161" t="str">
            <v>CBA18</v>
          </cell>
          <cell r="B161">
            <v>1230348.0019</v>
          </cell>
          <cell r="C161">
            <v>1139697.0767999999</v>
          </cell>
          <cell r="D161">
            <v>695</v>
          </cell>
        </row>
        <row r="162">
          <cell r="A162" t="str">
            <v>C INT</v>
          </cell>
          <cell r="B162">
            <v>1230312.8977000001</v>
          </cell>
          <cell r="C162">
            <v>1139608.6253</v>
          </cell>
          <cell r="D162">
            <v>685.59</v>
          </cell>
        </row>
        <row r="164">
          <cell r="A164" t="str">
            <v>COLECTOR BOX B</v>
          </cell>
        </row>
        <row r="166">
          <cell r="A166" t="str">
            <v>CBB1</v>
          </cell>
          <cell r="B166">
            <v>1230419.3577000001</v>
          </cell>
          <cell r="C166">
            <v>1139885.0294999999</v>
          </cell>
          <cell r="D166">
            <v>710.1</v>
          </cell>
        </row>
        <row r="167">
          <cell r="A167" t="str">
            <v>CBB2</v>
          </cell>
          <cell r="B167">
            <v>1230396.5796000001</v>
          </cell>
          <cell r="C167">
            <v>1139831.0075000001</v>
          </cell>
          <cell r="D167">
            <v>706</v>
          </cell>
        </row>
        <row r="169">
          <cell r="A169" t="str">
            <v xml:space="preserve">COLECTOR ORIENTAL BOX A </v>
          </cell>
        </row>
        <row r="171">
          <cell r="A171" t="str">
            <v>CBA19</v>
          </cell>
          <cell r="B171">
            <v>1230711.7822</v>
          </cell>
          <cell r="C171">
            <v>1139842.6653</v>
          </cell>
          <cell r="D171">
            <v>750.8</v>
          </cell>
        </row>
        <row r="172">
          <cell r="A172" t="str">
            <v>CBA20</v>
          </cell>
          <cell r="B172">
            <v>1230686.3729000001</v>
          </cell>
          <cell r="C172">
            <v>1139844.1477000001</v>
          </cell>
          <cell r="D172">
            <v>746.2</v>
          </cell>
        </row>
        <row r="173">
          <cell r="A173" t="str">
            <v>CBA21</v>
          </cell>
          <cell r="B173">
            <v>1230653.9243000001</v>
          </cell>
          <cell r="C173">
            <v>1139840.5776</v>
          </cell>
          <cell r="D173">
            <v>741.5</v>
          </cell>
        </row>
        <row r="174">
          <cell r="A174" t="str">
            <v>CBA22</v>
          </cell>
          <cell r="B174">
            <v>1230648.024</v>
          </cell>
          <cell r="C174">
            <v>1139840.5715000001</v>
          </cell>
          <cell r="D174">
            <v>740.6</v>
          </cell>
        </row>
        <row r="175">
          <cell r="A175" t="str">
            <v>CBA23</v>
          </cell>
          <cell r="B175">
            <v>1230609.4617000001</v>
          </cell>
          <cell r="C175">
            <v>1139850.2383000001</v>
          </cell>
          <cell r="D175">
            <v>734.9</v>
          </cell>
        </row>
        <row r="176">
          <cell r="A176" t="str">
            <v>CBA24</v>
          </cell>
          <cell r="B176">
            <v>1230585.7468000001</v>
          </cell>
          <cell r="C176">
            <v>1139855.0408999999</v>
          </cell>
          <cell r="D176">
            <v>731.1</v>
          </cell>
        </row>
        <row r="177">
          <cell r="A177" t="str">
            <v>CBA25</v>
          </cell>
          <cell r="B177">
            <v>1230567.6882</v>
          </cell>
          <cell r="C177">
            <v>1139850.9746999999</v>
          </cell>
          <cell r="D177">
            <v>728.6</v>
          </cell>
        </row>
        <row r="178">
          <cell r="A178" t="str">
            <v>CBA26</v>
          </cell>
          <cell r="B178">
            <v>1230523.3644999999</v>
          </cell>
          <cell r="C178">
            <v>1139828.1155999999</v>
          </cell>
          <cell r="D178">
            <v>721.7</v>
          </cell>
        </row>
        <row r="179">
          <cell r="A179" t="str">
            <v>CBA27</v>
          </cell>
          <cell r="B179">
            <v>1230491.5870000001</v>
          </cell>
          <cell r="C179">
            <v>1139829.2348</v>
          </cell>
          <cell r="D179">
            <v>718</v>
          </cell>
        </row>
        <row r="180">
          <cell r="A180" t="str">
            <v>CBA28</v>
          </cell>
          <cell r="B180">
            <v>1230492.3052999999</v>
          </cell>
          <cell r="C180">
            <v>1139829.2348</v>
          </cell>
          <cell r="D180">
            <v>719.4</v>
          </cell>
        </row>
        <row r="181">
          <cell r="A181" t="str">
            <v>CBA29</v>
          </cell>
          <cell r="B181">
            <v>1230472.0097000001</v>
          </cell>
          <cell r="C181">
            <v>1139812.0643</v>
          </cell>
          <cell r="D181">
            <v>714.9</v>
          </cell>
        </row>
        <row r="182">
          <cell r="A182" t="str">
            <v>CBA30</v>
          </cell>
          <cell r="B182">
            <v>1230458.1917000001</v>
          </cell>
          <cell r="C182">
            <v>1139817.6477000001</v>
          </cell>
          <cell r="D182">
            <v>713.1</v>
          </cell>
        </row>
        <row r="183">
          <cell r="A183" t="str">
            <v>CBA31</v>
          </cell>
          <cell r="B183">
            <v>1230429.8459999999</v>
          </cell>
          <cell r="C183">
            <v>1139820.5708000001</v>
          </cell>
          <cell r="D183">
            <v>709.3</v>
          </cell>
        </row>
        <row r="184">
          <cell r="A184" t="str">
            <v>38A</v>
          </cell>
          <cell r="B184">
            <v>1230425.4149</v>
          </cell>
          <cell r="C184">
            <v>1139822.6394</v>
          </cell>
          <cell r="D184">
            <v>708.65</v>
          </cell>
        </row>
        <row r="186">
          <cell r="A186" t="str">
            <v>CBA32</v>
          </cell>
          <cell r="B186">
            <v>1230422.3628</v>
          </cell>
          <cell r="C186">
            <v>1139824.2901000001</v>
          </cell>
          <cell r="D186">
            <v>708.5</v>
          </cell>
        </row>
        <row r="188">
          <cell r="A188" t="str">
            <v>CBB3</v>
          </cell>
          <cell r="B188">
            <v>1230414.4006000001</v>
          </cell>
          <cell r="C188">
            <v>1139886.9310000001</v>
          </cell>
          <cell r="D188">
            <v>709.8</v>
          </cell>
        </row>
        <row r="189">
          <cell r="A189" t="str">
            <v>CBB4</v>
          </cell>
          <cell r="B189">
            <v>1230388.0264999999</v>
          </cell>
          <cell r="C189">
            <v>1139830.8847000001</v>
          </cell>
          <cell r="D189">
            <v>705.3</v>
          </cell>
        </row>
        <row r="190">
          <cell r="A190" t="str">
            <v>CBB5</v>
          </cell>
          <cell r="B190">
            <v>1230366.3677999999</v>
          </cell>
          <cell r="C190">
            <v>1139784.2826</v>
          </cell>
          <cell r="D190">
            <v>700.7</v>
          </cell>
        </row>
        <row r="191">
          <cell r="A191" t="str">
            <v>CBB6</v>
          </cell>
          <cell r="B191">
            <v>1230357.8365</v>
          </cell>
          <cell r="C191">
            <v>1139727.6780999999</v>
          </cell>
          <cell r="D191">
            <v>696.9</v>
          </cell>
        </row>
        <row r="192">
          <cell r="A192" t="str">
            <v>CBB7</v>
          </cell>
          <cell r="B192">
            <v>1230344.1435</v>
          </cell>
          <cell r="C192">
            <v>1139697.5441000001</v>
          </cell>
          <cell r="D192">
            <v>694.8</v>
          </cell>
        </row>
        <row r="194">
          <cell r="A194" t="str">
            <v xml:space="preserve">COLECTOR ZONA NORTE 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>
        <row r="45">
          <cell r="G4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8 Capital Budget"/>
      <sheetName val="Sheet1"/>
      <sheetName val="REF - Listas"/>
    </sheetNames>
    <sheetDataSet>
      <sheetData sheetId="0">
        <row r="2">
          <cell r="E2" t="str">
            <v>A1-001</v>
          </cell>
        </row>
      </sheetData>
      <sheetData sheetId="1"/>
      <sheetData sheetId="2">
        <row r="4">
          <cell r="D4" t="str">
            <v>Administrative</v>
          </cell>
        </row>
        <row r="5">
          <cell r="D5" t="str">
            <v>Security</v>
          </cell>
        </row>
        <row r="6">
          <cell r="D6" t="str">
            <v>IT</v>
          </cell>
        </row>
        <row r="7">
          <cell r="D7" t="str">
            <v>Operations</v>
          </cell>
        </row>
        <row r="8">
          <cell r="D8" t="str">
            <v>Maintenance</v>
          </cell>
        </row>
        <row r="9">
          <cell r="D9" t="str">
            <v>Technical Services</v>
          </cell>
        </row>
        <row r="10">
          <cell r="D10" t="str">
            <v>Projects</v>
          </cell>
          <cell r="G10" t="str">
            <v>each</v>
          </cell>
        </row>
        <row r="11">
          <cell r="D11" t="str">
            <v>Investment</v>
          </cell>
          <cell r="G11" t="str">
            <v>global</v>
          </cell>
        </row>
        <row r="12">
          <cell r="D12" t="str">
            <v>Environmental</v>
          </cell>
          <cell r="G12" t="str">
            <v>hours</v>
          </cell>
        </row>
        <row r="13">
          <cell r="G13" t="str">
            <v>linear meter</v>
          </cell>
        </row>
        <row r="14">
          <cell r="G14" t="str">
            <v>kilometer</v>
          </cell>
        </row>
        <row r="15">
          <cell r="G15" t="str">
            <v>square meter (m2)</v>
          </cell>
        </row>
        <row r="16">
          <cell r="G16" t="str">
            <v>cubic meter (m3)</v>
          </cell>
        </row>
        <row r="17">
          <cell r="G17" t="str">
            <v>lot</v>
          </cell>
        </row>
        <row r="18">
          <cell r="G18" t="str">
            <v>hectares</v>
          </cell>
        </row>
        <row r="26">
          <cell r="B26" t="str">
            <v>Yes</v>
          </cell>
        </row>
        <row r="27">
          <cell r="B27" t="str">
            <v>No</v>
          </cell>
        </row>
        <row r="41">
          <cell r="B41" t="str">
            <v>Barranquilla Head Office</v>
          </cell>
        </row>
        <row r="42">
          <cell r="B42" t="str">
            <v>Jagua Mine</v>
          </cell>
        </row>
        <row r="43">
          <cell r="B43" t="str">
            <v>Calenturitas Mine</v>
          </cell>
        </row>
        <row r="44">
          <cell r="B44" t="str">
            <v>Rail</v>
          </cell>
        </row>
        <row r="45">
          <cell r="B45" t="str">
            <v>CMU</v>
          </cell>
        </row>
        <row r="46">
          <cell r="B46" t="str">
            <v>CET</v>
          </cell>
        </row>
        <row r="47">
          <cell r="B47" t="str">
            <v>Prodeco Port</v>
          </cell>
        </row>
      </sheetData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</sheetNames>
    <sheetDataSet>
      <sheetData sheetId="0" refreshError="1"/>
      <sheetData sheetId="1" refreshError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B48">
            <v>0</v>
          </cell>
          <cell r="C48" t="str">
            <v/>
          </cell>
          <cell r="D48" t="b">
            <v>1</v>
          </cell>
          <cell r="E48">
            <v>0</v>
          </cell>
          <cell r="F48" t="str">
            <v/>
          </cell>
          <cell r="G48" t="str">
            <v/>
          </cell>
          <cell r="H48" t="b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</v>
          </cell>
          <cell r="R48" t="b">
            <v>1</v>
          </cell>
          <cell r="S48" t="str">
            <v/>
          </cell>
          <cell r="T48">
            <v>0</v>
          </cell>
          <cell r="U48" t="str">
            <v/>
          </cell>
          <cell r="V48">
            <v>0</v>
          </cell>
          <cell r="W48" t="str">
            <v/>
          </cell>
          <cell r="X48">
            <v>0</v>
          </cell>
          <cell r="Y48" t="str">
            <v/>
          </cell>
          <cell r="Z48" t="b">
            <v>1</v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>
            <v>4.170511198008438E-67</v>
          </cell>
          <cell r="AK48" t="str">
            <v>M. DE O. PREPARACIÓN MEZCLAS</v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>
        <row r="12">
          <cell r="A12">
            <v>1</v>
          </cell>
        </row>
      </sheetData>
      <sheetData sheetId="9"/>
      <sheetData sheetId="10"/>
      <sheetData sheetId="11">
        <row r="12">
          <cell r="A12">
            <v>1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5001834</v>
          </cell>
          <cell r="B2">
            <v>540944</v>
          </cell>
          <cell r="C2">
            <v>52</v>
          </cell>
        </row>
        <row r="3">
          <cell r="A3">
            <v>5050279</v>
          </cell>
          <cell r="B3">
            <v>536171</v>
          </cell>
          <cell r="C3">
            <v>15</v>
          </cell>
        </row>
        <row r="4">
          <cell r="A4">
            <v>5051105</v>
          </cell>
          <cell r="B4">
            <v>4036031</v>
          </cell>
          <cell r="C4">
            <v>53</v>
          </cell>
        </row>
        <row r="5">
          <cell r="A5">
            <v>5055529</v>
          </cell>
          <cell r="B5">
            <v>505880</v>
          </cell>
          <cell r="C5">
            <v>2</v>
          </cell>
        </row>
        <row r="6">
          <cell r="A6">
            <v>5058930</v>
          </cell>
          <cell r="B6">
            <v>33150</v>
          </cell>
          <cell r="C6">
            <v>1</v>
          </cell>
        </row>
        <row r="7">
          <cell r="A7">
            <v>5058932</v>
          </cell>
          <cell r="B7">
            <v>23240</v>
          </cell>
          <cell r="C7">
            <v>1</v>
          </cell>
        </row>
        <row r="8">
          <cell r="A8">
            <v>5061094</v>
          </cell>
          <cell r="B8">
            <v>75160</v>
          </cell>
          <cell r="C8">
            <v>9</v>
          </cell>
        </row>
        <row r="9">
          <cell r="A9">
            <v>5062081</v>
          </cell>
          <cell r="B9">
            <v>24060</v>
          </cell>
          <cell r="C9">
            <v>1</v>
          </cell>
        </row>
        <row r="10">
          <cell r="A10">
            <v>5064546</v>
          </cell>
          <cell r="B10">
            <v>497830</v>
          </cell>
          <cell r="C10">
            <v>14</v>
          </cell>
        </row>
        <row r="11">
          <cell r="A11">
            <v>5069735</v>
          </cell>
          <cell r="B11">
            <v>2052115</v>
          </cell>
          <cell r="C11">
            <v>53</v>
          </cell>
        </row>
        <row r="12">
          <cell r="A12">
            <v>5070709</v>
          </cell>
          <cell r="B12">
            <v>175890</v>
          </cell>
          <cell r="C12">
            <v>6</v>
          </cell>
        </row>
        <row r="13">
          <cell r="A13">
            <v>5070720</v>
          </cell>
          <cell r="B13">
            <v>64320</v>
          </cell>
          <cell r="C13">
            <v>1</v>
          </cell>
        </row>
        <row r="14">
          <cell r="A14">
            <v>5070897</v>
          </cell>
          <cell r="B14">
            <v>309816</v>
          </cell>
          <cell r="C14">
            <v>17</v>
          </cell>
        </row>
        <row r="15">
          <cell r="A15">
            <v>5070927</v>
          </cell>
          <cell r="B15">
            <v>1815451</v>
          </cell>
          <cell r="C15">
            <v>41</v>
          </cell>
        </row>
        <row r="16">
          <cell r="A16">
            <v>5070970</v>
          </cell>
          <cell r="B16">
            <v>851507</v>
          </cell>
          <cell r="C16">
            <v>53</v>
          </cell>
        </row>
        <row r="17">
          <cell r="A17">
            <v>5071003</v>
          </cell>
          <cell r="B17">
            <v>84020</v>
          </cell>
          <cell r="C17">
            <v>2</v>
          </cell>
        </row>
        <row r="18">
          <cell r="A18">
            <v>5071025</v>
          </cell>
          <cell r="B18">
            <v>1979216</v>
          </cell>
          <cell r="C18">
            <v>15</v>
          </cell>
        </row>
        <row r="19">
          <cell r="A19">
            <v>5071074</v>
          </cell>
          <cell r="B19">
            <v>22100</v>
          </cell>
          <cell r="C19">
            <v>1</v>
          </cell>
        </row>
        <row r="20">
          <cell r="A20">
            <v>5071075</v>
          </cell>
          <cell r="B20">
            <v>25390</v>
          </cell>
          <cell r="C20">
            <v>1</v>
          </cell>
        </row>
        <row r="21">
          <cell r="A21">
            <v>5071121</v>
          </cell>
          <cell r="B21">
            <v>3200</v>
          </cell>
          <cell r="C21">
            <v>1</v>
          </cell>
        </row>
        <row r="22">
          <cell r="A22">
            <v>5071131</v>
          </cell>
          <cell r="B22">
            <v>54360</v>
          </cell>
          <cell r="C22">
            <v>8</v>
          </cell>
        </row>
        <row r="23">
          <cell r="A23">
            <v>5071140</v>
          </cell>
          <cell r="B23">
            <v>682940</v>
          </cell>
          <cell r="C23">
            <v>0</v>
          </cell>
        </row>
        <row r="24">
          <cell r="A24">
            <v>5071159</v>
          </cell>
          <cell r="B24">
            <v>909367</v>
          </cell>
          <cell r="C24">
            <v>33</v>
          </cell>
        </row>
        <row r="25">
          <cell r="A25">
            <v>5071170</v>
          </cell>
          <cell r="B25">
            <v>491380</v>
          </cell>
          <cell r="C25">
            <v>0</v>
          </cell>
        </row>
        <row r="26">
          <cell r="A26">
            <v>5071191</v>
          </cell>
          <cell r="B26">
            <v>8630</v>
          </cell>
          <cell r="C26">
            <v>1</v>
          </cell>
        </row>
        <row r="27">
          <cell r="A27">
            <v>5071208</v>
          </cell>
          <cell r="B27">
            <v>11450</v>
          </cell>
          <cell r="C27">
            <v>1</v>
          </cell>
        </row>
        <row r="28">
          <cell r="A28">
            <v>5071227</v>
          </cell>
          <cell r="B28">
            <v>37250</v>
          </cell>
          <cell r="C28">
            <v>2</v>
          </cell>
        </row>
        <row r="29">
          <cell r="A29">
            <v>5071260</v>
          </cell>
          <cell r="B29">
            <v>381440</v>
          </cell>
          <cell r="C29">
            <v>-1</v>
          </cell>
        </row>
        <row r="30">
          <cell r="A30">
            <v>5071302</v>
          </cell>
          <cell r="B30">
            <v>22020</v>
          </cell>
          <cell r="C30">
            <v>1</v>
          </cell>
        </row>
        <row r="31">
          <cell r="A31">
            <v>5071326</v>
          </cell>
          <cell r="B31">
            <v>6050</v>
          </cell>
          <cell r="C31">
            <v>1</v>
          </cell>
        </row>
        <row r="32">
          <cell r="A32">
            <v>5071333</v>
          </cell>
          <cell r="B32">
            <v>287340</v>
          </cell>
          <cell r="C32">
            <v>7</v>
          </cell>
        </row>
        <row r="33">
          <cell r="A33">
            <v>5071335</v>
          </cell>
          <cell r="B33">
            <v>24340</v>
          </cell>
          <cell r="C33">
            <v>1</v>
          </cell>
        </row>
        <row r="34">
          <cell r="A34">
            <v>5071341</v>
          </cell>
          <cell r="B34">
            <v>36670</v>
          </cell>
          <cell r="C34">
            <v>1</v>
          </cell>
        </row>
        <row r="35">
          <cell r="A35">
            <v>5071342</v>
          </cell>
          <cell r="B35">
            <v>838686</v>
          </cell>
          <cell r="C35">
            <v>52</v>
          </cell>
        </row>
        <row r="36">
          <cell r="A36">
            <v>5071349</v>
          </cell>
          <cell r="B36">
            <v>977974</v>
          </cell>
          <cell r="C36">
            <v>53</v>
          </cell>
        </row>
        <row r="37">
          <cell r="A37">
            <v>5071354</v>
          </cell>
          <cell r="B37">
            <v>44580</v>
          </cell>
          <cell r="C37">
            <v>1</v>
          </cell>
        </row>
        <row r="38">
          <cell r="A38">
            <v>5071361</v>
          </cell>
          <cell r="B38">
            <v>81000</v>
          </cell>
          <cell r="C38">
            <v>3</v>
          </cell>
        </row>
        <row r="39">
          <cell r="A39">
            <v>5071371</v>
          </cell>
          <cell r="B39">
            <v>1140351</v>
          </cell>
          <cell r="C39">
            <v>52</v>
          </cell>
        </row>
        <row r="40">
          <cell r="A40">
            <v>5071374</v>
          </cell>
          <cell r="B40">
            <v>11110</v>
          </cell>
          <cell r="C40">
            <v>1</v>
          </cell>
        </row>
        <row r="41">
          <cell r="A41">
            <v>5071379</v>
          </cell>
          <cell r="B41">
            <v>16660</v>
          </cell>
          <cell r="C41">
            <v>3</v>
          </cell>
        </row>
        <row r="42">
          <cell r="A42">
            <v>5071380</v>
          </cell>
          <cell r="B42">
            <v>32870</v>
          </cell>
          <cell r="C42">
            <v>2</v>
          </cell>
        </row>
        <row r="43">
          <cell r="A43">
            <v>5071382</v>
          </cell>
          <cell r="B43">
            <v>34620</v>
          </cell>
          <cell r="C43">
            <v>1</v>
          </cell>
        </row>
        <row r="44">
          <cell r="A44">
            <v>5071385</v>
          </cell>
          <cell r="B44">
            <v>146440</v>
          </cell>
          <cell r="C44">
            <v>3</v>
          </cell>
        </row>
        <row r="45">
          <cell r="A45">
            <v>5071386</v>
          </cell>
          <cell r="B45">
            <v>9640</v>
          </cell>
          <cell r="C45">
            <v>11</v>
          </cell>
        </row>
        <row r="46">
          <cell r="A46">
            <v>5071387</v>
          </cell>
          <cell r="B46">
            <v>67517</v>
          </cell>
          <cell r="C46">
            <v>15</v>
          </cell>
        </row>
        <row r="47">
          <cell r="A47">
            <v>5071388</v>
          </cell>
          <cell r="B47">
            <v>72610</v>
          </cell>
          <cell r="C47">
            <v>1</v>
          </cell>
        </row>
        <row r="48">
          <cell r="A48">
            <v>5071389</v>
          </cell>
          <cell r="B48">
            <v>1517691</v>
          </cell>
          <cell r="C48">
            <v>46</v>
          </cell>
        </row>
        <row r="49">
          <cell r="A49">
            <v>5071393</v>
          </cell>
          <cell r="B49">
            <v>288520</v>
          </cell>
          <cell r="C49">
            <v>11</v>
          </cell>
        </row>
        <row r="50">
          <cell r="A50">
            <v>5071396</v>
          </cell>
          <cell r="B50">
            <v>179870</v>
          </cell>
          <cell r="C50">
            <v>-1</v>
          </cell>
        </row>
        <row r="51">
          <cell r="A51">
            <v>5071401</v>
          </cell>
          <cell r="B51">
            <v>30404</v>
          </cell>
          <cell r="C51">
            <v>9</v>
          </cell>
        </row>
        <row r="52">
          <cell r="A52">
            <v>5071403</v>
          </cell>
          <cell r="B52">
            <v>1056686</v>
          </cell>
          <cell r="C52">
            <v>53</v>
          </cell>
        </row>
        <row r="53">
          <cell r="A53">
            <v>5071404</v>
          </cell>
          <cell r="B53">
            <v>613750</v>
          </cell>
          <cell r="C53">
            <v>6</v>
          </cell>
        </row>
        <row r="54">
          <cell r="A54">
            <v>5071406</v>
          </cell>
          <cell r="B54">
            <v>20600</v>
          </cell>
          <cell r="C54">
            <v>2</v>
          </cell>
        </row>
        <row r="55">
          <cell r="A55">
            <v>5071407</v>
          </cell>
          <cell r="B55">
            <v>14330</v>
          </cell>
          <cell r="C55">
            <v>1</v>
          </cell>
        </row>
        <row r="56">
          <cell r="A56">
            <v>5071413</v>
          </cell>
          <cell r="B56">
            <v>36670</v>
          </cell>
          <cell r="C56">
            <v>1</v>
          </cell>
        </row>
        <row r="57">
          <cell r="A57">
            <v>5071417</v>
          </cell>
          <cell r="B57">
            <v>18860</v>
          </cell>
          <cell r="C57">
            <v>1</v>
          </cell>
        </row>
        <row r="58">
          <cell r="A58">
            <v>5071427</v>
          </cell>
          <cell r="B58">
            <v>31560</v>
          </cell>
          <cell r="C58">
            <v>3</v>
          </cell>
        </row>
        <row r="59">
          <cell r="A59">
            <v>5071431</v>
          </cell>
          <cell r="B59">
            <v>34810</v>
          </cell>
          <cell r="C59">
            <v>2</v>
          </cell>
        </row>
        <row r="60">
          <cell r="A60">
            <v>5071737</v>
          </cell>
          <cell r="B60">
            <v>64130</v>
          </cell>
          <cell r="C60">
            <v>1</v>
          </cell>
        </row>
        <row r="61">
          <cell r="A61">
            <v>5071738</v>
          </cell>
          <cell r="B61">
            <v>102650</v>
          </cell>
          <cell r="C61">
            <v>3</v>
          </cell>
        </row>
        <row r="62">
          <cell r="A62">
            <v>5071739</v>
          </cell>
          <cell r="B62">
            <v>3822464</v>
          </cell>
          <cell r="C62">
            <v>38</v>
          </cell>
        </row>
        <row r="63">
          <cell r="A63">
            <v>5071740</v>
          </cell>
          <cell r="B63">
            <v>29010</v>
          </cell>
          <cell r="C63">
            <v>1</v>
          </cell>
        </row>
      </sheetData>
      <sheetData sheetId="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eu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RIES"/>
      <sheetName val="NPV Summary All Options"/>
      <sheetName val="Capex &amp; Cost Summary"/>
      <sheetName val="Glencore Summary"/>
      <sheetName val="Cover"/>
      <sheetName val="Capex Payment Schedule"/>
      <sheetName val="GIAG Incremental NPV"/>
      <sheetName val="FENOCO Tariff Generator"/>
      <sheetName val="GIAG Incremental Tons"/>
      <sheetName val="GIAG Depreciation"/>
      <sheetName val="FENOCO Depreciation"/>
      <sheetName val="GIAG Finance Option"/>
      <sheetName val="FENOCO Finance Option"/>
      <sheetName val="SUMMARY CAPEX-OPEX"/>
      <sheetName val="DETAILED CAPEX GIAG PORT CAL"/>
      <sheetName val="DETAILED OPEX GIAG-FENO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B4" t="str">
            <v>10.10.10.10</v>
          </cell>
          <cell r="C4" t="str">
            <v>10 Waste Removal</v>
          </cell>
          <cell r="D4" t="str">
            <v>1010 Contractor Cost</v>
          </cell>
          <cell r="E4" t="str">
            <v>Contractor Cost</v>
          </cell>
          <cell r="F4" t="str">
            <v>Contractor Cost</v>
          </cell>
          <cell r="G4" t="str">
            <v>Cont. Cost:Fixed rate. Meteor. Interburden</v>
          </cell>
        </row>
        <row r="5">
          <cell r="B5" t="str">
            <v>10.10.10.11</v>
          </cell>
          <cell r="C5" t="str">
            <v>10 Waste Removal</v>
          </cell>
          <cell r="D5" t="str">
            <v>1010 Contractor Cost</v>
          </cell>
          <cell r="E5" t="str">
            <v>Contractor Cost</v>
          </cell>
          <cell r="F5" t="str">
            <v>Contractor Cost</v>
          </cell>
          <cell r="G5" t="str">
            <v>Fuel</v>
          </cell>
        </row>
        <row r="6">
          <cell r="B6" t="str">
            <v>10.10.10.12</v>
          </cell>
          <cell r="C6" t="str">
            <v>10 Waste Removal</v>
          </cell>
          <cell r="D6" t="str">
            <v>1010 Contractor Cost</v>
          </cell>
          <cell r="E6" t="str">
            <v>Contractor Cost</v>
          </cell>
          <cell r="F6" t="str">
            <v>Contractor Cost</v>
          </cell>
          <cell r="G6" t="str">
            <v>Lubrication</v>
          </cell>
        </row>
        <row r="7">
          <cell r="B7" t="str">
            <v>10.10.10.13</v>
          </cell>
          <cell r="C7" t="str">
            <v>10 Waste Removal</v>
          </cell>
          <cell r="D7" t="str">
            <v>1010 Contractor Cost</v>
          </cell>
          <cell r="E7" t="str">
            <v>Contractor Cost</v>
          </cell>
          <cell r="F7" t="str">
            <v>Contractor Cost</v>
          </cell>
          <cell r="G7" t="str">
            <v>Contractor Cost:Fixed rate Top Soil Removal</v>
          </cell>
        </row>
        <row r="8">
          <cell r="B8" t="str">
            <v>10.11.10.10</v>
          </cell>
          <cell r="C8" t="str">
            <v>10 Waste Removal</v>
          </cell>
          <cell r="D8" t="str">
            <v>1011 Equipment</v>
          </cell>
          <cell r="E8" t="str">
            <v>Equipment</v>
          </cell>
          <cell r="F8" t="str">
            <v>Equipment</v>
          </cell>
          <cell r="G8" t="str">
            <v>Maint: Spares</v>
          </cell>
        </row>
        <row r="9">
          <cell r="B9" t="str">
            <v>10.11.10.11</v>
          </cell>
          <cell r="C9" t="str">
            <v>10 Waste Removal</v>
          </cell>
          <cell r="D9" t="str">
            <v>1011 Equipment</v>
          </cell>
          <cell r="E9" t="str">
            <v>Equipment</v>
          </cell>
          <cell r="F9" t="str">
            <v>Equipment</v>
          </cell>
          <cell r="G9" t="str">
            <v>Maint: Labour/Services</v>
          </cell>
        </row>
        <row r="10">
          <cell r="B10" t="str">
            <v>10.11.10.12</v>
          </cell>
          <cell r="C10" t="str">
            <v>10 Waste Removal</v>
          </cell>
          <cell r="D10" t="str">
            <v>1011 Equipment</v>
          </cell>
          <cell r="E10" t="str">
            <v>Equipment</v>
          </cell>
          <cell r="F10" t="str">
            <v>Equipment</v>
          </cell>
          <cell r="G10" t="str">
            <v>Tyres</v>
          </cell>
        </row>
        <row r="11">
          <cell r="B11" t="str">
            <v>10.11.10.13</v>
          </cell>
          <cell r="C11" t="str">
            <v>10 Waste Removal</v>
          </cell>
          <cell r="D11" t="str">
            <v>1011 Equipment</v>
          </cell>
          <cell r="E11" t="str">
            <v>Equipment</v>
          </cell>
          <cell r="F11" t="str">
            <v>Equipment</v>
          </cell>
          <cell r="G11" t="str">
            <v>Fuel</v>
          </cell>
        </row>
        <row r="12">
          <cell r="B12" t="str">
            <v>10.11.10.14</v>
          </cell>
          <cell r="C12" t="str">
            <v>10 Waste Removal</v>
          </cell>
          <cell r="D12" t="str">
            <v>1011 Equipment</v>
          </cell>
          <cell r="E12" t="str">
            <v>Equipment</v>
          </cell>
          <cell r="F12" t="str">
            <v>Equipment</v>
          </cell>
          <cell r="G12" t="str">
            <v>Lubrication</v>
          </cell>
        </row>
        <row r="13">
          <cell r="B13" t="str">
            <v>10.11.10.15</v>
          </cell>
          <cell r="C13" t="str">
            <v>10 Waste Removal</v>
          </cell>
          <cell r="D13" t="str">
            <v>1011 Equipment</v>
          </cell>
          <cell r="E13" t="str">
            <v>Equipment</v>
          </cell>
          <cell r="F13" t="str">
            <v>Equipment</v>
          </cell>
          <cell r="G13" t="str">
            <v>Insurance</v>
          </cell>
        </row>
        <row r="14">
          <cell r="B14" t="str">
            <v>10.11.10.16</v>
          </cell>
          <cell r="C14" t="str">
            <v>10 Waste Removal</v>
          </cell>
          <cell r="D14" t="str">
            <v>1011 Equipment</v>
          </cell>
          <cell r="E14" t="str">
            <v>Equipment</v>
          </cell>
          <cell r="F14" t="str">
            <v>Equipment</v>
          </cell>
          <cell r="G14" t="str">
            <v>Other</v>
          </cell>
        </row>
        <row r="15">
          <cell r="B15" t="str">
            <v>10.11.10.17</v>
          </cell>
          <cell r="C15" t="str">
            <v>10 Waste Removal</v>
          </cell>
          <cell r="D15" t="str">
            <v>1011 Equipment</v>
          </cell>
          <cell r="E15" t="str">
            <v>Equipment</v>
          </cell>
          <cell r="F15" t="str">
            <v>Equipment</v>
          </cell>
          <cell r="G15" t="str">
            <v>Depreciation</v>
          </cell>
        </row>
        <row r="16">
          <cell r="B16" t="str">
            <v>10.12.10.10</v>
          </cell>
          <cell r="C16" t="str">
            <v>10 Waste Removal</v>
          </cell>
          <cell r="D16" t="str">
            <v>1012 Blasting</v>
          </cell>
          <cell r="E16" t="str">
            <v>Blasting</v>
          </cell>
          <cell r="F16" t="str">
            <v>Blasting</v>
          </cell>
          <cell r="G16" t="str">
            <v>Explosives</v>
          </cell>
        </row>
        <row r="17">
          <cell r="B17" t="str">
            <v>10.12.10.11</v>
          </cell>
          <cell r="C17" t="str">
            <v>10 Waste Removal</v>
          </cell>
          <cell r="D17" t="str">
            <v>1012 Blasting</v>
          </cell>
          <cell r="E17" t="str">
            <v>Blasting</v>
          </cell>
          <cell r="F17" t="str">
            <v>Blasting</v>
          </cell>
          <cell r="G17" t="str">
            <v>Emulsion</v>
          </cell>
        </row>
        <row r="18">
          <cell r="B18" t="str">
            <v>10.12.10.12</v>
          </cell>
          <cell r="C18" t="str">
            <v>10 Waste Removal</v>
          </cell>
          <cell r="D18" t="str">
            <v>1012 Blasting</v>
          </cell>
          <cell r="E18" t="str">
            <v>Blasting</v>
          </cell>
          <cell r="F18" t="str">
            <v>Blasting</v>
          </cell>
          <cell r="G18" t="str">
            <v>Anfo</v>
          </cell>
        </row>
        <row r="19">
          <cell r="B19" t="str">
            <v>10.12.10.13</v>
          </cell>
          <cell r="C19" t="str">
            <v>10 Waste Removal</v>
          </cell>
          <cell r="D19" t="str">
            <v>1012 Blasting</v>
          </cell>
          <cell r="E19" t="str">
            <v>Blasting</v>
          </cell>
          <cell r="F19" t="str">
            <v>Blasting</v>
          </cell>
          <cell r="G19" t="str">
            <v>Accessories</v>
          </cell>
        </row>
        <row r="20">
          <cell r="B20" t="str">
            <v>10.12.10.14</v>
          </cell>
          <cell r="C20" t="str">
            <v>10 Waste Removal</v>
          </cell>
          <cell r="D20" t="str">
            <v>1012 Blasting</v>
          </cell>
          <cell r="E20" t="str">
            <v>Blasting</v>
          </cell>
          <cell r="F20" t="str">
            <v>Blasting</v>
          </cell>
          <cell r="G20" t="str">
            <v>Crushed rock</v>
          </cell>
        </row>
        <row r="21">
          <cell r="B21" t="str">
            <v>10.12.10.15</v>
          </cell>
          <cell r="C21" t="str">
            <v>10 Waste Removal</v>
          </cell>
          <cell r="D21" t="str">
            <v>1012 Blasting</v>
          </cell>
          <cell r="E21" t="str">
            <v>Blasting</v>
          </cell>
          <cell r="F21" t="str">
            <v>Blasting</v>
          </cell>
          <cell r="G21" t="str">
            <v>Transport</v>
          </cell>
        </row>
        <row r="22">
          <cell r="B22" t="str">
            <v>10.12.10.16</v>
          </cell>
          <cell r="C22" t="str">
            <v>10 Waste Removal</v>
          </cell>
          <cell r="D22" t="str">
            <v>1012 Blasting</v>
          </cell>
          <cell r="E22" t="str">
            <v>Blasting</v>
          </cell>
          <cell r="F22" t="str">
            <v>Blasting</v>
          </cell>
          <cell r="G22" t="str">
            <v>Indumil</v>
          </cell>
        </row>
        <row r="23">
          <cell r="B23" t="str">
            <v>10.12.10.17</v>
          </cell>
          <cell r="C23" t="str">
            <v>10 Waste Removal</v>
          </cell>
          <cell r="D23" t="str">
            <v>1012 Blasting</v>
          </cell>
          <cell r="E23" t="str">
            <v>Blasting</v>
          </cell>
          <cell r="F23" t="str">
            <v>Blasting</v>
          </cell>
          <cell r="G23" t="str">
            <v>Security/Escort</v>
          </cell>
        </row>
        <row r="24">
          <cell r="B24" t="str">
            <v>11.10.10.10</v>
          </cell>
          <cell r="C24" t="str">
            <v>11 Coal Mining</v>
          </cell>
          <cell r="D24" t="str">
            <v>1110 Contractor Cost</v>
          </cell>
          <cell r="E24" t="str">
            <v>Contractor Cost</v>
          </cell>
          <cell r="F24" t="str">
            <v>Contractor Cost</v>
          </cell>
          <cell r="G24" t="str">
            <v>Contractor Cost: Fixed rate</v>
          </cell>
        </row>
        <row r="25">
          <cell r="B25" t="str">
            <v>11.10.10.11</v>
          </cell>
          <cell r="C25" t="str">
            <v>11 Coal Mining</v>
          </cell>
          <cell r="D25" t="str">
            <v>1110 Contractor Cost</v>
          </cell>
          <cell r="E25" t="str">
            <v>Contractor Cost</v>
          </cell>
          <cell r="F25" t="str">
            <v>Contractor Cost</v>
          </cell>
          <cell r="G25" t="str">
            <v>Fuel</v>
          </cell>
        </row>
        <row r="26">
          <cell r="B26" t="str">
            <v>11.10.10.12</v>
          </cell>
          <cell r="C26" t="str">
            <v>11 Coal Mining</v>
          </cell>
          <cell r="D26" t="str">
            <v>1110 Contractor Cost</v>
          </cell>
          <cell r="E26" t="str">
            <v>Contractor Cost</v>
          </cell>
          <cell r="F26" t="str">
            <v>Contractor Cost</v>
          </cell>
          <cell r="G26" t="str">
            <v>Lubrication</v>
          </cell>
        </row>
        <row r="27">
          <cell r="B27" t="str">
            <v>11.11.10.10</v>
          </cell>
          <cell r="C27" t="str">
            <v>11 Coal Mining</v>
          </cell>
          <cell r="D27" t="str">
            <v>1111 Equipment</v>
          </cell>
          <cell r="E27" t="str">
            <v>Equipment</v>
          </cell>
          <cell r="F27" t="str">
            <v>Equipment</v>
          </cell>
          <cell r="G27" t="str">
            <v>Maint: Spares</v>
          </cell>
        </row>
        <row r="28">
          <cell r="B28" t="str">
            <v>11.11.10.11</v>
          </cell>
          <cell r="C28" t="str">
            <v>11 Coal Mining</v>
          </cell>
          <cell r="D28" t="str">
            <v>1111 Equipment</v>
          </cell>
          <cell r="E28" t="str">
            <v>Equipment</v>
          </cell>
          <cell r="F28" t="str">
            <v>Equipment</v>
          </cell>
          <cell r="G28" t="str">
            <v>Maint: Labour/Services</v>
          </cell>
        </row>
        <row r="29">
          <cell r="B29" t="str">
            <v>11.11.10.12</v>
          </cell>
          <cell r="C29" t="str">
            <v>11 Coal Mining</v>
          </cell>
          <cell r="D29" t="str">
            <v>1111 Equipment</v>
          </cell>
          <cell r="E29" t="str">
            <v>Equipment</v>
          </cell>
          <cell r="F29" t="str">
            <v>Equipment</v>
          </cell>
          <cell r="G29" t="str">
            <v>Tyres</v>
          </cell>
        </row>
        <row r="30">
          <cell r="B30" t="str">
            <v>11.11.10.13</v>
          </cell>
          <cell r="C30" t="str">
            <v>11 Coal Mining</v>
          </cell>
          <cell r="D30" t="str">
            <v>1111 Equipment</v>
          </cell>
          <cell r="E30" t="str">
            <v>Equipment</v>
          </cell>
          <cell r="F30" t="str">
            <v>Equipment</v>
          </cell>
          <cell r="G30" t="str">
            <v>Fuel</v>
          </cell>
        </row>
        <row r="31">
          <cell r="B31" t="str">
            <v>11.11.10.14</v>
          </cell>
          <cell r="C31" t="str">
            <v>11 Coal Mining</v>
          </cell>
          <cell r="D31" t="str">
            <v>1111 Equipment</v>
          </cell>
          <cell r="E31" t="str">
            <v>Equipment</v>
          </cell>
          <cell r="F31" t="str">
            <v>Equipment</v>
          </cell>
          <cell r="G31" t="str">
            <v>Lubrication</v>
          </cell>
        </row>
        <row r="32">
          <cell r="B32" t="str">
            <v>11.11.10.15</v>
          </cell>
          <cell r="C32" t="str">
            <v>11 Coal Mining</v>
          </cell>
          <cell r="D32" t="str">
            <v>1111 Equipment</v>
          </cell>
          <cell r="E32" t="str">
            <v>Equipment</v>
          </cell>
          <cell r="F32" t="str">
            <v>Equipment</v>
          </cell>
          <cell r="G32" t="str">
            <v>Insurance</v>
          </cell>
        </row>
        <row r="33">
          <cell r="B33" t="str">
            <v>11.11.10.16</v>
          </cell>
          <cell r="C33" t="str">
            <v>11 Coal Mining</v>
          </cell>
          <cell r="D33" t="str">
            <v>1111 Equipment</v>
          </cell>
          <cell r="E33" t="str">
            <v>Equipment</v>
          </cell>
          <cell r="F33" t="str">
            <v>Equipment</v>
          </cell>
          <cell r="G33" t="str">
            <v>Other</v>
          </cell>
        </row>
        <row r="34">
          <cell r="B34" t="str">
            <v>11.11.10.17</v>
          </cell>
          <cell r="C34" t="str">
            <v>11 Coal Mining</v>
          </cell>
          <cell r="D34" t="str">
            <v>1111 Equipment</v>
          </cell>
          <cell r="E34" t="str">
            <v>Equipment</v>
          </cell>
          <cell r="F34" t="str">
            <v>Equipment</v>
          </cell>
          <cell r="G34" t="str">
            <v>Depreciation</v>
          </cell>
        </row>
        <row r="35">
          <cell r="B35" t="str">
            <v>11.11.10.18</v>
          </cell>
          <cell r="C35" t="str">
            <v>11 Coal Mining</v>
          </cell>
          <cell r="D35" t="str">
            <v>1111 Equipment</v>
          </cell>
          <cell r="E35" t="str">
            <v>Equipment</v>
          </cell>
          <cell r="F35" t="str">
            <v>Equipment</v>
          </cell>
          <cell r="G35" t="str">
            <v>Lighting Towers</v>
          </cell>
        </row>
        <row r="36">
          <cell r="B36" t="str">
            <v>11.11.10.19</v>
          </cell>
          <cell r="C36" t="str">
            <v>11 Coal Mining</v>
          </cell>
          <cell r="D36" t="str">
            <v>1111 Equipment</v>
          </cell>
          <cell r="E36" t="str">
            <v>Equipment</v>
          </cell>
          <cell r="F36" t="str">
            <v>Equipment</v>
          </cell>
          <cell r="G36" t="str">
            <v>Diesel</v>
          </cell>
        </row>
        <row r="37">
          <cell r="B37" t="str">
            <v>11.12</v>
          </cell>
          <cell r="C37" t="str">
            <v>11 Coal Mining</v>
          </cell>
          <cell r="D37" t="str">
            <v>1112 Blasting</v>
          </cell>
          <cell r="E37" t="str">
            <v>Blasting</v>
          </cell>
          <cell r="F37" t="str">
            <v>Blasting</v>
          </cell>
          <cell r="G37" t="str">
            <v>Blasting</v>
          </cell>
        </row>
        <row r="38">
          <cell r="B38" t="str">
            <v>12.10</v>
          </cell>
          <cell r="C38" t="str">
            <v>12 Support</v>
          </cell>
          <cell r="D38" t="str">
            <v>1210 Labour</v>
          </cell>
          <cell r="E38" t="str">
            <v>Labour</v>
          </cell>
          <cell r="F38" t="str">
            <v>Labour</v>
          </cell>
          <cell r="G38" t="str">
            <v>Labour</v>
          </cell>
        </row>
        <row r="39">
          <cell r="B39" t="str">
            <v>12.10.10</v>
          </cell>
          <cell r="C39" t="str">
            <v>12 Support</v>
          </cell>
          <cell r="D39" t="str">
            <v>1210 Labour</v>
          </cell>
          <cell r="E39" t="str">
            <v>Temporary Employees</v>
          </cell>
          <cell r="F39" t="str">
            <v>Temporary Employees</v>
          </cell>
          <cell r="G39" t="str">
            <v>Temporary Employees</v>
          </cell>
        </row>
        <row r="40">
          <cell r="B40" t="str">
            <v>12.11.10.10</v>
          </cell>
          <cell r="C40" t="str">
            <v>12 Support</v>
          </cell>
          <cell r="D40" t="str">
            <v>1211 Equipment</v>
          </cell>
          <cell r="E40" t="str">
            <v>Equipment</v>
          </cell>
          <cell r="F40" t="str">
            <v>Survey</v>
          </cell>
          <cell r="G40" t="str">
            <v>Vehicles</v>
          </cell>
        </row>
        <row r="41">
          <cell r="B41" t="str">
            <v>12.11.10.11</v>
          </cell>
          <cell r="C41" t="str">
            <v>12 Support</v>
          </cell>
          <cell r="D41" t="str">
            <v>1211 Equipment</v>
          </cell>
          <cell r="E41" t="str">
            <v>Equipment</v>
          </cell>
          <cell r="F41" t="str">
            <v>Survey</v>
          </cell>
          <cell r="G41" t="str">
            <v>Fuel</v>
          </cell>
        </row>
        <row r="42">
          <cell r="B42" t="str">
            <v>12.11.10.12</v>
          </cell>
          <cell r="C42" t="str">
            <v>12 Support</v>
          </cell>
          <cell r="D42" t="str">
            <v>1211 Equipment</v>
          </cell>
          <cell r="E42" t="str">
            <v>Equipment</v>
          </cell>
          <cell r="F42" t="str">
            <v>Survey</v>
          </cell>
          <cell r="G42" t="str">
            <v>Lubrication</v>
          </cell>
        </row>
        <row r="43">
          <cell r="B43" t="str">
            <v>12.11.10.13</v>
          </cell>
          <cell r="C43" t="str">
            <v>12 Support</v>
          </cell>
          <cell r="D43" t="str">
            <v>1211 Equipment</v>
          </cell>
          <cell r="E43" t="str">
            <v>Equipment</v>
          </cell>
          <cell r="F43" t="str">
            <v>Survey</v>
          </cell>
          <cell r="G43" t="str">
            <v>Survey equip</v>
          </cell>
        </row>
        <row r="44">
          <cell r="B44" t="str">
            <v>12.11.10.14</v>
          </cell>
          <cell r="C44" t="str">
            <v>12 Support</v>
          </cell>
          <cell r="D44" t="str">
            <v>1211 Equipment</v>
          </cell>
          <cell r="E44" t="str">
            <v>Equipment</v>
          </cell>
          <cell r="F44" t="str">
            <v>Survey</v>
          </cell>
          <cell r="G44" t="str">
            <v>Equip repairs</v>
          </cell>
        </row>
        <row r="45">
          <cell r="B45" t="str">
            <v>12.11.10.15</v>
          </cell>
          <cell r="C45" t="str">
            <v>12 Support</v>
          </cell>
          <cell r="D45" t="str">
            <v>1211 Equipment</v>
          </cell>
          <cell r="E45" t="str">
            <v>Equipment</v>
          </cell>
          <cell r="F45" t="str">
            <v>Survey</v>
          </cell>
          <cell r="G45" t="str">
            <v>Vehicle repairs</v>
          </cell>
        </row>
        <row r="46">
          <cell r="B46" t="str">
            <v>12.11.10.16</v>
          </cell>
          <cell r="C46" t="str">
            <v>12 Support</v>
          </cell>
          <cell r="D46" t="str">
            <v>1211 Equipment</v>
          </cell>
          <cell r="E46" t="str">
            <v>Equipment</v>
          </cell>
          <cell r="F46" t="str">
            <v>Survey</v>
          </cell>
          <cell r="G46" t="str">
            <v>Depreciation</v>
          </cell>
        </row>
        <row r="47">
          <cell r="B47" t="str">
            <v>12.11.11.10</v>
          </cell>
          <cell r="C47" t="str">
            <v>12 Support</v>
          </cell>
          <cell r="D47" t="str">
            <v>1211 Equipment</v>
          </cell>
          <cell r="E47" t="str">
            <v>Equipment</v>
          </cell>
          <cell r="F47" t="str">
            <v>Geology</v>
          </cell>
          <cell r="G47" t="str">
            <v>Vehicles</v>
          </cell>
        </row>
        <row r="48">
          <cell r="B48" t="str">
            <v>12.11.11.11</v>
          </cell>
          <cell r="C48" t="str">
            <v>12 Support</v>
          </cell>
          <cell r="D48" t="str">
            <v>1211 Equipment</v>
          </cell>
          <cell r="E48" t="str">
            <v>Equipment</v>
          </cell>
          <cell r="F48" t="str">
            <v>Geology</v>
          </cell>
          <cell r="G48" t="str">
            <v>Fuel</v>
          </cell>
        </row>
        <row r="49">
          <cell r="B49" t="str">
            <v>12.11.11.12</v>
          </cell>
          <cell r="C49" t="str">
            <v>12 Support</v>
          </cell>
          <cell r="D49" t="str">
            <v>1211 Equipment</v>
          </cell>
          <cell r="E49" t="str">
            <v>Equipment</v>
          </cell>
          <cell r="F49" t="str">
            <v>Geology</v>
          </cell>
          <cell r="G49" t="str">
            <v>Lubrication</v>
          </cell>
        </row>
        <row r="50">
          <cell r="B50" t="str">
            <v>12.11.11.13</v>
          </cell>
          <cell r="C50" t="str">
            <v>12 Support</v>
          </cell>
          <cell r="D50" t="str">
            <v>1211 Equipment</v>
          </cell>
          <cell r="E50" t="str">
            <v>Equipment</v>
          </cell>
          <cell r="F50" t="str">
            <v>Geology</v>
          </cell>
          <cell r="G50" t="str">
            <v>Equip Rental</v>
          </cell>
        </row>
        <row r="51">
          <cell r="B51" t="str">
            <v>12.11.11.14</v>
          </cell>
          <cell r="C51" t="str">
            <v>12 Support</v>
          </cell>
          <cell r="D51" t="str">
            <v>1211 Equipment</v>
          </cell>
          <cell r="E51" t="str">
            <v>Equipment</v>
          </cell>
          <cell r="F51" t="str">
            <v>Geology</v>
          </cell>
          <cell r="G51" t="str">
            <v>Equip repairs</v>
          </cell>
        </row>
        <row r="52">
          <cell r="B52" t="str">
            <v>12.11.11.15</v>
          </cell>
          <cell r="C52" t="str">
            <v>12 Support</v>
          </cell>
          <cell r="D52" t="str">
            <v>1211 Equipment</v>
          </cell>
          <cell r="E52" t="str">
            <v>Equipment</v>
          </cell>
          <cell r="F52" t="str">
            <v>Geology</v>
          </cell>
          <cell r="G52" t="str">
            <v>Vehicle repairs</v>
          </cell>
        </row>
        <row r="53">
          <cell r="B53" t="str">
            <v>12.11.11.16</v>
          </cell>
          <cell r="C53" t="str">
            <v>12 Support</v>
          </cell>
          <cell r="D53" t="str">
            <v>1211 Equipment</v>
          </cell>
          <cell r="E53" t="str">
            <v>Equipment</v>
          </cell>
          <cell r="F53" t="str">
            <v>Geology</v>
          </cell>
          <cell r="G53" t="str">
            <v>Depreciation</v>
          </cell>
        </row>
        <row r="54">
          <cell r="B54" t="str">
            <v>12.11.12.10</v>
          </cell>
          <cell r="C54" t="str">
            <v>12 Support</v>
          </cell>
          <cell r="D54" t="str">
            <v>1211 Equipment</v>
          </cell>
          <cell r="E54" t="str">
            <v>Equipment</v>
          </cell>
          <cell r="F54" t="str">
            <v>Coal Quality</v>
          </cell>
          <cell r="G54" t="str">
            <v>Vehicles</v>
          </cell>
        </row>
        <row r="55">
          <cell r="B55" t="str">
            <v>12.11.12.11</v>
          </cell>
          <cell r="C55" t="str">
            <v>12 Support</v>
          </cell>
          <cell r="D55" t="str">
            <v>1211 Equipment</v>
          </cell>
          <cell r="E55" t="str">
            <v>Equipment</v>
          </cell>
          <cell r="F55" t="str">
            <v>Coal Quality</v>
          </cell>
          <cell r="G55" t="str">
            <v>Fuel</v>
          </cell>
        </row>
        <row r="56">
          <cell r="B56" t="str">
            <v>12.11.12.12</v>
          </cell>
          <cell r="C56" t="str">
            <v>12 Support</v>
          </cell>
          <cell r="D56" t="str">
            <v>1211 Equipment</v>
          </cell>
          <cell r="E56" t="str">
            <v>Equipment</v>
          </cell>
          <cell r="F56" t="str">
            <v>Coal Quality</v>
          </cell>
          <cell r="G56" t="str">
            <v>Lubrication</v>
          </cell>
        </row>
        <row r="57">
          <cell r="B57" t="str">
            <v>12.11.12.13</v>
          </cell>
          <cell r="C57" t="str">
            <v>12 Support</v>
          </cell>
          <cell r="D57" t="str">
            <v>1211 Equipment</v>
          </cell>
          <cell r="E57" t="str">
            <v>Equipment</v>
          </cell>
          <cell r="F57" t="str">
            <v>Coal Quality</v>
          </cell>
          <cell r="G57" t="str">
            <v>Equip Rental</v>
          </cell>
        </row>
        <row r="58">
          <cell r="B58" t="str">
            <v>12.11.12.14</v>
          </cell>
          <cell r="C58" t="str">
            <v>12 Support</v>
          </cell>
          <cell r="D58" t="str">
            <v>1211 Equipment</v>
          </cell>
          <cell r="E58" t="str">
            <v>Equipment</v>
          </cell>
          <cell r="F58" t="str">
            <v>Coal Quality</v>
          </cell>
          <cell r="G58" t="str">
            <v>Equip repairs</v>
          </cell>
        </row>
        <row r="59">
          <cell r="B59" t="str">
            <v>12.11.12.15</v>
          </cell>
          <cell r="C59" t="str">
            <v>12 Support</v>
          </cell>
          <cell r="D59" t="str">
            <v>1211 Equipment</v>
          </cell>
          <cell r="E59" t="str">
            <v>Equipment</v>
          </cell>
          <cell r="F59" t="str">
            <v>Coal Quality</v>
          </cell>
          <cell r="G59" t="str">
            <v>Vehicle repairs</v>
          </cell>
        </row>
        <row r="60">
          <cell r="B60" t="str">
            <v>12.11.12.16</v>
          </cell>
          <cell r="C60" t="str">
            <v>12 Support</v>
          </cell>
          <cell r="D60" t="str">
            <v>1211 Equipment</v>
          </cell>
          <cell r="E60" t="str">
            <v>Equipment</v>
          </cell>
          <cell r="F60" t="str">
            <v>Coal Quality</v>
          </cell>
          <cell r="G60" t="str">
            <v>Depreciation</v>
          </cell>
        </row>
        <row r="61">
          <cell r="B61" t="str">
            <v>12.11.13.10</v>
          </cell>
          <cell r="C61" t="str">
            <v>12 Support</v>
          </cell>
          <cell r="D61" t="str">
            <v>1211 Equipment</v>
          </cell>
          <cell r="E61" t="str">
            <v>Equipment</v>
          </cell>
          <cell r="F61" t="str">
            <v>Mining Supervision</v>
          </cell>
          <cell r="G61" t="str">
            <v>Vehicles</v>
          </cell>
        </row>
        <row r="62">
          <cell r="B62" t="str">
            <v>12.11.13.11</v>
          </cell>
          <cell r="C62" t="str">
            <v>12 Support</v>
          </cell>
          <cell r="D62" t="str">
            <v>1211 Equipment</v>
          </cell>
          <cell r="E62" t="str">
            <v>Equipment</v>
          </cell>
          <cell r="F62" t="str">
            <v>Mining Supervision</v>
          </cell>
          <cell r="G62" t="str">
            <v>Fuel</v>
          </cell>
        </row>
        <row r="63">
          <cell r="B63" t="str">
            <v>12.11.13.12</v>
          </cell>
          <cell r="C63" t="str">
            <v>12 Support</v>
          </cell>
          <cell r="D63" t="str">
            <v>1211 Equipment</v>
          </cell>
          <cell r="E63" t="str">
            <v>Equipment</v>
          </cell>
          <cell r="F63" t="str">
            <v>Mining Supervision</v>
          </cell>
          <cell r="G63" t="str">
            <v>Lubrication</v>
          </cell>
        </row>
        <row r="64">
          <cell r="B64" t="str">
            <v>12.11.13.13</v>
          </cell>
          <cell r="C64" t="str">
            <v>12 Support</v>
          </cell>
          <cell r="D64" t="str">
            <v>1211 Equipment</v>
          </cell>
          <cell r="E64" t="str">
            <v>Equipment</v>
          </cell>
          <cell r="F64" t="str">
            <v>Mining Supervision</v>
          </cell>
          <cell r="G64" t="str">
            <v>Equip Rental</v>
          </cell>
        </row>
        <row r="65">
          <cell r="B65" t="str">
            <v>12.11.13.14</v>
          </cell>
          <cell r="C65" t="str">
            <v>12 Support</v>
          </cell>
          <cell r="D65" t="str">
            <v>1211 Equipment</v>
          </cell>
          <cell r="E65" t="str">
            <v>Equipment</v>
          </cell>
          <cell r="F65" t="str">
            <v>Mining Supervision</v>
          </cell>
          <cell r="G65" t="str">
            <v>Equip repairs</v>
          </cell>
        </row>
        <row r="66">
          <cell r="B66" t="str">
            <v>12.11.13.15</v>
          </cell>
          <cell r="C66" t="str">
            <v>12 Support</v>
          </cell>
          <cell r="D66" t="str">
            <v>1211 Equipment</v>
          </cell>
          <cell r="E66" t="str">
            <v>Equipment</v>
          </cell>
          <cell r="F66" t="str">
            <v>Mining Supervision</v>
          </cell>
          <cell r="G66" t="str">
            <v>Vehicle repairs</v>
          </cell>
        </row>
        <row r="67">
          <cell r="B67" t="str">
            <v>12.11.13.16</v>
          </cell>
          <cell r="C67" t="str">
            <v>12 Support</v>
          </cell>
          <cell r="D67" t="str">
            <v>1211 Equipment</v>
          </cell>
          <cell r="E67" t="str">
            <v>Equipment</v>
          </cell>
          <cell r="F67" t="str">
            <v>Mining Supervision</v>
          </cell>
          <cell r="G67" t="str">
            <v>Depreciation</v>
          </cell>
        </row>
        <row r="68">
          <cell r="B68" t="str">
            <v>12.11.14.10</v>
          </cell>
          <cell r="C68" t="str">
            <v>12 Support</v>
          </cell>
          <cell r="D68" t="str">
            <v>1211 Equipment</v>
          </cell>
          <cell r="E68" t="str">
            <v>Equipment</v>
          </cell>
          <cell r="F68" t="str">
            <v>Mine Planning</v>
          </cell>
          <cell r="G68" t="str">
            <v>Vehicles</v>
          </cell>
        </row>
        <row r="69">
          <cell r="B69" t="str">
            <v>12.11.14.11</v>
          </cell>
          <cell r="C69" t="str">
            <v>12 Support</v>
          </cell>
          <cell r="D69" t="str">
            <v>1211 Equipment</v>
          </cell>
          <cell r="E69" t="str">
            <v>Equipment</v>
          </cell>
          <cell r="F69" t="str">
            <v>Mine Planning</v>
          </cell>
          <cell r="G69" t="str">
            <v>Fuel</v>
          </cell>
        </row>
        <row r="70">
          <cell r="B70" t="str">
            <v>12.11.14.12</v>
          </cell>
          <cell r="C70" t="str">
            <v>12 Support</v>
          </cell>
          <cell r="D70" t="str">
            <v>1211 Equipment</v>
          </cell>
          <cell r="E70" t="str">
            <v>Equipment</v>
          </cell>
          <cell r="F70" t="str">
            <v>Mine Planning</v>
          </cell>
          <cell r="G70" t="str">
            <v>Lubrication</v>
          </cell>
        </row>
        <row r="71">
          <cell r="B71" t="str">
            <v>12.11.14.13</v>
          </cell>
          <cell r="C71" t="str">
            <v>12 Support</v>
          </cell>
          <cell r="D71" t="str">
            <v>1211 Equipment</v>
          </cell>
          <cell r="E71" t="str">
            <v>Equipment</v>
          </cell>
          <cell r="F71" t="str">
            <v>Mine Planning</v>
          </cell>
          <cell r="G71" t="str">
            <v>Equip Rental</v>
          </cell>
        </row>
        <row r="72">
          <cell r="B72" t="str">
            <v>12.11.14.14</v>
          </cell>
          <cell r="C72" t="str">
            <v>12 Support</v>
          </cell>
          <cell r="D72" t="str">
            <v>1211 Equipment</v>
          </cell>
          <cell r="E72" t="str">
            <v>Equipment</v>
          </cell>
          <cell r="F72" t="str">
            <v>Mine Planning</v>
          </cell>
          <cell r="G72" t="str">
            <v>Equip repairs</v>
          </cell>
        </row>
        <row r="73">
          <cell r="B73" t="str">
            <v>12.11.14.15</v>
          </cell>
          <cell r="C73" t="str">
            <v>12 Support</v>
          </cell>
          <cell r="D73" t="str">
            <v>1211 Equipment</v>
          </cell>
          <cell r="E73" t="str">
            <v>Equipment</v>
          </cell>
          <cell r="F73" t="str">
            <v>Mine Planning</v>
          </cell>
          <cell r="G73" t="str">
            <v>Vehicle repairs</v>
          </cell>
        </row>
        <row r="74">
          <cell r="B74" t="str">
            <v>12.11.14.16</v>
          </cell>
          <cell r="C74" t="str">
            <v>12 Support</v>
          </cell>
          <cell r="D74" t="str">
            <v>1211 Equipment</v>
          </cell>
          <cell r="E74" t="str">
            <v>Equipment</v>
          </cell>
          <cell r="F74" t="str">
            <v>Mine Planning</v>
          </cell>
          <cell r="G74" t="str">
            <v>Depreciation</v>
          </cell>
        </row>
        <row r="75">
          <cell r="B75" t="str">
            <v>12.11.15.10</v>
          </cell>
          <cell r="C75" t="str">
            <v>12 Support</v>
          </cell>
          <cell r="D75" t="str">
            <v>1211 Equipment</v>
          </cell>
          <cell r="E75" t="str">
            <v>Equipment</v>
          </cell>
          <cell r="F75" t="str">
            <v>Environmental</v>
          </cell>
          <cell r="G75" t="str">
            <v>Vehicles</v>
          </cell>
        </row>
        <row r="76">
          <cell r="B76" t="str">
            <v>12.11.15.11</v>
          </cell>
          <cell r="C76" t="str">
            <v>12 Support</v>
          </cell>
          <cell r="D76" t="str">
            <v>1211 Equipment</v>
          </cell>
          <cell r="E76" t="str">
            <v>Equipment</v>
          </cell>
          <cell r="F76" t="str">
            <v>Environmental</v>
          </cell>
          <cell r="G76" t="str">
            <v>Fuel</v>
          </cell>
        </row>
        <row r="77">
          <cell r="B77" t="str">
            <v>12.11.15.12</v>
          </cell>
          <cell r="C77" t="str">
            <v>12 Support</v>
          </cell>
          <cell r="D77" t="str">
            <v>1211 Equipment</v>
          </cell>
          <cell r="E77" t="str">
            <v>Equipment</v>
          </cell>
          <cell r="F77" t="str">
            <v>Environmental</v>
          </cell>
          <cell r="G77" t="str">
            <v>Lubrication</v>
          </cell>
        </row>
        <row r="78">
          <cell r="B78" t="str">
            <v>12.11.15.13</v>
          </cell>
          <cell r="C78" t="str">
            <v>12 Support</v>
          </cell>
          <cell r="D78" t="str">
            <v>1211 Equipment</v>
          </cell>
          <cell r="E78" t="str">
            <v>Equipment</v>
          </cell>
          <cell r="F78" t="str">
            <v>Environmental</v>
          </cell>
          <cell r="G78" t="str">
            <v>Equip Rental</v>
          </cell>
        </row>
        <row r="79">
          <cell r="B79" t="str">
            <v>12.11.15.14</v>
          </cell>
          <cell r="C79" t="str">
            <v>12 Support</v>
          </cell>
          <cell r="D79" t="str">
            <v>1211 Equipment</v>
          </cell>
          <cell r="E79" t="str">
            <v>Equipment</v>
          </cell>
          <cell r="F79" t="str">
            <v>Environmental</v>
          </cell>
          <cell r="G79" t="str">
            <v>Equip repairs</v>
          </cell>
        </row>
        <row r="80">
          <cell r="B80" t="str">
            <v>12.11.15.15</v>
          </cell>
          <cell r="C80" t="str">
            <v>12 Support</v>
          </cell>
          <cell r="D80" t="str">
            <v>1211 Equipment</v>
          </cell>
          <cell r="E80" t="str">
            <v>Equipment</v>
          </cell>
          <cell r="F80" t="str">
            <v>Environmental</v>
          </cell>
          <cell r="G80" t="str">
            <v>Vehicle repairs</v>
          </cell>
        </row>
        <row r="81">
          <cell r="B81" t="str">
            <v>12.11.15.16</v>
          </cell>
          <cell r="C81" t="str">
            <v>12 Support</v>
          </cell>
          <cell r="D81" t="str">
            <v>1211 Equipment</v>
          </cell>
          <cell r="E81" t="str">
            <v>Equipment</v>
          </cell>
          <cell r="F81" t="str">
            <v>Environmental</v>
          </cell>
          <cell r="G81" t="str">
            <v>Depreciation</v>
          </cell>
        </row>
        <row r="82">
          <cell r="B82" t="str">
            <v>12.11.16.10</v>
          </cell>
          <cell r="C82" t="str">
            <v>12 Support</v>
          </cell>
          <cell r="D82" t="str">
            <v>1211 Equipment</v>
          </cell>
          <cell r="E82" t="str">
            <v>Equipment</v>
          </cell>
          <cell r="F82" t="str">
            <v>Warehouse</v>
          </cell>
          <cell r="G82" t="str">
            <v>Vehicles</v>
          </cell>
        </row>
        <row r="83">
          <cell r="B83" t="str">
            <v>12.11.16.11</v>
          </cell>
          <cell r="C83" t="str">
            <v>12 Support</v>
          </cell>
          <cell r="D83" t="str">
            <v>1211 Equipment</v>
          </cell>
          <cell r="E83" t="str">
            <v>Equipment</v>
          </cell>
          <cell r="F83" t="str">
            <v>Warehouse</v>
          </cell>
          <cell r="G83" t="str">
            <v>Fuel</v>
          </cell>
        </row>
        <row r="84">
          <cell r="B84" t="str">
            <v>12.11.16.12</v>
          </cell>
          <cell r="C84" t="str">
            <v>12 Support</v>
          </cell>
          <cell r="D84" t="str">
            <v>1211 Equipment</v>
          </cell>
          <cell r="E84" t="str">
            <v>Equipment</v>
          </cell>
          <cell r="F84" t="str">
            <v>Warehouse</v>
          </cell>
          <cell r="G84" t="str">
            <v>Lubrication</v>
          </cell>
        </row>
        <row r="85">
          <cell r="B85" t="str">
            <v>12.11.16.13</v>
          </cell>
          <cell r="C85" t="str">
            <v>12 Support</v>
          </cell>
          <cell r="D85" t="str">
            <v>1211 Equipment</v>
          </cell>
          <cell r="E85" t="str">
            <v>Equipment</v>
          </cell>
          <cell r="F85" t="str">
            <v>Warehouse</v>
          </cell>
          <cell r="G85" t="str">
            <v>Equip Rental</v>
          </cell>
        </row>
        <row r="86">
          <cell r="B86" t="str">
            <v>12.11.16.14</v>
          </cell>
          <cell r="C86" t="str">
            <v>12 Support</v>
          </cell>
          <cell r="D86" t="str">
            <v>1211 Equipment</v>
          </cell>
          <cell r="E86" t="str">
            <v>Equipment</v>
          </cell>
          <cell r="F86" t="str">
            <v>Warehouse</v>
          </cell>
          <cell r="G86" t="str">
            <v>Equip repairs</v>
          </cell>
        </row>
        <row r="87">
          <cell r="B87" t="str">
            <v>12.11.16.15</v>
          </cell>
          <cell r="C87" t="str">
            <v>12 Support</v>
          </cell>
          <cell r="D87" t="str">
            <v>1211 Equipment</v>
          </cell>
          <cell r="E87" t="str">
            <v>Equipment</v>
          </cell>
          <cell r="F87" t="str">
            <v>Warehouse</v>
          </cell>
          <cell r="G87" t="str">
            <v>Vehicle repairs</v>
          </cell>
        </row>
        <row r="88">
          <cell r="B88" t="str">
            <v>12.11.16.16</v>
          </cell>
          <cell r="C88" t="str">
            <v>12 Support</v>
          </cell>
          <cell r="D88" t="str">
            <v>1211 Equipment</v>
          </cell>
          <cell r="E88" t="str">
            <v>Equipment</v>
          </cell>
          <cell r="F88" t="str">
            <v>Warehouse</v>
          </cell>
          <cell r="G88" t="str">
            <v>Depreciation</v>
          </cell>
        </row>
        <row r="89">
          <cell r="B89" t="str">
            <v>12.11.17.10</v>
          </cell>
          <cell r="C89" t="str">
            <v>12 Support</v>
          </cell>
          <cell r="D89" t="str">
            <v>1211 Equipment</v>
          </cell>
          <cell r="E89" t="str">
            <v>Equipment</v>
          </cell>
          <cell r="F89" t="str">
            <v>Maintenance</v>
          </cell>
          <cell r="G89" t="str">
            <v>Vehicles</v>
          </cell>
        </row>
        <row r="90">
          <cell r="B90" t="str">
            <v>12.11.17.11</v>
          </cell>
          <cell r="C90" t="str">
            <v>12 Support</v>
          </cell>
          <cell r="D90" t="str">
            <v>1211 Equipment</v>
          </cell>
          <cell r="E90" t="str">
            <v>Equipment</v>
          </cell>
          <cell r="F90" t="str">
            <v>Maintenance</v>
          </cell>
          <cell r="G90" t="str">
            <v>Fuel</v>
          </cell>
        </row>
        <row r="91">
          <cell r="B91" t="str">
            <v>12.11.17.12</v>
          </cell>
          <cell r="C91" t="str">
            <v>12 Support</v>
          </cell>
          <cell r="D91" t="str">
            <v>1211 Equipment</v>
          </cell>
          <cell r="E91" t="str">
            <v>Equipment</v>
          </cell>
          <cell r="F91" t="str">
            <v>Maintenance</v>
          </cell>
          <cell r="G91" t="str">
            <v>Lubrication</v>
          </cell>
        </row>
        <row r="92">
          <cell r="B92" t="str">
            <v>12.11.17.13</v>
          </cell>
          <cell r="C92" t="str">
            <v>12 Support</v>
          </cell>
          <cell r="D92" t="str">
            <v>1211 Equipment</v>
          </cell>
          <cell r="E92" t="str">
            <v>Equipment</v>
          </cell>
          <cell r="F92" t="str">
            <v>Maintenance</v>
          </cell>
          <cell r="G92" t="str">
            <v>Equip Rental - Small Tools</v>
          </cell>
        </row>
        <row r="93">
          <cell r="B93" t="str">
            <v>12.11.17.14</v>
          </cell>
          <cell r="C93" t="str">
            <v>12 Support</v>
          </cell>
          <cell r="D93" t="str">
            <v>1211 Equipment</v>
          </cell>
          <cell r="E93" t="str">
            <v>Equipment</v>
          </cell>
          <cell r="F93" t="str">
            <v>Maintenance</v>
          </cell>
          <cell r="G93" t="str">
            <v>Equip repairs</v>
          </cell>
        </row>
        <row r="94">
          <cell r="B94" t="str">
            <v>12.11.17.15</v>
          </cell>
          <cell r="C94" t="str">
            <v>12 Support</v>
          </cell>
          <cell r="D94" t="str">
            <v>1211 Equipment</v>
          </cell>
          <cell r="E94" t="str">
            <v>Equipment</v>
          </cell>
          <cell r="F94" t="str">
            <v>Maintenance</v>
          </cell>
          <cell r="G94" t="str">
            <v>Vehicle repairs</v>
          </cell>
        </row>
        <row r="95">
          <cell r="B95" t="str">
            <v>12.11.17.16</v>
          </cell>
          <cell r="C95" t="str">
            <v>12 Support</v>
          </cell>
          <cell r="D95" t="str">
            <v>1211 Equipment</v>
          </cell>
          <cell r="E95" t="str">
            <v>Equipment</v>
          </cell>
          <cell r="F95" t="str">
            <v>Maintenance</v>
          </cell>
          <cell r="G95" t="str">
            <v>Depreciation</v>
          </cell>
        </row>
        <row r="96">
          <cell r="B96" t="str">
            <v>12.11.18.10</v>
          </cell>
          <cell r="C96" t="str">
            <v>12 Support</v>
          </cell>
          <cell r="D96" t="str">
            <v>1211 Equipment</v>
          </cell>
          <cell r="E96" t="str">
            <v>Equipment</v>
          </cell>
          <cell r="F96" t="str">
            <v>Infrastructure(Roads etc)</v>
          </cell>
          <cell r="G96" t="str">
            <v>Vehicles</v>
          </cell>
        </row>
        <row r="97">
          <cell r="B97" t="str">
            <v>12.11.18.11</v>
          </cell>
          <cell r="C97" t="str">
            <v>12 Support</v>
          </cell>
          <cell r="D97" t="str">
            <v>1211 Equipment</v>
          </cell>
          <cell r="E97" t="str">
            <v>Equipment</v>
          </cell>
          <cell r="F97" t="str">
            <v>Infrastructure(Roads etc)</v>
          </cell>
          <cell r="G97" t="str">
            <v>Fuel</v>
          </cell>
        </row>
        <row r="98">
          <cell r="B98" t="str">
            <v>12.11.18.12</v>
          </cell>
          <cell r="C98" t="str">
            <v>12 Support</v>
          </cell>
          <cell r="D98" t="str">
            <v>1211 Equipment</v>
          </cell>
          <cell r="E98" t="str">
            <v>Equipment</v>
          </cell>
          <cell r="F98" t="str">
            <v>Infrastructure(Roads etc)</v>
          </cell>
          <cell r="G98" t="str">
            <v>Lubrication</v>
          </cell>
        </row>
        <row r="99">
          <cell r="B99" t="str">
            <v>12.11.18.13</v>
          </cell>
          <cell r="C99" t="str">
            <v>12 Support</v>
          </cell>
          <cell r="D99" t="str">
            <v>1211 Equipment</v>
          </cell>
          <cell r="E99" t="str">
            <v>Equipment</v>
          </cell>
          <cell r="F99" t="str">
            <v>Infrastructure(Roads etc)</v>
          </cell>
          <cell r="G99" t="str">
            <v>Equip Rental</v>
          </cell>
        </row>
        <row r="100">
          <cell r="B100" t="str">
            <v>12.11.18.14</v>
          </cell>
          <cell r="C100" t="str">
            <v>12 Support</v>
          </cell>
          <cell r="D100" t="str">
            <v>1211 Equipment</v>
          </cell>
          <cell r="E100" t="str">
            <v>Equipment</v>
          </cell>
          <cell r="F100" t="str">
            <v>Infrastructure(Roads etc)</v>
          </cell>
          <cell r="G100" t="str">
            <v>Equip repairs</v>
          </cell>
        </row>
        <row r="101">
          <cell r="B101" t="str">
            <v>12.11.18.15</v>
          </cell>
          <cell r="C101" t="str">
            <v>12 Support</v>
          </cell>
          <cell r="D101" t="str">
            <v>1211 Equipment</v>
          </cell>
          <cell r="E101" t="str">
            <v>Equipment</v>
          </cell>
          <cell r="F101" t="str">
            <v>Infrastructure(Roads etc)</v>
          </cell>
          <cell r="G101" t="str">
            <v>Vehicle repairs</v>
          </cell>
        </row>
        <row r="102">
          <cell r="B102" t="str">
            <v>12.11.18.16</v>
          </cell>
          <cell r="C102" t="str">
            <v>12 Support</v>
          </cell>
          <cell r="D102" t="str">
            <v>1211 Equipment</v>
          </cell>
          <cell r="E102" t="str">
            <v>Equipment</v>
          </cell>
          <cell r="F102" t="str">
            <v>Infrastructure(Roads etc)</v>
          </cell>
          <cell r="G102" t="str">
            <v>Depreciation</v>
          </cell>
        </row>
        <row r="103">
          <cell r="B103" t="str">
            <v>12.11.18.17</v>
          </cell>
          <cell r="C103" t="str">
            <v>12 Support</v>
          </cell>
          <cell r="D103" t="str">
            <v>1211 Equipment</v>
          </cell>
          <cell r="E103" t="str">
            <v>Equipment</v>
          </cell>
          <cell r="F103" t="str">
            <v>Infrastructure(Roads etc)</v>
          </cell>
          <cell r="G103" t="str">
            <v>Dozer</v>
          </cell>
        </row>
        <row r="104">
          <cell r="B104" t="str">
            <v>12.11.18.18</v>
          </cell>
          <cell r="C104" t="str">
            <v>12 Support</v>
          </cell>
          <cell r="D104" t="str">
            <v>1211 Equipment</v>
          </cell>
          <cell r="E104" t="str">
            <v>Equipment</v>
          </cell>
          <cell r="F104" t="str">
            <v>Infrastructure(Roads etc)</v>
          </cell>
          <cell r="G104" t="str">
            <v>Diesel</v>
          </cell>
        </row>
        <row r="105">
          <cell r="B105" t="str">
            <v>12.11.19.10</v>
          </cell>
          <cell r="C105" t="str">
            <v>12 Support</v>
          </cell>
          <cell r="D105" t="str">
            <v>1211 Equipment</v>
          </cell>
          <cell r="E105" t="str">
            <v>Equipment</v>
          </cell>
          <cell r="F105" t="str">
            <v>Dewatering/Pit Pumping/Drainage</v>
          </cell>
          <cell r="G105" t="str">
            <v>Vehicles</v>
          </cell>
        </row>
        <row r="106">
          <cell r="B106" t="str">
            <v>12.11.19.11</v>
          </cell>
          <cell r="C106" t="str">
            <v>12 Support</v>
          </cell>
          <cell r="D106" t="str">
            <v>1211 Equipment</v>
          </cell>
          <cell r="E106" t="str">
            <v>Equipment</v>
          </cell>
          <cell r="F106" t="str">
            <v>Dewatering/Pit Pumping/Drainage</v>
          </cell>
          <cell r="G106" t="str">
            <v>Fuel</v>
          </cell>
        </row>
        <row r="107">
          <cell r="B107" t="str">
            <v>12.11.19.12</v>
          </cell>
          <cell r="C107" t="str">
            <v>12 Support</v>
          </cell>
          <cell r="D107" t="str">
            <v>1211 Equipment</v>
          </cell>
          <cell r="E107" t="str">
            <v>Equipment</v>
          </cell>
          <cell r="F107" t="str">
            <v>Dewatering/Pit Pumping/Drainage</v>
          </cell>
          <cell r="G107" t="str">
            <v>Lubrication</v>
          </cell>
        </row>
        <row r="108">
          <cell r="B108" t="str">
            <v>12.11.19.13</v>
          </cell>
          <cell r="C108" t="str">
            <v>12 Support</v>
          </cell>
          <cell r="D108" t="str">
            <v>1211 Equipment</v>
          </cell>
          <cell r="E108" t="str">
            <v>Equipment</v>
          </cell>
          <cell r="F108" t="str">
            <v>Dewatering/Pit Pumping/Drainage</v>
          </cell>
          <cell r="G108" t="str">
            <v>Equip Rental</v>
          </cell>
        </row>
        <row r="109">
          <cell r="B109" t="str">
            <v>12.11.19.14</v>
          </cell>
          <cell r="C109" t="str">
            <v>12 Support</v>
          </cell>
          <cell r="D109" t="str">
            <v>1211 Equipment</v>
          </cell>
          <cell r="E109" t="str">
            <v>Equipment</v>
          </cell>
          <cell r="F109" t="str">
            <v>Dewatering/Pit Pumping/Drainage</v>
          </cell>
          <cell r="G109" t="str">
            <v>Equip repairs</v>
          </cell>
        </row>
        <row r="110">
          <cell r="B110" t="str">
            <v>12.11.19.15</v>
          </cell>
          <cell r="C110" t="str">
            <v>12 Support</v>
          </cell>
          <cell r="D110" t="str">
            <v>1211 Equipment</v>
          </cell>
          <cell r="E110" t="str">
            <v>Equipment</v>
          </cell>
          <cell r="F110" t="str">
            <v>Dewatering/Pit Pumping/Drainage</v>
          </cell>
          <cell r="G110" t="str">
            <v>Vehicle repairs</v>
          </cell>
        </row>
        <row r="111">
          <cell r="B111" t="str">
            <v>12.11.19.16</v>
          </cell>
          <cell r="C111" t="str">
            <v>12 Support</v>
          </cell>
          <cell r="D111" t="str">
            <v>1211 Equipment</v>
          </cell>
          <cell r="E111" t="str">
            <v>Equipment</v>
          </cell>
          <cell r="F111" t="str">
            <v>Dewatering/Pit Pumping/Drainage</v>
          </cell>
          <cell r="G111" t="str">
            <v>Depreciation</v>
          </cell>
        </row>
        <row r="112">
          <cell r="B112" t="str">
            <v>12.11.19.17</v>
          </cell>
          <cell r="C112" t="str">
            <v>12 Support</v>
          </cell>
          <cell r="D112" t="str">
            <v>1211 Equipment</v>
          </cell>
          <cell r="E112" t="str">
            <v>Equipment</v>
          </cell>
          <cell r="F112" t="str">
            <v>Dewatering/Pit Pumping/Drainage</v>
          </cell>
          <cell r="G112" t="str">
            <v>Back Up generator</v>
          </cell>
        </row>
        <row r="113">
          <cell r="B113" t="str">
            <v>12.11.19.18</v>
          </cell>
          <cell r="C113" t="str">
            <v>12 Support</v>
          </cell>
          <cell r="D113" t="str">
            <v>1211 Equipment</v>
          </cell>
          <cell r="E113" t="str">
            <v>Equipment</v>
          </cell>
          <cell r="F113" t="str">
            <v>Dewatering/Pit Pumping/Drainage</v>
          </cell>
          <cell r="G113" t="str">
            <v>Diesel</v>
          </cell>
        </row>
        <row r="114">
          <cell r="B114" t="str">
            <v>12.11.19.19</v>
          </cell>
          <cell r="C114" t="str">
            <v>12 Support</v>
          </cell>
          <cell r="D114" t="str">
            <v>1211 Equipment</v>
          </cell>
          <cell r="E114" t="str">
            <v>Equipment</v>
          </cell>
          <cell r="F114" t="str">
            <v>Dewatering/Pit Pumping/Drainage</v>
          </cell>
          <cell r="G114" t="str">
            <v>Dewatering pipe</v>
          </cell>
        </row>
        <row r="115">
          <cell r="B115" t="str">
            <v>12.11.19.20</v>
          </cell>
          <cell r="C115" t="str">
            <v>12 Support</v>
          </cell>
          <cell r="D115" t="str">
            <v>1211 Equipment</v>
          </cell>
          <cell r="E115" t="str">
            <v>Equipment</v>
          </cell>
          <cell r="F115" t="str">
            <v>Dewatering/Pit Pumping/Drainage</v>
          </cell>
          <cell r="G115" t="str">
            <v>Dozer</v>
          </cell>
        </row>
        <row r="116">
          <cell r="B116" t="str">
            <v>12.11.20.10</v>
          </cell>
          <cell r="C116" t="str">
            <v>12 Support</v>
          </cell>
          <cell r="D116" t="str">
            <v>1211 Equipment</v>
          </cell>
          <cell r="E116" t="str">
            <v>Equipment</v>
          </cell>
          <cell r="F116" t="str">
            <v>Dumps/Reclamation/Topsoil</v>
          </cell>
          <cell r="G116" t="str">
            <v>Vehicles</v>
          </cell>
        </row>
        <row r="117">
          <cell r="B117" t="str">
            <v>12.11.20.11</v>
          </cell>
          <cell r="C117" t="str">
            <v>12 Support</v>
          </cell>
          <cell r="D117" t="str">
            <v>1211 Equipment</v>
          </cell>
          <cell r="E117" t="str">
            <v>Equipment</v>
          </cell>
          <cell r="F117" t="str">
            <v>Dumps/Reclamation/Topsoil</v>
          </cell>
          <cell r="G117" t="str">
            <v>Fuel</v>
          </cell>
        </row>
        <row r="118">
          <cell r="B118" t="str">
            <v>12.11.20.12</v>
          </cell>
          <cell r="C118" t="str">
            <v>12 Support</v>
          </cell>
          <cell r="D118" t="str">
            <v>1211 Equipment</v>
          </cell>
          <cell r="E118" t="str">
            <v>Equipment</v>
          </cell>
          <cell r="F118" t="str">
            <v>Dumps/Reclamation/Topsoil</v>
          </cell>
          <cell r="G118" t="str">
            <v>Lubrication</v>
          </cell>
        </row>
        <row r="119">
          <cell r="B119" t="str">
            <v>12.11.20.13</v>
          </cell>
          <cell r="C119" t="str">
            <v>12 Support</v>
          </cell>
          <cell r="D119" t="str">
            <v>1211 Equipment</v>
          </cell>
          <cell r="E119" t="str">
            <v>Equipment</v>
          </cell>
          <cell r="F119" t="str">
            <v>Dumps/Reclamation/Topsoil</v>
          </cell>
          <cell r="G119" t="str">
            <v>Equip Rental</v>
          </cell>
        </row>
        <row r="120">
          <cell r="B120" t="str">
            <v>12.11.20.14</v>
          </cell>
          <cell r="C120" t="str">
            <v>12 Support</v>
          </cell>
          <cell r="D120" t="str">
            <v>1211 Equipment</v>
          </cell>
          <cell r="E120" t="str">
            <v>Equipment</v>
          </cell>
          <cell r="F120" t="str">
            <v>Dumps/Reclamation/Topsoil</v>
          </cell>
          <cell r="G120" t="str">
            <v>Equip repairs</v>
          </cell>
        </row>
        <row r="121">
          <cell r="B121" t="str">
            <v>12.11.20.15</v>
          </cell>
          <cell r="C121" t="str">
            <v>12 Support</v>
          </cell>
          <cell r="D121" t="str">
            <v>1211 Equipment</v>
          </cell>
          <cell r="E121" t="str">
            <v>Equipment</v>
          </cell>
          <cell r="F121" t="str">
            <v>Dumps/Reclamation/Topsoil</v>
          </cell>
          <cell r="G121" t="str">
            <v>Vehicle repairs</v>
          </cell>
        </row>
        <row r="122">
          <cell r="B122" t="str">
            <v>12.11.20.16</v>
          </cell>
          <cell r="C122" t="str">
            <v>12 Support</v>
          </cell>
          <cell r="D122" t="str">
            <v>1211 Equipment</v>
          </cell>
          <cell r="E122" t="str">
            <v>Equipment</v>
          </cell>
          <cell r="F122" t="str">
            <v>Dumps/Reclamation/Topsoil</v>
          </cell>
          <cell r="G122" t="str">
            <v>Depreciation</v>
          </cell>
        </row>
        <row r="123">
          <cell r="B123" t="str">
            <v>12.11.21.10</v>
          </cell>
          <cell r="C123" t="str">
            <v>12 Support</v>
          </cell>
          <cell r="D123" t="str">
            <v>1211 Equipment</v>
          </cell>
          <cell r="E123" t="str">
            <v>Equipment</v>
          </cell>
          <cell r="F123" t="str">
            <v>Watering</v>
          </cell>
          <cell r="G123" t="str">
            <v>Vehicles</v>
          </cell>
        </row>
        <row r="124">
          <cell r="B124" t="str">
            <v>12.11.21.11</v>
          </cell>
          <cell r="C124" t="str">
            <v>12 Support</v>
          </cell>
          <cell r="D124" t="str">
            <v>1211 Equipment</v>
          </cell>
          <cell r="E124" t="str">
            <v>Equipment</v>
          </cell>
          <cell r="F124" t="str">
            <v>Watering</v>
          </cell>
          <cell r="G124" t="str">
            <v>Fuel</v>
          </cell>
        </row>
        <row r="125">
          <cell r="B125" t="str">
            <v>12.11.21.12</v>
          </cell>
          <cell r="C125" t="str">
            <v>12 Support</v>
          </cell>
          <cell r="D125" t="str">
            <v>1211 Equipment</v>
          </cell>
          <cell r="E125" t="str">
            <v>Equipment</v>
          </cell>
          <cell r="F125" t="str">
            <v>Watering</v>
          </cell>
          <cell r="G125" t="str">
            <v>Lubrication</v>
          </cell>
        </row>
        <row r="126">
          <cell r="B126" t="str">
            <v>12.11.21.13</v>
          </cell>
          <cell r="C126" t="str">
            <v>12 Support</v>
          </cell>
          <cell r="D126" t="str">
            <v>1211 Equipment</v>
          </cell>
          <cell r="E126" t="str">
            <v>Equipment</v>
          </cell>
          <cell r="F126" t="str">
            <v>Watering</v>
          </cell>
          <cell r="G126" t="str">
            <v>Equip Rental</v>
          </cell>
        </row>
        <row r="127">
          <cell r="B127" t="str">
            <v>12.11.21.14</v>
          </cell>
          <cell r="C127" t="str">
            <v>12 Support</v>
          </cell>
          <cell r="D127" t="str">
            <v>1211 Equipment</v>
          </cell>
          <cell r="E127" t="str">
            <v>Equipment</v>
          </cell>
          <cell r="F127" t="str">
            <v>Watering</v>
          </cell>
          <cell r="G127" t="str">
            <v>Equip rental</v>
          </cell>
        </row>
        <row r="128">
          <cell r="B128" t="str">
            <v>12.11.21.15</v>
          </cell>
          <cell r="C128" t="str">
            <v>12 Support</v>
          </cell>
          <cell r="D128" t="str">
            <v>1211 Equipment</v>
          </cell>
          <cell r="E128" t="str">
            <v>Equipment</v>
          </cell>
          <cell r="F128" t="str">
            <v>Watering</v>
          </cell>
          <cell r="G128" t="str">
            <v>Vehicle repairs</v>
          </cell>
        </row>
        <row r="129">
          <cell r="B129" t="str">
            <v>12.11.21.16</v>
          </cell>
          <cell r="C129" t="str">
            <v>12 Support</v>
          </cell>
          <cell r="D129" t="str">
            <v>1211 Equipment</v>
          </cell>
          <cell r="E129" t="str">
            <v>Equipment</v>
          </cell>
          <cell r="F129" t="str">
            <v>Watering</v>
          </cell>
          <cell r="G129" t="str">
            <v>Depreciation</v>
          </cell>
        </row>
        <row r="130">
          <cell r="B130" t="str">
            <v>12.11.21.17</v>
          </cell>
          <cell r="C130" t="str">
            <v>12 Support</v>
          </cell>
          <cell r="D130" t="str">
            <v>1211 Equipment</v>
          </cell>
          <cell r="E130" t="str">
            <v>Equipment</v>
          </cell>
          <cell r="F130" t="str">
            <v>Medical Service</v>
          </cell>
          <cell r="G130" t="str">
            <v>Vehicles</v>
          </cell>
        </row>
        <row r="131">
          <cell r="B131" t="str">
            <v>12.11.21.18</v>
          </cell>
          <cell r="C131" t="str">
            <v>12 Support</v>
          </cell>
          <cell r="D131" t="str">
            <v>1211 Equipment</v>
          </cell>
          <cell r="E131" t="str">
            <v>Equipment</v>
          </cell>
          <cell r="F131" t="str">
            <v>Medical Service</v>
          </cell>
          <cell r="G131" t="str">
            <v>Fuel</v>
          </cell>
        </row>
        <row r="132">
          <cell r="B132" t="str">
            <v>12.11.21.19</v>
          </cell>
          <cell r="C132" t="str">
            <v>12 Support</v>
          </cell>
          <cell r="D132" t="str">
            <v>1211 Equipment</v>
          </cell>
          <cell r="E132" t="str">
            <v>Equipment</v>
          </cell>
          <cell r="F132" t="str">
            <v>Medical Service</v>
          </cell>
          <cell r="G132" t="str">
            <v>Lubrication</v>
          </cell>
        </row>
        <row r="133">
          <cell r="B133" t="str">
            <v>12.11.21.20</v>
          </cell>
          <cell r="C133" t="str">
            <v>12 Support</v>
          </cell>
          <cell r="D133" t="str">
            <v>1211 Equipment</v>
          </cell>
          <cell r="E133" t="str">
            <v>Equipment</v>
          </cell>
          <cell r="F133" t="str">
            <v>Medical Service</v>
          </cell>
          <cell r="G133" t="str">
            <v>Equip Rental</v>
          </cell>
        </row>
        <row r="134">
          <cell r="B134" t="str">
            <v>12.11.21.21</v>
          </cell>
          <cell r="C134" t="str">
            <v>12 Support</v>
          </cell>
          <cell r="D134" t="str">
            <v>1211 Equipment</v>
          </cell>
          <cell r="E134" t="str">
            <v>Equipment</v>
          </cell>
          <cell r="F134" t="str">
            <v>Medical Service</v>
          </cell>
          <cell r="G134" t="str">
            <v>Equip rental</v>
          </cell>
        </row>
        <row r="135">
          <cell r="B135" t="str">
            <v>12.11.21.22</v>
          </cell>
          <cell r="C135" t="str">
            <v>12 Support</v>
          </cell>
          <cell r="D135" t="str">
            <v>1211 Equipment</v>
          </cell>
          <cell r="E135" t="str">
            <v>Equipment</v>
          </cell>
          <cell r="F135" t="str">
            <v>Medical Service</v>
          </cell>
          <cell r="G135" t="str">
            <v>Vehicle repairs</v>
          </cell>
        </row>
        <row r="136">
          <cell r="B136" t="str">
            <v>12.11.21.23</v>
          </cell>
          <cell r="C136" t="str">
            <v>12 Support</v>
          </cell>
          <cell r="D136" t="str">
            <v>1211 Equipment</v>
          </cell>
          <cell r="E136" t="str">
            <v>Equipment</v>
          </cell>
          <cell r="F136" t="str">
            <v>Medical Service</v>
          </cell>
          <cell r="G136" t="str">
            <v>Depreciation</v>
          </cell>
        </row>
        <row r="137">
          <cell r="B137" t="str">
            <v>12.11.22.10</v>
          </cell>
          <cell r="C137" t="str">
            <v>12 Support</v>
          </cell>
          <cell r="D137" t="str">
            <v>1211 Equipment</v>
          </cell>
          <cell r="E137" t="str">
            <v>Equipment</v>
          </cell>
          <cell r="F137" t="str">
            <v>Administration</v>
          </cell>
          <cell r="G137" t="str">
            <v>Vehicles</v>
          </cell>
        </row>
        <row r="138">
          <cell r="B138" t="str">
            <v>12.11.22.11</v>
          </cell>
          <cell r="C138" t="str">
            <v>12 Support</v>
          </cell>
          <cell r="D138" t="str">
            <v>1211 Equipment</v>
          </cell>
          <cell r="E138" t="str">
            <v>Equipment</v>
          </cell>
          <cell r="F138" t="str">
            <v>Administration</v>
          </cell>
          <cell r="G138" t="str">
            <v>Fuel</v>
          </cell>
        </row>
        <row r="139">
          <cell r="B139" t="str">
            <v>12.11.22.12</v>
          </cell>
          <cell r="C139" t="str">
            <v>12 Support</v>
          </cell>
          <cell r="D139" t="str">
            <v>1211 Equipment</v>
          </cell>
          <cell r="E139" t="str">
            <v>Equipment</v>
          </cell>
          <cell r="F139" t="str">
            <v>Administration</v>
          </cell>
          <cell r="G139" t="str">
            <v>Lubrication</v>
          </cell>
        </row>
        <row r="140">
          <cell r="B140" t="str">
            <v>12.11.22.13</v>
          </cell>
          <cell r="C140" t="str">
            <v>12 Support</v>
          </cell>
          <cell r="D140" t="str">
            <v>1211 Equipment</v>
          </cell>
          <cell r="E140" t="str">
            <v>Equipment</v>
          </cell>
          <cell r="F140" t="str">
            <v>Administration</v>
          </cell>
          <cell r="G140" t="str">
            <v>Equip Rental</v>
          </cell>
        </row>
        <row r="141">
          <cell r="B141" t="str">
            <v>12.11.22.14</v>
          </cell>
          <cell r="C141" t="str">
            <v>12 Support</v>
          </cell>
          <cell r="D141" t="str">
            <v>1211 Equipment</v>
          </cell>
          <cell r="E141" t="str">
            <v>Equipment</v>
          </cell>
          <cell r="F141" t="str">
            <v>Administration</v>
          </cell>
          <cell r="G141" t="str">
            <v>Equip repairs</v>
          </cell>
        </row>
        <row r="142">
          <cell r="B142" t="str">
            <v>12.11.22.15</v>
          </cell>
          <cell r="C142" t="str">
            <v>12 Support</v>
          </cell>
          <cell r="D142" t="str">
            <v>1211 Equipment</v>
          </cell>
          <cell r="E142" t="str">
            <v>Equipment</v>
          </cell>
          <cell r="F142" t="str">
            <v>Administration</v>
          </cell>
          <cell r="G142" t="str">
            <v>Vehicle repairs</v>
          </cell>
        </row>
        <row r="143">
          <cell r="B143" t="str">
            <v>12.11.22.16</v>
          </cell>
          <cell r="C143" t="str">
            <v>12 Support</v>
          </cell>
          <cell r="D143" t="str">
            <v>1211 Equipment</v>
          </cell>
          <cell r="E143" t="str">
            <v>Equipment</v>
          </cell>
          <cell r="F143" t="str">
            <v>Administration</v>
          </cell>
          <cell r="G143" t="str">
            <v>Depreciation</v>
          </cell>
        </row>
        <row r="144">
          <cell r="B144" t="str">
            <v>12.12.10.10</v>
          </cell>
          <cell r="C144" t="str">
            <v>12 Support</v>
          </cell>
          <cell r="D144" t="str">
            <v>1212 General Expenses</v>
          </cell>
          <cell r="E144" t="str">
            <v>General Expenses</v>
          </cell>
          <cell r="F144" t="str">
            <v>General Expenses</v>
          </cell>
          <cell r="G144" t="str">
            <v>Surveying</v>
          </cell>
        </row>
        <row r="145">
          <cell r="B145" t="str">
            <v>12.12.10.11</v>
          </cell>
          <cell r="C145" t="str">
            <v>12 Support</v>
          </cell>
          <cell r="D145" t="str">
            <v>1212 General Expenses</v>
          </cell>
          <cell r="E145" t="str">
            <v>General Expenses</v>
          </cell>
          <cell r="F145" t="str">
            <v>General Expenses</v>
          </cell>
          <cell r="G145" t="str">
            <v>Geology</v>
          </cell>
        </row>
        <row r="146">
          <cell r="B146" t="str">
            <v>12.12.10.12</v>
          </cell>
          <cell r="C146" t="str">
            <v>12 Support</v>
          </cell>
          <cell r="D146" t="str">
            <v>1212 General Expenses</v>
          </cell>
          <cell r="E146" t="str">
            <v>General Expenses</v>
          </cell>
          <cell r="F146" t="str">
            <v>General Expenses</v>
          </cell>
          <cell r="G146" t="str">
            <v>Coal Quality</v>
          </cell>
        </row>
        <row r="147">
          <cell r="B147" t="str">
            <v>12.12.10.13</v>
          </cell>
          <cell r="C147" t="str">
            <v>12 Support</v>
          </cell>
          <cell r="D147" t="str">
            <v>1212 General Expenses</v>
          </cell>
          <cell r="E147" t="str">
            <v>General Expenses</v>
          </cell>
          <cell r="F147" t="str">
            <v>General Expenses</v>
          </cell>
          <cell r="G147" t="str">
            <v>Mine Engineering</v>
          </cell>
        </row>
        <row r="148">
          <cell r="B148" t="str">
            <v>12.12.10.14</v>
          </cell>
          <cell r="C148" t="str">
            <v>12 Support</v>
          </cell>
          <cell r="D148" t="str">
            <v>1212 General Expenses</v>
          </cell>
          <cell r="E148" t="str">
            <v>General Expenses</v>
          </cell>
          <cell r="F148" t="str">
            <v>General Expenses</v>
          </cell>
          <cell r="G148" t="str">
            <v>Mine Planning</v>
          </cell>
        </row>
        <row r="149">
          <cell r="B149" t="str">
            <v>12.12.10.15</v>
          </cell>
          <cell r="C149" t="str">
            <v>12 Support</v>
          </cell>
          <cell r="D149" t="str">
            <v>1212 General Expenses</v>
          </cell>
          <cell r="E149" t="str">
            <v>General Expenses</v>
          </cell>
          <cell r="F149" t="str">
            <v>General Expenses</v>
          </cell>
          <cell r="G149" t="str">
            <v>Environmental studies/supplies</v>
          </cell>
        </row>
        <row r="150">
          <cell r="B150" t="str">
            <v>12.12.10.16</v>
          </cell>
          <cell r="C150" t="str">
            <v>12 Support</v>
          </cell>
          <cell r="D150" t="str">
            <v>1212 General Expenses</v>
          </cell>
          <cell r="E150" t="str">
            <v>General Expenses</v>
          </cell>
          <cell r="F150" t="str">
            <v>General Expenses</v>
          </cell>
          <cell r="G150" t="str">
            <v>Civil works/workshops/cranes</v>
          </cell>
        </row>
        <row r="151">
          <cell r="B151" t="str">
            <v>12.12.10.17</v>
          </cell>
          <cell r="C151" t="str">
            <v>12 Support</v>
          </cell>
          <cell r="D151" t="str">
            <v>1212 General Expenses</v>
          </cell>
          <cell r="E151" t="str">
            <v>General Expenses</v>
          </cell>
          <cell r="F151" t="str">
            <v>General Expenses</v>
          </cell>
          <cell r="G151" t="str">
            <v>Warehouse</v>
          </cell>
        </row>
        <row r="152">
          <cell r="B152" t="str">
            <v>12.12.10.18</v>
          </cell>
          <cell r="C152" t="str">
            <v>12 Support</v>
          </cell>
          <cell r="D152" t="str">
            <v>1212 General Expenses</v>
          </cell>
          <cell r="E152" t="str">
            <v>General Expenses</v>
          </cell>
          <cell r="F152" t="str">
            <v>General Expenses</v>
          </cell>
          <cell r="G152" t="str">
            <v>Pit pumping</v>
          </cell>
        </row>
        <row r="153">
          <cell r="B153" t="str">
            <v>12.12.10.19</v>
          </cell>
          <cell r="C153" t="str">
            <v>12 Support</v>
          </cell>
          <cell r="D153" t="str">
            <v>1212 General Expenses</v>
          </cell>
          <cell r="E153" t="str">
            <v>General Expenses</v>
          </cell>
          <cell r="F153" t="str">
            <v>General Expenses</v>
          </cell>
          <cell r="G153" t="str">
            <v>Drainage works</v>
          </cell>
        </row>
        <row r="154">
          <cell r="B154" t="str">
            <v>12.12.10.20</v>
          </cell>
          <cell r="C154" t="str">
            <v>12 Support</v>
          </cell>
          <cell r="D154" t="str">
            <v>1212 General Expenses</v>
          </cell>
          <cell r="E154" t="str">
            <v>General Expenses</v>
          </cell>
          <cell r="F154" t="str">
            <v>General Expenses</v>
          </cell>
          <cell r="G154" t="str">
            <v>Sedimentation ponds</v>
          </cell>
        </row>
        <row r="155">
          <cell r="B155" t="str">
            <v>12.12.10.21</v>
          </cell>
          <cell r="C155" t="str">
            <v>12 Support</v>
          </cell>
          <cell r="D155" t="str">
            <v>1212 General Expenses</v>
          </cell>
          <cell r="E155" t="str">
            <v>General Expenses</v>
          </cell>
          <cell r="F155" t="str">
            <v>General Expenses</v>
          </cell>
          <cell r="G155" t="str">
            <v>Dewatering works</v>
          </cell>
        </row>
        <row r="156">
          <cell r="B156" t="str">
            <v>12.12.10.22</v>
          </cell>
          <cell r="C156" t="str">
            <v>12 Support</v>
          </cell>
          <cell r="D156" t="str">
            <v>1212 General Expenses</v>
          </cell>
          <cell r="E156" t="str">
            <v>General Expenses</v>
          </cell>
          <cell r="F156" t="str">
            <v>General Expenses</v>
          </cell>
          <cell r="G156" t="str">
            <v>Surface haul roads</v>
          </cell>
        </row>
        <row r="157">
          <cell r="B157" t="str">
            <v>12.12.10.23</v>
          </cell>
          <cell r="C157" t="str">
            <v>12 Support</v>
          </cell>
          <cell r="D157" t="str">
            <v>1212 General Expenses</v>
          </cell>
          <cell r="E157" t="str">
            <v>General Expenses</v>
          </cell>
          <cell r="F157" t="str">
            <v>General Expenses</v>
          </cell>
          <cell r="G157" t="str">
            <v>Topsoil removal</v>
          </cell>
        </row>
        <row r="158">
          <cell r="B158" t="str">
            <v>12.12.10.24</v>
          </cell>
          <cell r="C158" t="str">
            <v>12 Support</v>
          </cell>
          <cell r="D158" t="str">
            <v>1212 General Expenses</v>
          </cell>
          <cell r="E158" t="str">
            <v>General Expenses</v>
          </cell>
          <cell r="F158" t="str">
            <v>General Expenses</v>
          </cell>
          <cell r="G158" t="str">
            <v>Land reclamation</v>
          </cell>
        </row>
        <row r="159">
          <cell r="B159" t="str">
            <v>12.12.10.25</v>
          </cell>
          <cell r="C159" t="str">
            <v>12 Support</v>
          </cell>
          <cell r="D159" t="str">
            <v>1212 General Expenses</v>
          </cell>
          <cell r="E159" t="str">
            <v>General Expenses</v>
          </cell>
          <cell r="F159" t="str">
            <v>General Expenses</v>
          </cell>
          <cell r="G159" t="str">
            <v>Training</v>
          </cell>
        </row>
        <row r="160">
          <cell r="B160" t="str">
            <v>12.12.10.26</v>
          </cell>
          <cell r="C160" t="str">
            <v>12 Support</v>
          </cell>
          <cell r="D160" t="str">
            <v>1212 General Expenses</v>
          </cell>
          <cell r="E160" t="str">
            <v>General Expenses</v>
          </cell>
          <cell r="F160" t="str">
            <v>General Expenses</v>
          </cell>
          <cell r="G160" t="str">
            <v>Safety supplies &amp; equip</v>
          </cell>
        </row>
        <row r="161">
          <cell r="B161" t="str">
            <v>12.12.10.27</v>
          </cell>
          <cell r="C161" t="str">
            <v>12 Support</v>
          </cell>
          <cell r="D161" t="str">
            <v>1212 General Expenses</v>
          </cell>
          <cell r="E161" t="str">
            <v>General Expenses</v>
          </cell>
          <cell r="F161" t="str">
            <v>General Expenses</v>
          </cell>
          <cell r="G161" t="str">
            <v>Operations vehicles</v>
          </cell>
        </row>
        <row r="162">
          <cell r="B162" t="str">
            <v>12.12.10.28</v>
          </cell>
          <cell r="C162" t="str">
            <v>12 Support</v>
          </cell>
          <cell r="D162" t="str">
            <v>1212 General Expenses</v>
          </cell>
          <cell r="E162" t="str">
            <v>General Expenses</v>
          </cell>
          <cell r="F162" t="str">
            <v>General Expenses</v>
          </cell>
          <cell r="G162" t="str">
            <v>Pit communications equip maintenance</v>
          </cell>
        </row>
        <row r="163">
          <cell r="B163" t="str">
            <v>12.12.10.29</v>
          </cell>
          <cell r="C163" t="str">
            <v>12 Support</v>
          </cell>
          <cell r="D163" t="str">
            <v>1212 General Expenses</v>
          </cell>
          <cell r="E163" t="str">
            <v>General Expenses</v>
          </cell>
          <cell r="F163" t="str">
            <v>General Expenses</v>
          </cell>
          <cell r="G163" t="str">
            <v>Misc equip rental</v>
          </cell>
        </row>
        <row r="164">
          <cell r="B164" t="str">
            <v>12.12.10.30</v>
          </cell>
          <cell r="C164" t="str">
            <v>12 Support</v>
          </cell>
          <cell r="D164" t="str">
            <v>1212 General Expenses</v>
          </cell>
          <cell r="E164" t="str">
            <v>General Expenses</v>
          </cell>
          <cell r="F164" t="str">
            <v>General Expenses</v>
          </cell>
          <cell r="G164" t="str">
            <v>Mine personnel transport</v>
          </cell>
        </row>
        <row r="165">
          <cell r="B165" t="str">
            <v>12.12.10.31</v>
          </cell>
          <cell r="C165" t="str">
            <v>12 Support</v>
          </cell>
          <cell r="D165" t="str">
            <v>1212 General Expenses</v>
          </cell>
          <cell r="E165" t="str">
            <v>General Expenses</v>
          </cell>
          <cell r="F165" t="str">
            <v>General Expenses</v>
          </cell>
          <cell r="G165" t="str">
            <v>Workshop</v>
          </cell>
        </row>
        <row r="166">
          <cell r="B166" t="str">
            <v>12.12.10.32</v>
          </cell>
          <cell r="C166" t="str">
            <v>12 Support</v>
          </cell>
          <cell r="D166" t="str">
            <v>1212 General Expenses</v>
          </cell>
          <cell r="E166" t="str">
            <v>General Expenses</v>
          </cell>
          <cell r="F166" t="str">
            <v>General Expenses</v>
          </cell>
          <cell r="G166" t="str">
            <v>General Expenses</v>
          </cell>
        </row>
        <row r="167">
          <cell r="B167" t="str">
            <v>12.12.10.33</v>
          </cell>
          <cell r="C167" t="str">
            <v>12 Support</v>
          </cell>
          <cell r="D167" t="str">
            <v>1212 General Expenses</v>
          </cell>
          <cell r="E167" t="str">
            <v>General Expenses</v>
          </cell>
          <cell r="F167" t="str">
            <v>General Expenses</v>
          </cell>
          <cell r="G167" t="str">
            <v>Depreciation</v>
          </cell>
        </row>
        <row r="168">
          <cell r="B168" t="str">
            <v>12.12.10.34</v>
          </cell>
          <cell r="C168" t="str">
            <v>12 Support</v>
          </cell>
          <cell r="D168" t="str">
            <v>1212 General Expenses</v>
          </cell>
          <cell r="E168" t="str">
            <v>General Expenses</v>
          </cell>
          <cell r="F168" t="str">
            <v>General Expenses</v>
          </cell>
          <cell r="G168" t="str">
            <v>Safety elements</v>
          </cell>
        </row>
        <row r="169">
          <cell r="B169" t="str">
            <v>12.12.10.35</v>
          </cell>
          <cell r="C169" t="str">
            <v>12 Support</v>
          </cell>
          <cell r="D169" t="str">
            <v>1212 General Expenses</v>
          </cell>
          <cell r="E169" t="str">
            <v>General Expenses</v>
          </cell>
          <cell r="F169" t="str">
            <v>General Expenses</v>
          </cell>
          <cell r="G169" t="str">
            <v>Technical Office (Consumables)</v>
          </cell>
        </row>
        <row r="170">
          <cell r="B170" t="str">
            <v>12.13.10.10</v>
          </cell>
          <cell r="C170" t="str">
            <v>12 Support</v>
          </cell>
          <cell r="D170" t="str">
            <v>1213 Power</v>
          </cell>
          <cell r="E170" t="str">
            <v>Power</v>
          </cell>
          <cell r="F170" t="str">
            <v>Power</v>
          </cell>
          <cell r="G170" t="str">
            <v>Electricity</v>
          </cell>
        </row>
        <row r="171">
          <cell r="B171" t="str">
            <v>12.13.10.11</v>
          </cell>
          <cell r="C171" t="str">
            <v>12 Support</v>
          </cell>
          <cell r="D171" t="str">
            <v>1213 Power</v>
          </cell>
          <cell r="E171" t="str">
            <v>Power</v>
          </cell>
          <cell r="F171" t="str">
            <v>Power</v>
          </cell>
          <cell r="G171" t="str">
            <v>Diesel</v>
          </cell>
        </row>
        <row r="172">
          <cell r="B172" t="str">
            <v>12.13.10.12</v>
          </cell>
          <cell r="C172" t="str">
            <v>12 Support</v>
          </cell>
          <cell r="D172" t="str">
            <v>1213 Power</v>
          </cell>
          <cell r="E172" t="str">
            <v>Power</v>
          </cell>
          <cell r="F172" t="str">
            <v>Power</v>
          </cell>
          <cell r="G172" t="str">
            <v>Maint: Spares</v>
          </cell>
        </row>
        <row r="173">
          <cell r="B173" t="str">
            <v>12.13.10.13</v>
          </cell>
          <cell r="C173" t="str">
            <v>12 Support</v>
          </cell>
          <cell r="D173" t="str">
            <v>1213 Power</v>
          </cell>
          <cell r="E173" t="str">
            <v>Power</v>
          </cell>
          <cell r="F173" t="str">
            <v>Power</v>
          </cell>
          <cell r="G173" t="str">
            <v>Maint: Labour/Services</v>
          </cell>
        </row>
        <row r="174">
          <cell r="B174" t="str">
            <v>12.13.10.14</v>
          </cell>
          <cell r="C174" t="str">
            <v>12 Support</v>
          </cell>
          <cell r="D174" t="str">
            <v>1213 Power</v>
          </cell>
          <cell r="E174" t="str">
            <v>Power</v>
          </cell>
          <cell r="F174" t="str">
            <v>Power</v>
          </cell>
          <cell r="G174" t="str">
            <v>Depreciation</v>
          </cell>
        </row>
        <row r="175">
          <cell r="B175" t="str">
            <v>12.14.10.10</v>
          </cell>
          <cell r="C175" t="str">
            <v>12 Support</v>
          </cell>
          <cell r="D175" t="str">
            <v>1214 Fuel &amp; Lub</v>
          </cell>
          <cell r="E175" t="str">
            <v>Fuel &amp; Lub</v>
          </cell>
          <cell r="F175" t="str">
            <v>Fuel</v>
          </cell>
          <cell r="G175" t="str">
            <v>Survey</v>
          </cell>
        </row>
        <row r="176">
          <cell r="B176" t="str">
            <v>12.14.10.11</v>
          </cell>
          <cell r="C176" t="str">
            <v>12 Support</v>
          </cell>
          <cell r="D176" t="str">
            <v>1214 Fuel &amp; Lub</v>
          </cell>
          <cell r="E176" t="str">
            <v>Fuel &amp; Lub</v>
          </cell>
          <cell r="F176" t="str">
            <v>Fuel</v>
          </cell>
          <cell r="G176" t="str">
            <v>Geology</v>
          </cell>
        </row>
        <row r="177">
          <cell r="B177" t="str">
            <v>12.14.10.12</v>
          </cell>
          <cell r="C177" t="str">
            <v>12 Support</v>
          </cell>
          <cell r="D177" t="str">
            <v>1214 Fuel &amp; Lub</v>
          </cell>
          <cell r="E177" t="str">
            <v>Fuel &amp; Lub</v>
          </cell>
          <cell r="F177" t="str">
            <v>Fuel</v>
          </cell>
          <cell r="G177" t="str">
            <v>Coal Quality</v>
          </cell>
        </row>
        <row r="178">
          <cell r="B178" t="str">
            <v>12.14.10.13</v>
          </cell>
          <cell r="C178" t="str">
            <v>12 Support</v>
          </cell>
          <cell r="D178" t="str">
            <v>1214 Fuel &amp; Lub</v>
          </cell>
          <cell r="E178" t="str">
            <v>Fuel &amp; Lub</v>
          </cell>
          <cell r="F178" t="str">
            <v>Fuel</v>
          </cell>
          <cell r="G178" t="str">
            <v>Mine Engineering</v>
          </cell>
        </row>
        <row r="179">
          <cell r="B179" t="str">
            <v>12.14.10.14</v>
          </cell>
          <cell r="C179" t="str">
            <v>12 Support</v>
          </cell>
          <cell r="D179" t="str">
            <v>1214 Fuel &amp; Lub</v>
          </cell>
          <cell r="E179" t="str">
            <v>Fuel &amp; Lub</v>
          </cell>
          <cell r="F179" t="str">
            <v>Fuel</v>
          </cell>
          <cell r="G179" t="str">
            <v>Mine Planning</v>
          </cell>
        </row>
        <row r="180">
          <cell r="B180" t="str">
            <v>12.14.10.15</v>
          </cell>
          <cell r="C180" t="str">
            <v>12 Support</v>
          </cell>
          <cell r="D180" t="str">
            <v>1214 Fuel &amp; Lub</v>
          </cell>
          <cell r="E180" t="str">
            <v>Fuel &amp; Lub</v>
          </cell>
          <cell r="F180" t="str">
            <v>Fuel</v>
          </cell>
          <cell r="G180" t="str">
            <v>Environmental</v>
          </cell>
        </row>
        <row r="181">
          <cell r="B181" t="str">
            <v>12.14.10.16</v>
          </cell>
          <cell r="C181" t="str">
            <v>12 Support</v>
          </cell>
          <cell r="D181" t="str">
            <v>1214 Fuel &amp; Lub</v>
          </cell>
          <cell r="E181" t="str">
            <v>Fuel &amp; Lub</v>
          </cell>
          <cell r="F181" t="str">
            <v>Fuel</v>
          </cell>
          <cell r="G181" t="str">
            <v>Warehouse</v>
          </cell>
        </row>
        <row r="182">
          <cell r="B182" t="str">
            <v>12.14.10.17</v>
          </cell>
          <cell r="C182" t="str">
            <v>12 Support</v>
          </cell>
          <cell r="D182" t="str">
            <v>1214 Fuel &amp; Lub</v>
          </cell>
          <cell r="E182" t="str">
            <v>Fuel &amp; Lub</v>
          </cell>
          <cell r="F182" t="str">
            <v>Fuel</v>
          </cell>
          <cell r="G182" t="str">
            <v>Workshops</v>
          </cell>
        </row>
        <row r="183">
          <cell r="B183" t="str">
            <v>12.14.10.18</v>
          </cell>
          <cell r="C183" t="str">
            <v>12 Support</v>
          </cell>
          <cell r="D183" t="str">
            <v>1214 Fuel &amp; Lub</v>
          </cell>
          <cell r="E183" t="str">
            <v>Fuel &amp; Lub</v>
          </cell>
          <cell r="F183" t="str">
            <v>Fuel</v>
          </cell>
          <cell r="G183" t="str">
            <v>Infrastructure(Roads etc)</v>
          </cell>
        </row>
        <row r="184">
          <cell r="B184" t="str">
            <v>12.14.10.19</v>
          </cell>
          <cell r="C184" t="str">
            <v>12 Support</v>
          </cell>
          <cell r="D184" t="str">
            <v>1214 Fuel &amp; Lub</v>
          </cell>
          <cell r="E184" t="str">
            <v>Fuel &amp; Lub</v>
          </cell>
          <cell r="F184" t="str">
            <v>Fuel</v>
          </cell>
          <cell r="G184" t="str">
            <v>Dewatering/Pit Pumping/Drainage</v>
          </cell>
        </row>
        <row r="185">
          <cell r="B185" t="str">
            <v>12.14.10.20</v>
          </cell>
          <cell r="C185" t="str">
            <v>12 Support</v>
          </cell>
          <cell r="D185" t="str">
            <v>1214 Fuel &amp; Lub</v>
          </cell>
          <cell r="E185" t="str">
            <v>Fuel &amp; Lub</v>
          </cell>
          <cell r="F185" t="str">
            <v>Fuel</v>
          </cell>
          <cell r="G185" t="str">
            <v>Dumps/Reclamation/Topsoil</v>
          </cell>
        </row>
        <row r="186">
          <cell r="B186" t="str">
            <v>12.14.11.10</v>
          </cell>
          <cell r="C186" t="str">
            <v>12 Support</v>
          </cell>
          <cell r="D186" t="str">
            <v>1214 Fuel &amp; Lub</v>
          </cell>
          <cell r="E186" t="str">
            <v>Fuel &amp; Lub</v>
          </cell>
          <cell r="F186" t="str">
            <v>Lubrication</v>
          </cell>
          <cell r="G186" t="str">
            <v>Survey</v>
          </cell>
        </row>
        <row r="187">
          <cell r="B187" t="str">
            <v>12.14.11.11</v>
          </cell>
          <cell r="C187" t="str">
            <v>12 Support</v>
          </cell>
          <cell r="D187" t="str">
            <v>1214 Fuel &amp; Lub</v>
          </cell>
          <cell r="E187" t="str">
            <v>Fuel &amp; Lub</v>
          </cell>
          <cell r="F187" t="str">
            <v>Lubrication</v>
          </cell>
          <cell r="G187" t="str">
            <v>Geology</v>
          </cell>
        </row>
        <row r="188">
          <cell r="B188" t="str">
            <v>12.14.11.12</v>
          </cell>
          <cell r="C188" t="str">
            <v>12 Support</v>
          </cell>
          <cell r="D188" t="str">
            <v>1214 Fuel &amp; Lub</v>
          </cell>
          <cell r="E188" t="str">
            <v>Fuel &amp; Lub</v>
          </cell>
          <cell r="F188" t="str">
            <v>Lubrication</v>
          </cell>
          <cell r="G188" t="str">
            <v>Coal Quality</v>
          </cell>
        </row>
        <row r="189">
          <cell r="B189" t="str">
            <v>12.14.11.13</v>
          </cell>
          <cell r="C189" t="str">
            <v>12 Support</v>
          </cell>
          <cell r="D189" t="str">
            <v>1214 Fuel &amp; Lub</v>
          </cell>
          <cell r="E189" t="str">
            <v>Fuel &amp; Lub</v>
          </cell>
          <cell r="F189" t="str">
            <v>Lubrication</v>
          </cell>
          <cell r="G189" t="str">
            <v>Mine Engineering</v>
          </cell>
        </row>
        <row r="190">
          <cell r="B190" t="str">
            <v>12.14.11.14</v>
          </cell>
          <cell r="C190" t="str">
            <v>12 Support</v>
          </cell>
          <cell r="D190" t="str">
            <v>1214 Fuel &amp; Lub</v>
          </cell>
          <cell r="E190" t="str">
            <v>Fuel &amp; Lub</v>
          </cell>
          <cell r="F190" t="str">
            <v>Lubrication</v>
          </cell>
          <cell r="G190" t="str">
            <v>Mine Planning</v>
          </cell>
        </row>
        <row r="191">
          <cell r="B191" t="str">
            <v>12.14.11.15</v>
          </cell>
          <cell r="C191" t="str">
            <v>12 Support</v>
          </cell>
          <cell r="D191" t="str">
            <v>1214 Fuel &amp; Lub</v>
          </cell>
          <cell r="E191" t="str">
            <v>Fuel &amp; Lub</v>
          </cell>
          <cell r="F191" t="str">
            <v>Lubrication</v>
          </cell>
          <cell r="G191" t="str">
            <v>Environmental</v>
          </cell>
        </row>
        <row r="192">
          <cell r="B192" t="str">
            <v>12.14.11.16</v>
          </cell>
          <cell r="C192" t="str">
            <v>12 Support</v>
          </cell>
          <cell r="D192" t="str">
            <v>1214 Fuel &amp; Lub</v>
          </cell>
          <cell r="E192" t="str">
            <v>Fuel &amp; Lub</v>
          </cell>
          <cell r="F192" t="str">
            <v>Lubrication</v>
          </cell>
          <cell r="G192" t="str">
            <v>Warehouse</v>
          </cell>
        </row>
        <row r="193">
          <cell r="B193" t="str">
            <v>12.14.11.17</v>
          </cell>
          <cell r="C193" t="str">
            <v>12 Support</v>
          </cell>
          <cell r="D193" t="str">
            <v>1214 Fuel &amp; Lub</v>
          </cell>
          <cell r="E193" t="str">
            <v>Fuel &amp; Lub</v>
          </cell>
          <cell r="F193" t="str">
            <v>Lubrication</v>
          </cell>
          <cell r="G193" t="str">
            <v>Workshops</v>
          </cell>
        </row>
        <row r="194">
          <cell r="B194" t="str">
            <v>12.14.11.18</v>
          </cell>
          <cell r="C194" t="str">
            <v>12 Support</v>
          </cell>
          <cell r="D194" t="str">
            <v>1214 Fuel &amp; Lub</v>
          </cell>
          <cell r="E194" t="str">
            <v>Fuel &amp; Lub</v>
          </cell>
          <cell r="F194" t="str">
            <v>Lubrication</v>
          </cell>
          <cell r="G194" t="str">
            <v>Infrastructure(Roads etc)</v>
          </cell>
        </row>
        <row r="195">
          <cell r="B195" t="str">
            <v>12.14.11.19</v>
          </cell>
          <cell r="C195" t="str">
            <v>12 Support</v>
          </cell>
          <cell r="D195" t="str">
            <v>1214 Fuel &amp; Lub</v>
          </cell>
          <cell r="E195" t="str">
            <v>Fuel &amp; Lub</v>
          </cell>
          <cell r="F195" t="str">
            <v>Lubrication</v>
          </cell>
          <cell r="G195" t="str">
            <v>Dewatering/Pit Pumping/Drainage</v>
          </cell>
        </row>
        <row r="196">
          <cell r="B196" t="str">
            <v>12.14.11.20</v>
          </cell>
          <cell r="C196" t="str">
            <v>12 Support</v>
          </cell>
          <cell r="D196" t="str">
            <v>1214 Fuel &amp; Lub</v>
          </cell>
          <cell r="E196" t="str">
            <v>Fuel &amp; Lub</v>
          </cell>
          <cell r="F196" t="str">
            <v>Lubrication</v>
          </cell>
          <cell r="G196" t="str">
            <v>Dumps/Reclamation/Topsoil</v>
          </cell>
        </row>
        <row r="197">
          <cell r="B197" t="str">
            <v>13.10</v>
          </cell>
          <cell r="C197" t="str">
            <v>13 Coal Handling</v>
          </cell>
          <cell r="D197" t="str">
            <v>1310 Labour</v>
          </cell>
          <cell r="E197" t="str">
            <v>Labour</v>
          </cell>
          <cell r="F197" t="str">
            <v>Labour</v>
          </cell>
          <cell r="G197" t="str">
            <v>Labour</v>
          </cell>
        </row>
        <row r="198">
          <cell r="B198" t="str">
            <v>13.10.10</v>
          </cell>
          <cell r="C198" t="str">
            <v>13 Coal Handling</v>
          </cell>
          <cell r="D198" t="str">
            <v>1310 Labour</v>
          </cell>
          <cell r="E198" t="str">
            <v>Temporary Employees</v>
          </cell>
          <cell r="F198" t="str">
            <v>Temporary Employees</v>
          </cell>
          <cell r="G198" t="str">
            <v>Temporary Employees</v>
          </cell>
        </row>
        <row r="199">
          <cell r="B199" t="str">
            <v>13.11</v>
          </cell>
          <cell r="C199" t="str">
            <v>13 Coal Handling</v>
          </cell>
          <cell r="D199" t="str">
            <v xml:space="preserve">1311 Crushing </v>
          </cell>
          <cell r="E199" t="str">
            <v xml:space="preserve">Crushing </v>
          </cell>
          <cell r="F199" t="str">
            <v>Crushing</v>
          </cell>
          <cell r="G199" t="str">
            <v xml:space="preserve">Crushing </v>
          </cell>
        </row>
        <row r="200">
          <cell r="B200" t="str">
            <v>13.12</v>
          </cell>
          <cell r="C200" t="str">
            <v>13 Coal Handling</v>
          </cell>
          <cell r="D200" t="str">
            <v xml:space="preserve">1311 Crushing </v>
          </cell>
          <cell r="E200" t="str">
            <v xml:space="preserve">Crushing </v>
          </cell>
          <cell r="F200" t="str">
            <v>Crushing</v>
          </cell>
          <cell r="G200" t="str">
            <v>Depreciation</v>
          </cell>
        </row>
        <row r="201">
          <cell r="B201" t="str">
            <v>14.10</v>
          </cell>
          <cell r="C201" t="str">
            <v>14 Admin &amp; Infrastructure</v>
          </cell>
          <cell r="D201" t="str">
            <v>1410 Labour</v>
          </cell>
          <cell r="E201" t="str">
            <v>Labour</v>
          </cell>
          <cell r="F201" t="str">
            <v>Labour</v>
          </cell>
          <cell r="G201" t="str">
            <v>Labour</v>
          </cell>
        </row>
        <row r="202">
          <cell r="B202" t="str">
            <v>14.10.10</v>
          </cell>
          <cell r="C202" t="str">
            <v>14 Admin &amp; Infrastructure</v>
          </cell>
          <cell r="D202" t="str">
            <v>1410 Labour</v>
          </cell>
          <cell r="E202" t="str">
            <v>Temporary Employees</v>
          </cell>
          <cell r="F202" t="str">
            <v>Temporary Employees</v>
          </cell>
          <cell r="G202" t="str">
            <v>Temporary Employees</v>
          </cell>
        </row>
        <row r="203">
          <cell r="B203" t="str">
            <v>14.11.10.10</v>
          </cell>
          <cell r="C203" t="str">
            <v>14 Admin &amp; Infrastructure</v>
          </cell>
          <cell r="D203" t="str">
            <v>1411 General Expenses</v>
          </cell>
          <cell r="E203" t="str">
            <v>Fees</v>
          </cell>
          <cell r="F203" t="str">
            <v>Plan Vallejo</v>
          </cell>
          <cell r="G203" t="str">
            <v>Plan Vallejo</v>
          </cell>
        </row>
        <row r="204">
          <cell r="B204" t="str">
            <v>14.11.10.11</v>
          </cell>
          <cell r="C204" t="str">
            <v>14 Admin &amp; Infrastructure</v>
          </cell>
          <cell r="D204" t="str">
            <v>1411 General Expenses</v>
          </cell>
          <cell r="E204" t="str">
            <v>Fees</v>
          </cell>
          <cell r="F204" t="str">
            <v>Parra Rodriguez - Ingeominas</v>
          </cell>
          <cell r="G204" t="str">
            <v>Parra Rodriguez - Ingeominas</v>
          </cell>
        </row>
        <row r="205">
          <cell r="B205" t="str">
            <v>14.11.10.12</v>
          </cell>
          <cell r="C205" t="str">
            <v>14 Admin &amp; Infrastructure</v>
          </cell>
          <cell r="D205" t="str">
            <v>1411 General Expenses</v>
          </cell>
          <cell r="E205" t="str">
            <v>Fees</v>
          </cell>
          <cell r="F205" t="str">
            <v>Lewis &amp; Willis - Tax Issues</v>
          </cell>
          <cell r="G205" t="str">
            <v>Lewis &amp; Willis - Tax Issues</v>
          </cell>
        </row>
        <row r="206">
          <cell r="B206" t="str">
            <v>14.11.10.13</v>
          </cell>
          <cell r="C206" t="str">
            <v>14 Admin &amp; Infrastructure</v>
          </cell>
          <cell r="D206" t="str">
            <v>1411 General Expenses</v>
          </cell>
          <cell r="E206" t="str">
            <v>Fees</v>
          </cell>
          <cell r="F206" t="str">
            <v>Mine Planning Consulting Fees</v>
          </cell>
          <cell r="G206" t="str">
            <v>Mine Planning Consulting Fees</v>
          </cell>
        </row>
        <row r="207">
          <cell r="B207" t="str">
            <v>14.11.10.14</v>
          </cell>
          <cell r="C207" t="str">
            <v>14 Admin &amp; Infrastructure</v>
          </cell>
          <cell r="D207" t="str">
            <v>1411 General Expenses</v>
          </cell>
          <cell r="E207" t="str">
            <v>Fees</v>
          </cell>
          <cell r="F207" t="str">
            <v>Other</v>
          </cell>
          <cell r="G207" t="str">
            <v>Other</v>
          </cell>
        </row>
        <row r="208">
          <cell r="B208" t="str">
            <v>14.11.11</v>
          </cell>
          <cell r="C208" t="str">
            <v>14 Admin &amp; Infrastructure</v>
          </cell>
          <cell r="D208" t="str">
            <v>1411 General Expenses</v>
          </cell>
          <cell r="E208" t="str">
            <v>Taxes</v>
          </cell>
          <cell r="F208" t="str">
            <v>Taxes</v>
          </cell>
          <cell r="G208" t="str">
            <v>Taxes</v>
          </cell>
        </row>
        <row r="209">
          <cell r="B209" t="str">
            <v>14.11.12</v>
          </cell>
          <cell r="C209" t="str">
            <v>14 Admin &amp; Infrastructure</v>
          </cell>
          <cell r="D209" t="str">
            <v>1411 General Expenses</v>
          </cell>
          <cell r="E209" t="str">
            <v>Contract Stamp Tax</v>
          </cell>
          <cell r="F209" t="str">
            <v>Contract Stamp Tax</v>
          </cell>
          <cell r="G209" t="str">
            <v>Contract Stamp Tax</v>
          </cell>
        </row>
        <row r="210">
          <cell r="B210" t="str">
            <v>14.11.13.10</v>
          </cell>
          <cell r="C210" t="str">
            <v>14 Admin &amp; Infrastructure</v>
          </cell>
          <cell r="D210" t="str">
            <v>1411 General Expenses</v>
          </cell>
          <cell r="E210" t="str">
            <v>Rentals</v>
          </cell>
          <cell r="F210" t="str">
            <v>Land Surface Amortization</v>
          </cell>
          <cell r="G210" t="str">
            <v>Ingeominas</v>
          </cell>
        </row>
        <row r="211">
          <cell r="B211" t="str">
            <v>14.11.13.11</v>
          </cell>
          <cell r="C211" t="str">
            <v>14 Admin &amp; Infrastructure</v>
          </cell>
          <cell r="D211" t="str">
            <v>1411 General Expenses</v>
          </cell>
          <cell r="E211" t="str">
            <v>Rentals</v>
          </cell>
          <cell r="F211" t="str">
            <v>Expats Apartments (Barr &amp; SM)</v>
          </cell>
          <cell r="G211" t="str">
            <v>Expats Apartments (Barr &amp; SM)</v>
          </cell>
        </row>
        <row r="212">
          <cell r="B212" t="str">
            <v>14.11.13.12</v>
          </cell>
          <cell r="C212" t="str">
            <v>14 Admin &amp; Infrastructure</v>
          </cell>
          <cell r="D212" t="str">
            <v>1411 General Expenses</v>
          </cell>
          <cell r="E212" t="str">
            <v>Rentals</v>
          </cell>
          <cell r="F212" t="str">
            <v>Rental Space for Antenna</v>
          </cell>
          <cell r="G212" t="str">
            <v>Rental Space for Antenna</v>
          </cell>
        </row>
        <row r="213">
          <cell r="B213" t="str">
            <v>14.11.13.13</v>
          </cell>
          <cell r="C213" t="str">
            <v>14 Admin &amp; Infrastructure</v>
          </cell>
          <cell r="D213" t="str">
            <v>1411 General Expenses</v>
          </cell>
          <cell r="E213" t="str">
            <v>Rentals</v>
          </cell>
          <cell r="F213" t="str">
            <v>Light Vehicles</v>
          </cell>
          <cell r="G213" t="str">
            <v>Light Vehicles</v>
          </cell>
        </row>
        <row r="214">
          <cell r="B214" t="str">
            <v>14.11.13.14</v>
          </cell>
          <cell r="C214" t="str">
            <v>14 Admin &amp; Infrastructure</v>
          </cell>
          <cell r="D214" t="str">
            <v>1411 General Expenses</v>
          </cell>
          <cell r="E214" t="str">
            <v>Rentals</v>
          </cell>
          <cell r="F214" t="str">
            <v>Other Rentals</v>
          </cell>
          <cell r="G214" t="str">
            <v>Other Rentals</v>
          </cell>
        </row>
        <row r="215">
          <cell r="B215" t="str">
            <v>14.11.14</v>
          </cell>
          <cell r="C215" t="str">
            <v>14 Admin &amp; Infrastructure</v>
          </cell>
          <cell r="D215" t="str">
            <v>1411 General Expenses</v>
          </cell>
          <cell r="E215" t="str">
            <v>Contributions</v>
          </cell>
          <cell r="F215" t="str">
            <v>Contributions</v>
          </cell>
          <cell r="G215" t="str">
            <v>Contributions</v>
          </cell>
        </row>
        <row r="216">
          <cell r="B216" t="str">
            <v>14.11.15</v>
          </cell>
          <cell r="C216" t="str">
            <v>14 Admin &amp; Infrastructure</v>
          </cell>
          <cell r="D216" t="str">
            <v>1411 General Expenses</v>
          </cell>
          <cell r="E216" t="str">
            <v>Insurance</v>
          </cell>
          <cell r="F216" t="str">
            <v>Insurance</v>
          </cell>
          <cell r="G216" t="str">
            <v>Insurance</v>
          </cell>
        </row>
        <row r="217">
          <cell r="B217" t="str">
            <v>14.11.16</v>
          </cell>
          <cell r="C217" t="str">
            <v>14 Admin &amp; Infrastructure</v>
          </cell>
          <cell r="D217" t="str">
            <v>1411 General Expenses</v>
          </cell>
          <cell r="E217" t="str">
            <v>Contractor Special &amp; Personnel Insurance</v>
          </cell>
          <cell r="F217" t="str">
            <v>Contractor Special &amp; Personnel Insurance</v>
          </cell>
          <cell r="G217" t="str">
            <v>Contractor Special &amp; Personnel Insurance</v>
          </cell>
        </row>
        <row r="218">
          <cell r="B218" t="str">
            <v>14.11.17</v>
          </cell>
          <cell r="C218" t="str">
            <v>14 Admin &amp; Infrastructure</v>
          </cell>
          <cell r="D218" t="str">
            <v>1411 General Expenses</v>
          </cell>
          <cell r="E218" t="str">
            <v>Legal Expenses</v>
          </cell>
          <cell r="F218" t="str">
            <v>Legal Expenses</v>
          </cell>
          <cell r="G218" t="str">
            <v>Legal Expenses</v>
          </cell>
        </row>
        <row r="219">
          <cell r="B219" t="str">
            <v>14.11.18</v>
          </cell>
          <cell r="C219" t="str">
            <v>14 Admin &amp; Infrastructure</v>
          </cell>
          <cell r="D219" t="str">
            <v>1411 General Expenses</v>
          </cell>
          <cell r="E219" t="str">
            <v>Maintenance &amp; Repairs</v>
          </cell>
          <cell r="F219" t="str">
            <v>Maintenance &amp; Repairs</v>
          </cell>
          <cell r="G219" t="str">
            <v>Maintenance &amp; Repairs</v>
          </cell>
        </row>
        <row r="220">
          <cell r="B220" t="str">
            <v>14.11.19</v>
          </cell>
          <cell r="C220" t="str">
            <v>14 Admin &amp; Infrastructure</v>
          </cell>
          <cell r="D220" t="str">
            <v>1411 General Expenses</v>
          </cell>
          <cell r="E220" t="str">
            <v>Travel Expenses</v>
          </cell>
          <cell r="F220" t="str">
            <v>Travel Expenses</v>
          </cell>
          <cell r="G220" t="str">
            <v>Travel Expenses</v>
          </cell>
        </row>
        <row r="221">
          <cell r="B221" t="str">
            <v>14.11.20.10</v>
          </cell>
          <cell r="C221" t="str">
            <v>14 Admin &amp; Infrastructure</v>
          </cell>
          <cell r="D221" t="str">
            <v>1411 General Expenses</v>
          </cell>
          <cell r="E221" t="str">
            <v>Fuel &amp; Lubs</v>
          </cell>
          <cell r="F221" t="str">
            <v>Fuel &amp; Lubs</v>
          </cell>
          <cell r="G221" t="str">
            <v>Fuel</v>
          </cell>
        </row>
        <row r="222">
          <cell r="B222" t="str">
            <v>14.11.20.11</v>
          </cell>
          <cell r="C222" t="str">
            <v>14 Admin &amp; Infrastructure</v>
          </cell>
          <cell r="D222" t="str">
            <v>1411 General Expenses</v>
          </cell>
          <cell r="E222" t="str">
            <v>Fuel &amp; Lubs</v>
          </cell>
          <cell r="F222" t="str">
            <v>Fuel &amp; Lubs</v>
          </cell>
          <cell r="G222" t="str">
            <v>Lubrication</v>
          </cell>
        </row>
        <row r="223">
          <cell r="B223" t="str">
            <v>14.11.21</v>
          </cell>
          <cell r="C223" t="str">
            <v>14 Admin &amp; Infrastructure</v>
          </cell>
          <cell r="D223" t="str">
            <v>1411 General Expenses</v>
          </cell>
          <cell r="E223" t="str">
            <v>Spare Parts &amp; Supplies</v>
          </cell>
          <cell r="F223" t="str">
            <v>Spare Parts &amp; Supplies</v>
          </cell>
          <cell r="G223" t="str">
            <v>Spare Parts &amp; Supplies</v>
          </cell>
        </row>
        <row r="224">
          <cell r="B224" t="str">
            <v>14.11.22</v>
          </cell>
          <cell r="C224" t="str">
            <v>14 Admin &amp; Infrastructure</v>
          </cell>
          <cell r="D224" t="str">
            <v>1411 General Expenses</v>
          </cell>
          <cell r="E224" t="str">
            <v>Social Investment (separate cost item)</v>
          </cell>
          <cell r="F224" t="str">
            <v>Social Investment (separate cost item)</v>
          </cell>
          <cell r="G224" t="str">
            <v>Social Investment (separate cost item)</v>
          </cell>
        </row>
        <row r="225">
          <cell r="B225" t="str">
            <v>14.11.23</v>
          </cell>
          <cell r="C225" t="str">
            <v>14 Admin &amp; Infrastructure</v>
          </cell>
          <cell r="D225" t="str">
            <v>1411 General Expenses</v>
          </cell>
          <cell r="E225" t="str">
            <v>Royalties (separate cost item)</v>
          </cell>
          <cell r="F225" t="str">
            <v>Royalties (separate cost item)</v>
          </cell>
          <cell r="G225" t="str">
            <v>Royalties (separate cost item)</v>
          </cell>
        </row>
        <row r="226">
          <cell r="B226" t="str">
            <v>14.11.24</v>
          </cell>
          <cell r="C226" t="str">
            <v>14 Admin &amp; Infrastructure</v>
          </cell>
          <cell r="D226" t="str">
            <v>1411 General Expenses</v>
          </cell>
          <cell r="E226" t="str">
            <v>TV Service</v>
          </cell>
          <cell r="F226" t="str">
            <v>TV Service</v>
          </cell>
          <cell r="G226" t="str">
            <v>TV Service</v>
          </cell>
        </row>
        <row r="227">
          <cell r="B227" t="str">
            <v>14.11.25</v>
          </cell>
          <cell r="C227" t="str">
            <v>14 Admin &amp; Infrastructure</v>
          </cell>
          <cell r="D227" t="str">
            <v>1411 General Expenses</v>
          </cell>
          <cell r="E227" t="str">
            <v>Protective Clothing</v>
          </cell>
          <cell r="F227" t="str">
            <v>Protective Clothing</v>
          </cell>
          <cell r="G227" t="str">
            <v>Protective Clothing</v>
          </cell>
        </row>
        <row r="228">
          <cell r="B228" t="str">
            <v>14.11.26</v>
          </cell>
          <cell r="C228" t="str">
            <v>14 Admin &amp; Infrastructure</v>
          </cell>
          <cell r="D228" t="str">
            <v>1411 General Expenses</v>
          </cell>
          <cell r="E228" t="str">
            <v>Expats Permits</v>
          </cell>
          <cell r="F228" t="str">
            <v>Expats Permits</v>
          </cell>
          <cell r="G228" t="str">
            <v>Expats Permits</v>
          </cell>
        </row>
        <row r="229">
          <cell r="B229" t="str">
            <v>14.11.27</v>
          </cell>
          <cell r="C229" t="str">
            <v>14 Admin &amp; Infrastructure</v>
          </cell>
          <cell r="D229" t="str">
            <v>1411 General Expenses</v>
          </cell>
          <cell r="E229" t="str">
            <v>Other (stationary, tea/coffee, water, etc)</v>
          </cell>
          <cell r="F229" t="str">
            <v>Other (stationary, tea/coffee, water, etc)</v>
          </cell>
          <cell r="G229" t="str">
            <v>Other (stationary, tea/coffee, water, etc)</v>
          </cell>
        </row>
        <row r="230">
          <cell r="B230" t="str">
            <v>14.11.28</v>
          </cell>
          <cell r="C230" t="str">
            <v>14 Admin &amp; Infrastructure</v>
          </cell>
          <cell r="D230" t="str">
            <v>1411 General Expenses</v>
          </cell>
          <cell r="E230" t="str">
            <v>Medical Expenses</v>
          </cell>
          <cell r="F230" t="str">
            <v>Medical Expenses</v>
          </cell>
          <cell r="G230" t="str">
            <v>Medical expenses &amp; Medicines</v>
          </cell>
        </row>
        <row r="231">
          <cell r="B231" t="str">
            <v>14.11.29</v>
          </cell>
          <cell r="C231" t="str">
            <v>14 Admin &amp; Infrastructure</v>
          </cell>
          <cell r="D231" t="str">
            <v>1411 General Expenses</v>
          </cell>
          <cell r="E231" t="str">
            <v>Safety elements</v>
          </cell>
          <cell r="F231" t="str">
            <v>Safety elements</v>
          </cell>
          <cell r="G231" t="str">
            <v>Safety elements</v>
          </cell>
        </row>
        <row r="232">
          <cell r="B232" t="str">
            <v>14.12</v>
          </cell>
          <cell r="C232" t="str">
            <v>14 Admin &amp; Infrastructure</v>
          </cell>
          <cell r="D232" t="str">
            <v>1412 Power</v>
          </cell>
          <cell r="E232" t="str">
            <v>Power</v>
          </cell>
          <cell r="F232" t="str">
            <v>Power</v>
          </cell>
          <cell r="G232" t="str">
            <v>Power</v>
          </cell>
        </row>
        <row r="233">
          <cell r="B233" t="str">
            <v>14.13.10</v>
          </cell>
          <cell r="C233" t="str">
            <v>14 Admin &amp; Infrastructure</v>
          </cell>
          <cell r="D233" t="str">
            <v>1413 Contracted Services</v>
          </cell>
          <cell r="E233" t="str">
            <v>Carbofood Cleaning Services</v>
          </cell>
          <cell r="F233" t="str">
            <v>Carbofood Cleaning Services</v>
          </cell>
          <cell r="G233" t="str">
            <v>Carbofood Cleaning Services</v>
          </cell>
        </row>
        <row r="234">
          <cell r="B234" t="str">
            <v>14.13.11</v>
          </cell>
          <cell r="C234" t="str">
            <v>14 Admin &amp; Infrastructure</v>
          </cell>
          <cell r="D234" t="str">
            <v>1413 Contracted Services</v>
          </cell>
          <cell r="E234" t="str">
            <v>Meals</v>
          </cell>
          <cell r="F234" t="str">
            <v>Meals</v>
          </cell>
          <cell r="G234" t="str">
            <v>Meals</v>
          </cell>
        </row>
        <row r="235">
          <cell r="B235" t="str">
            <v>14.13.12</v>
          </cell>
          <cell r="C235" t="str">
            <v>14 Admin &amp; Infrastructure</v>
          </cell>
          <cell r="D235" t="str">
            <v>1413 Contracted Services</v>
          </cell>
          <cell r="E235" t="str">
            <v>Temporary Employees</v>
          </cell>
          <cell r="F235" t="str">
            <v>Temporary Employees</v>
          </cell>
          <cell r="G235" t="str">
            <v>Temporary Employees</v>
          </cell>
        </row>
        <row r="236">
          <cell r="B236" t="str">
            <v>14.13.13</v>
          </cell>
          <cell r="C236" t="str">
            <v>14 Admin &amp; Infrastructure</v>
          </cell>
          <cell r="D236" t="str">
            <v>1413 Contracted Services</v>
          </cell>
          <cell r="E236" t="str">
            <v>Electricity (separate cost item)</v>
          </cell>
          <cell r="F236" t="str">
            <v>Electricity (separate cost item)</v>
          </cell>
          <cell r="G236" t="str">
            <v>Electricity (separate cost item)</v>
          </cell>
        </row>
        <row r="237">
          <cell r="B237" t="str">
            <v>14.13.14</v>
          </cell>
          <cell r="C237" t="str">
            <v>14 Admin &amp; Infrastructure</v>
          </cell>
          <cell r="D237" t="str">
            <v>1413 Contracted Services</v>
          </cell>
          <cell r="E237" t="str">
            <v>Telephone &amp; mobiles</v>
          </cell>
          <cell r="F237" t="str">
            <v>Telephone &amp; mobiles</v>
          </cell>
          <cell r="G237" t="str">
            <v>Telephone &amp; mobiles</v>
          </cell>
        </row>
        <row r="238">
          <cell r="B238" t="str">
            <v>14.13.15</v>
          </cell>
          <cell r="C238" t="str">
            <v>14 Admin &amp; Infrastructure</v>
          </cell>
          <cell r="D238" t="str">
            <v>1413 Contracted Services</v>
          </cell>
          <cell r="E238" t="str">
            <v>Internet mail service</v>
          </cell>
          <cell r="F238" t="str">
            <v>Internet mail service</v>
          </cell>
          <cell r="G238" t="str">
            <v>Internet mail service</v>
          </cell>
        </row>
        <row r="239">
          <cell r="B239" t="str">
            <v>14.13.16</v>
          </cell>
          <cell r="C239" t="str">
            <v>14 Admin &amp; Infrastructure</v>
          </cell>
          <cell r="D239" t="str">
            <v>1413 Contracted Services</v>
          </cell>
          <cell r="E239" t="str">
            <v>Transport of Employees</v>
          </cell>
          <cell r="F239" t="str">
            <v>Transport of Employees</v>
          </cell>
          <cell r="G239" t="str">
            <v>Transport of Employees</v>
          </cell>
        </row>
        <row r="240">
          <cell r="B240" t="str">
            <v>14.13.17</v>
          </cell>
          <cell r="C240" t="str">
            <v>14 Admin &amp; Infrastructure</v>
          </cell>
          <cell r="D240" t="str">
            <v>1413 Contracted Services</v>
          </cell>
          <cell r="E240" t="str">
            <v>Transport of Materials</v>
          </cell>
          <cell r="F240" t="str">
            <v>Transport of Materials</v>
          </cell>
          <cell r="G240" t="str">
            <v>Transport of Materials</v>
          </cell>
        </row>
        <row r="241">
          <cell r="B241" t="str">
            <v>14.13.18</v>
          </cell>
          <cell r="C241" t="str">
            <v>14 Admin &amp; Infrastructure</v>
          </cell>
          <cell r="D241" t="str">
            <v>1413 Contracted Services</v>
          </cell>
          <cell r="E241" t="str">
            <v>EIS fees</v>
          </cell>
          <cell r="F241" t="str">
            <v>EIS fees</v>
          </cell>
          <cell r="G241" t="str">
            <v>EIS fees</v>
          </cell>
        </row>
        <row r="242">
          <cell r="B242" t="str">
            <v>14.13.19</v>
          </cell>
          <cell r="C242" t="str">
            <v>14 Admin &amp; Infrastructure</v>
          </cell>
          <cell r="D242" t="str">
            <v>1413 Contracted Services</v>
          </cell>
          <cell r="E242" t="str">
            <v>Airplane</v>
          </cell>
          <cell r="F242" t="str">
            <v>Airplane</v>
          </cell>
          <cell r="G242" t="str">
            <v>Airplane</v>
          </cell>
        </row>
        <row r="243">
          <cell r="B243" t="str">
            <v>14.13.20</v>
          </cell>
          <cell r="C243" t="str">
            <v>14 Admin &amp; Infrastructure</v>
          </cell>
          <cell r="D243" t="str">
            <v>1413 Contracted Services</v>
          </cell>
          <cell r="E243" t="str">
            <v>Freight Services</v>
          </cell>
          <cell r="F243" t="str">
            <v>Freight Services</v>
          </cell>
          <cell r="G243" t="str">
            <v>Freight Services</v>
          </cell>
        </row>
        <row r="244">
          <cell r="B244" t="str">
            <v>14.13.21</v>
          </cell>
          <cell r="C244" t="str">
            <v>14 Admin &amp; Infrastructure</v>
          </cell>
          <cell r="D244" t="str">
            <v>1413 Contracted Services</v>
          </cell>
          <cell r="E244" t="str">
            <v>Other Services</v>
          </cell>
          <cell r="F244" t="str">
            <v>Other Services</v>
          </cell>
          <cell r="G244" t="str">
            <v>Other Services</v>
          </cell>
        </row>
        <row r="245">
          <cell r="B245" t="str">
            <v>15.11</v>
          </cell>
          <cell r="C245" t="str">
            <v>15 Contractor</v>
          </cell>
          <cell r="D245" t="str">
            <v>1511 Contractor Margin</v>
          </cell>
          <cell r="E245" t="str">
            <v>Contractor Margin</v>
          </cell>
          <cell r="F245" t="str">
            <v>Contractor Margin</v>
          </cell>
          <cell r="G245" t="str">
            <v>Contractor Margin</v>
          </cell>
        </row>
        <row r="246">
          <cell r="B246" t="str">
            <v>15.14</v>
          </cell>
          <cell r="C246" t="str">
            <v>15 Contractor</v>
          </cell>
          <cell r="D246" t="str">
            <v>1514 Mobilisation of Equipment</v>
          </cell>
          <cell r="E246" t="str">
            <v>Mobilisation of Equipment</v>
          </cell>
          <cell r="F246" t="str">
            <v>Mobilisation of Equipment</v>
          </cell>
          <cell r="G246" t="str">
            <v>Mobilisation of Equipment</v>
          </cell>
        </row>
        <row r="247">
          <cell r="B247" t="str">
            <v>15.12</v>
          </cell>
          <cell r="C247" t="str">
            <v>15 Contractor</v>
          </cell>
          <cell r="D247" t="str">
            <v>1512 Contractor Ratio</v>
          </cell>
          <cell r="E247" t="str">
            <v>Contractor Ratio</v>
          </cell>
          <cell r="F247" t="str">
            <v>Contractor Ratio</v>
          </cell>
          <cell r="G247" t="str">
            <v>Contractor Ratio</v>
          </cell>
        </row>
        <row r="248">
          <cell r="B248" t="str">
            <v>16.11</v>
          </cell>
          <cell r="C248" t="str">
            <v>16 Rail &amp; Transport</v>
          </cell>
          <cell r="D248" t="str">
            <v>1611 Labour</v>
          </cell>
          <cell r="E248" t="str">
            <v>Labour</v>
          </cell>
          <cell r="F248" t="str">
            <v>Labour</v>
          </cell>
          <cell r="G248" t="str">
            <v>Labour</v>
          </cell>
        </row>
        <row r="249">
          <cell r="B249" t="str">
            <v>16.12</v>
          </cell>
          <cell r="C249" t="str">
            <v>16 Rail &amp; Transport</v>
          </cell>
          <cell r="D249" t="str">
            <v>1612 General Expenses</v>
          </cell>
          <cell r="E249" t="str">
            <v>General Expenses</v>
          </cell>
          <cell r="F249" t="str">
            <v>General Expenses</v>
          </cell>
          <cell r="G249" t="str">
            <v>General Expenses</v>
          </cell>
        </row>
        <row r="250">
          <cell r="B250" t="str">
            <v>16.13</v>
          </cell>
          <cell r="C250" t="str">
            <v>16 Rail &amp; Transport</v>
          </cell>
          <cell r="D250" t="str">
            <v>1613 Fuel &amp; Lub</v>
          </cell>
          <cell r="E250" t="str">
            <v>Fuel &amp; Lub</v>
          </cell>
          <cell r="F250" t="str">
            <v>Fuel &amp; Lub</v>
          </cell>
          <cell r="G250" t="str">
            <v>Fuel &amp; Lub</v>
          </cell>
        </row>
        <row r="251">
          <cell r="B251" t="str">
            <v>16.14</v>
          </cell>
          <cell r="C251" t="str">
            <v>16 Rail &amp; Transport</v>
          </cell>
          <cell r="D251" t="str">
            <v>1614 Spare Parts</v>
          </cell>
          <cell r="E251" t="str">
            <v>Spare Parts</v>
          </cell>
          <cell r="F251" t="str">
            <v>Spare Parts</v>
          </cell>
          <cell r="G251" t="str">
            <v>Spare Parts</v>
          </cell>
        </row>
        <row r="252">
          <cell r="B252" t="str">
            <v>16.15</v>
          </cell>
          <cell r="C252" t="str">
            <v>16 Rail &amp; Transport</v>
          </cell>
          <cell r="D252" t="str">
            <v>1615 Trasnport</v>
          </cell>
          <cell r="E252" t="str">
            <v>Transport</v>
          </cell>
          <cell r="F252" t="str">
            <v>Transport</v>
          </cell>
          <cell r="G252" t="str">
            <v>Transport</v>
          </cell>
        </row>
        <row r="253">
          <cell r="B253" t="str">
            <v>16.16</v>
          </cell>
          <cell r="C253" t="str">
            <v>16 Rail &amp; Transport</v>
          </cell>
          <cell r="D253" t="str">
            <v>1616 Contracted Services</v>
          </cell>
          <cell r="E253" t="str">
            <v>Contracted Services</v>
          </cell>
          <cell r="F253" t="str">
            <v>Contracted Services</v>
          </cell>
          <cell r="G253" t="str">
            <v>Contracted Services</v>
          </cell>
        </row>
        <row r="254">
          <cell r="B254" t="str">
            <v>16.20</v>
          </cell>
          <cell r="C254" t="str">
            <v>16 Rail &amp; Transport</v>
          </cell>
          <cell r="D254" t="str">
            <v>1616 Contracted Services</v>
          </cell>
          <cell r="E254" t="str">
            <v>Road Maintenance</v>
          </cell>
          <cell r="F254" t="str">
            <v>Road Maintenance</v>
          </cell>
          <cell r="G254" t="str">
            <v xml:space="preserve">La Loma - Plan Bonito Road </v>
          </cell>
        </row>
        <row r="255">
          <cell r="B255" t="str">
            <v>17.11</v>
          </cell>
          <cell r="C255" t="str">
            <v>17 Port</v>
          </cell>
          <cell r="D255" t="str">
            <v>1711 Labour</v>
          </cell>
          <cell r="E255" t="str">
            <v>Labour</v>
          </cell>
          <cell r="F255" t="str">
            <v>Labour</v>
          </cell>
          <cell r="G255" t="str">
            <v>Labour</v>
          </cell>
        </row>
        <row r="256">
          <cell r="B256" t="str">
            <v>17.12</v>
          </cell>
          <cell r="C256" t="str">
            <v>17 Port</v>
          </cell>
          <cell r="D256" t="str">
            <v>1712 Fuel &amp; Lub</v>
          </cell>
          <cell r="E256" t="str">
            <v>Fuel &amp; Lub</v>
          </cell>
          <cell r="F256" t="str">
            <v>Fuel &amp; Lub</v>
          </cell>
          <cell r="G256" t="str">
            <v>Fuel &amp; Lub</v>
          </cell>
        </row>
        <row r="257">
          <cell r="B257" t="str">
            <v>17.13</v>
          </cell>
          <cell r="C257" t="str">
            <v>17 Port</v>
          </cell>
          <cell r="D257" t="str">
            <v>1713 Power</v>
          </cell>
          <cell r="E257" t="str">
            <v>Power</v>
          </cell>
          <cell r="F257" t="str">
            <v>Power</v>
          </cell>
          <cell r="G257" t="str">
            <v>Power</v>
          </cell>
        </row>
        <row r="258">
          <cell r="B258" t="str">
            <v>17.14</v>
          </cell>
          <cell r="C258" t="str">
            <v>17 Port</v>
          </cell>
          <cell r="D258" t="str">
            <v>1714 Spare Parts</v>
          </cell>
          <cell r="E258" t="str">
            <v>Spare Parts</v>
          </cell>
          <cell r="F258" t="str">
            <v>Spare Parts</v>
          </cell>
          <cell r="G258" t="str">
            <v>Spare Parts</v>
          </cell>
        </row>
        <row r="259">
          <cell r="B259" t="str">
            <v>17.15</v>
          </cell>
          <cell r="C259" t="str">
            <v>17 Port</v>
          </cell>
          <cell r="D259" t="str">
            <v>1715 Port - Calenturitas</v>
          </cell>
          <cell r="E259" t="str">
            <v>Port - Calenturitas</v>
          </cell>
          <cell r="F259" t="str">
            <v>Port - Calenturitas</v>
          </cell>
          <cell r="G259" t="str">
            <v>Port - Calenturitas</v>
          </cell>
        </row>
        <row r="260">
          <cell r="B260" t="str">
            <v>17.16</v>
          </cell>
          <cell r="C260" t="str">
            <v>17 Port</v>
          </cell>
          <cell r="D260" t="str">
            <v>1716 Port Buy-Ins</v>
          </cell>
          <cell r="E260" t="str">
            <v>Port Buy-Ins</v>
          </cell>
          <cell r="F260" t="str">
            <v>Port Buy-Ins</v>
          </cell>
          <cell r="G260" t="str">
            <v>Port Buy-Ins</v>
          </cell>
        </row>
        <row r="261">
          <cell r="B261" t="str">
            <v>17.17</v>
          </cell>
          <cell r="C261" t="str">
            <v>17 Port</v>
          </cell>
          <cell r="D261" t="str">
            <v>1717 Tarriff</v>
          </cell>
          <cell r="E261" t="str">
            <v>Tarriff</v>
          </cell>
          <cell r="F261" t="str">
            <v>Tarriff</v>
          </cell>
          <cell r="G261" t="str">
            <v>Tarriff</v>
          </cell>
        </row>
        <row r="262">
          <cell r="B262" t="str">
            <v>17.18</v>
          </cell>
          <cell r="C262" t="str">
            <v>17 Port</v>
          </cell>
          <cell r="D262" t="str">
            <v>1718 Demurrage</v>
          </cell>
          <cell r="E262" t="str">
            <v>Demurrage</v>
          </cell>
          <cell r="F262" t="str">
            <v>Demurrage</v>
          </cell>
          <cell r="G262" t="str">
            <v>Demurrage</v>
          </cell>
        </row>
        <row r="263">
          <cell r="B263" t="str">
            <v>17.19</v>
          </cell>
          <cell r="C263" t="str">
            <v>17 Port</v>
          </cell>
          <cell r="D263" t="str">
            <v>1719 General Expenses</v>
          </cell>
          <cell r="E263" t="str">
            <v>General Expenses</v>
          </cell>
          <cell r="F263" t="str">
            <v>General Expenses</v>
          </cell>
          <cell r="G263" t="str">
            <v>General Expenses</v>
          </cell>
        </row>
        <row r="264">
          <cell r="B264" t="str">
            <v>17.20</v>
          </cell>
          <cell r="C264" t="str">
            <v>17 Port</v>
          </cell>
          <cell r="D264" t="str">
            <v>1720 Contracted Services</v>
          </cell>
          <cell r="E264" t="str">
            <v>Contracted Services</v>
          </cell>
          <cell r="F264" t="str">
            <v>Contracted Services</v>
          </cell>
          <cell r="G264" t="str">
            <v>Contracted Services</v>
          </cell>
        </row>
        <row r="265">
          <cell r="B265" t="str">
            <v>18.11</v>
          </cell>
          <cell r="C265" t="str">
            <v>18 Royalty</v>
          </cell>
          <cell r="D265" t="str">
            <v>1811 Labour</v>
          </cell>
          <cell r="E265" t="str">
            <v>Labour</v>
          </cell>
          <cell r="F265" t="str">
            <v>Labour</v>
          </cell>
          <cell r="G265" t="str">
            <v>Labour</v>
          </cell>
        </row>
        <row r="266">
          <cell r="B266" t="str">
            <v>18.12</v>
          </cell>
          <cell r="C266" t="str">
            <v>18 Royalty</v>
          </cell>
          <cell r="D266" t="str">
            <v>1812 Royalty</v>
          </cell>
          <cell r="E266" t="str">
            <v xml:space="preserve">Royalty </v>
          </cell>
          <cell r="F266" t="str">
            <v>Royalty</v>
          </cell>
          <cell r="G266" t="str">
            <v>Royalty</v>
          </cell>
        </row>
        <row r="267">
          <cell r="B267" t="str">
            <v>19.11</v>
          </cell>
          <cell r="C267" t="str">
            <v>19 Prodeco Head Office &amp; Marketing</v>
          </cell>
          <cell r="D267" t="str">
            <v>1911 Labor</v>
          </cell>
          <cell r="E267" t="str">
            <v>Labour</v>
          </cell>
          <cell r="F267" t="str">
            <v>Labour</v>
          </cell>
          <cell r="G267" t="str">
            <v>Labour</v>
          </cell>
        </row>
        <row r="268">
          <cell r="B268" t="str">
            <v>19.12</v>
          </cell>
          <cell r="C268" t="str">
            <v>19 Prodeco Head Office &amp; Marketing</v>
          </cell>
          <cell r="D268" t="str">
            <v>1912 Security</v>
          </cell>
          <cell r="E268" t="str">
            <v>Security</v>
          </cell>
          <cell r="F268" t="str">
            <v>Security</v>
          </cell>
          <cell r="G268" t="str">
            <v>Security</v>
          </cell>
        </row>
        <row r="269">
          <cell r="B269" t="str">
            <v>19.12.10.10.10</v>
          </cell>
          <cell r="C269" t="str">
            <v>19 Prodeco Head Office &amp; Marketing</v>
          </cell>
          <cell r="D269" t="str">
            <v>1912 Security</v>
          </cell>
          <cell r="E269" t="str">
            <v>Mine</v>
          </cell>
          <cell r="F269" t="str">
            <v>Salaries &amp; Wages</v>
          </cell>
          <cell r="G269" t="str">
            <v>Salaries &amp; Wages</v>
          </cell>
        </row>
        <row r="270">
          <cell r="B270" t="str">
            <v>19.12.10.11.11</v>
          </cell>
          <cell r="C270" t="str">
            <v>19 Prodeco Head Office &amp; Marketing</v>
          </cell>
          <cell r="D270" t="str">
            <v>1912 Security</v>
          </cell>
          <cell r="E270" t="str">
            <v>Mine</v>
          </cell>
          <cell r="F270" t="str">
            <v>Fees</v>
          </cell>
          <cell r="G270" t="str">
            <v>Consulting Technical</v>
          </cell>
        </row>
        <row r="271">
          <cell r="B271" t="str">
            <v>19.12.10.11.10</v>
          </cell>
          <cell r="C271" t="str">
            <v>19 Prodeco Head Office &amp; Marketing</v>
          </cell>
          <cell r="D271" t="str">
            <v>1912 Security</v>
          </cell>
          <cell r="E271" t="str">
            <v>Mine</v>
          </cell>
          <cell r="F271" t="str">
            <v>Fees</v>
          </cell>
          <cell r="G271" t="str">
            <v>Consulting Fees</v>
          </cell>
        </row>
        <row r="272">
          <cell r="B272" t="str">
            <v>19.12.10.12.10</v>
          </cell>
          <cell r="C272" t="str">
            <v>19 Prodeco Head Office &amp; Marketing</v>
          </cell>
          <cell r="D272" t="str">
            <v>1912 Security</v>
          </cell>
          <cell r="E272" t="str">
            <v>Mine</v>
          </cell>
          <cell r="F272" t="str">
            <v>Taxes &amp; Contributions</v>
          </cell>
          <cell r="G272" t="str">
            <v>Taxes</v>
          </cell>
        </row>
        <row r="273">
          <cell r="B273" t="str">
            <v>19.12.10.12.11</v>
          </cell>
          <cell r="C273" t="str">
            <v>19 Prodeco Head Office &amp; Marketing</v>
          </cell>
          <cell r="D273" t="str">
            <v>1912 Security</v>
          </cell>
          <cell r="E273" t="str">
            <v>Mine</v>
          </cell>
          <cell r="F273" t="str">
            <v>Taxes &amp; Contributions</v>
          </cell>
          <cell r="G273" t="str">
            <v>Contributions (Army Contract)</v>
          </cell>
        </row>
        <row r="274">
          <cell r="B274" t="str">
            <v>19.12.10.13.10</v>
          </cell>
          <cell r="C274" t="str">
            <v>19 Prodeco Head Office &amp; Marketing</v>
          </cell>
          <cell r="D274" t="str">
            <v>1912 Security</v>
          </cell>
          <cell r="E274" t="str">
            <v>Mine</v>
          </cell>
          <cell r="F274" t="str">
            <v>Equipment Rentals</v>
          </cell>
          <cell r="G274" t="str">
            <v>Vehicle Rental</v>
          </cell>
        </row>
        <row r="275">
          <cell r="B275" t="str">
            <v>19.12.10.13.11</v>
          </cell>
          <cell r="C275" t="str">
            <v>19 Prodeco Head Office &amp; Marketing</v>
          </cell>
          <cell r="D275" t="str">
            <v>1912 Security</v>
          </cell>
          <cell r="E275" t="str">
            <v>Mine</v>
          </cell>
          <cell r="F275" t="str">
            <v>Equipment Rentals</v>
          </cell>
          <cell r="G275" t="str">
            <v>Communications</v>
          </cell>
        </row>
        <row r="276">
          <cell r="B276" t="str">
            <v>19.12.10.13.12</v>
          </cell>
          <cell r="C276" t="str">
            <v>19 Prodeco Head Office &amp; Marketing</v>
          </cell>
          <cell r="D276" t="str">
            <v>1912 Security</v>
          </cell>
          <cell r="E276" t="str">
            <v>Mine</v>
          </cell>
          <cell r="F276" t="str">
            <v>Equipment Rentals</v>
          </cell>
          <cell r="G276" t="str">
            <v>Fleet &amp; Transport (Aircraft)</v>
          </cell>
        </row>
        <row r="277">
          <cell r="B277" t="str">
            <v>19.12.10.13.13</v>
          </cell>
          <cell r="C277" t="str">
            <v>19 Prodeco Head Office &amp; Marketing</v>
          </cell>
          <cell r="D277" t="str">
            <v>1912 Security</v>
          </cell>
          <cell r="E277" t="str">
            <v>Mine</v>
          </cell>
          <cell r="F277" t="str">
            <v>Equipment Rentals</v>
          </cell>
          <cell r="G277" t="str">
            <v>Vehicle repairs</v>
          </cell>
        </row>
        <row r="278">
          <cell r="B278" t="str">
            <v>19.12.10.14.10</v>
          </cell>
          <cell r="C278" t="str">
            <v>19 Prodeco Head Office &amp; Marketing</v>
          </cell>
          <cell r="D278" t="str">
            <v>1912 Security</v>
          </cell>
          <cell r="E278" t="str">
            <v>Mine</v>
          </cell>
          <cell r="F278" t="str">
            <v>Services</v>
          </cell>
          <cell r="G278" t="str">
            <v>Telephone &amp; Cellular</v>
          </cell>
        </row>
        <row r="279">
          <cell r="B279" t="str">
            <v>19.12.10.14.11</v>
          </cell>
          <cell r="C279" t="str">
            <v>19 Prodeco Head Office &amp; Marketing</v>
          </cell>
          <cell r="D279" t="str">
            <v>1912 Security</v>
          </cell>
          <cell r="E279" t="str">
            <v>Mine</v>
          </cell>
          <cell r="F279" t="str">
            <v>Services</v>
          </cell>
          <cell r="G279" t="str">
            <v>Courier</v>
          </cell>
        </row>
        <row r="280">
          <cell r="B280" t="str">
            <v>19.12.10.14.12</v>
          </cell>
          <cell r="C280" t="str">
            <v>19 Prodeco Head Office &amp; Marketing</v>
          </cell>
          <cell r="D280" t="str">
            <v>1912 Security</v>
          </cell>
          <cell r="E280" t="str">
            <v>Mine</v>
          </cell>
          <cell r="F280" t="str">
            <v>Services</v>
          </cell>
          <cell r="G280" t="str">
            <v>Contracted Services (Colviseg)</v>
          </cell>
        </row>
        <row r="281">
          <cell r="B281" t="str">
            <v>19.12.10.14.13</v>
          </cell>
          <cell r="C281" t="str">
            <v>19 Prodeco Head Office &amp; Marketing</v>
          </cell>
          <cell r="D281" t="str">
            <v>1912 Security</v>
          </cell>
          <cell r="E281" t="str">
            <v>Mine</v>
          </cell>
          <cell r="F281" t="str">
            <v>Services</v>
          </cell>
          <cell r="G281" t="str">
            <v>Contracted Services (Searca)</v>
          </cell>
        </row>
        <row r="282">
          <cell r="B282" t="str">
            <v>19.12.10.15.10</v>
          </cell>
          <cell r="C282" t="str">
            <v>19 Prodeco Head Office &amp; Marketing</v>
          </cell>
          <cell r="D282" t="str">
            <v>1912 Security</v>
          </cell>
          <cell r="E282" t="str">
            <v>Mine</v>
          </cell>
          <cell r="F282" t="str">
            <v>Maintenance &amp; Repairs</v>
          </cell>
          <cell r="G282" t="str">
            <v>Maintenance &amp; Repairs</v>
          </cell>
        </row>
        <row r="283">
          <cell r="B283" t="str">
            <v>19.12.10.15.11</v>
          </cell>
          <cell r="C283" t="str">
            <v>19 Prodeco Head Office &amp; Marketing</v>
          </cell>
          <cell r="D283" t="str">
            <v>1912 Security</v>
          </cell>
          <cell r="E283" t="str">
            <v>Mine</v>
          </cell>
          <cell r="F283" t="str">
            <v>Maintenance &amp; Repairs</v>
          </cell>
          <cell r="G283" t="str">
            <v>Fleet &amp; Transport Equipment</v>
          </cell>
        </row>
        <row r="284">
          <cell r="B284" t="str">
            <v>19.12.10.15.12</v>
          </cell>
          <cell r="C284" t="str">
            <v>19 Prodeco Head Office &amp; Marketing</v>
          </cell>
          <cell r="D284" t="str">
            <v>1912 Security</v>
          </cell>
          <cell r="E284" t="str">
            <v>Mine</v>
          </cell>
          <cell r="F284" t="str">
            <v>Maintenance &amp; Repairs</v>
          </cell>
          <cell r="G284" t="str">
            <v>Office Equipment</v>
          </cell>
        </row>
        <row r="285">
          <cell r="B285" t="str">
            <v>19.12.10.15.13</v>
          </cell>
          <cell r="C285" t="str">
            <v>19 Prodeco Head Office &amp; Marketing</v>
          </cell>
          <cell r="D285" t="str">
            <v>1912 Security</v>
          </cell>
          <cell r="E285" t="str">
            <v>Mine</v>
          </cell>
          <cell r="F285" t="str">
            <v>Maintenance &amp; Repairs</v>
          </cell>
          <cell r="G285" t="str">
            <v>Maintenance Computers &amp; Communications</v>
          </cell>
        </row>
        <row r="286">
          <cell r="B286" t="str">
            <v>19.12.10.15.14</v>
          </cell>
          <cell r="C286" t="str">
            <v>19 Prodeco Head Office &amp; Marketing</v>
          </cell>
          <cell r="D286" t="str">
            <v>1912 Security</v>
          </cell>
          <cell r="E286" t="str">
            <v>Mine</v>
          </cell>
          <cell r="F286" t="str">
            <v>Maintenance &amp; Repairs</v>
          </cell>
          <cell r="G286" t="str">
            <v>Maintenance Arms</v>
          </cell>
        </row>
        <row r="287">
          <cell r="B287" t="str">
            <v>19.12.10.16.10</v>
          </cell>
          <cell r="C287" t="str">
            <v>19 Prodeco Head Office &amp; Marketing</v>
          </cell>
          <cell r="D287" t="str">
            <v>1912 Security</v>
          </cell>
          <cell r="E287" t="str">
            <v>Mine</v>
          </cell>
          <cell r="F287" t="str">
            <v>Office Maintenance</v>
          </cell>
          <cell r="G287" t="str">
            <v>Locative Maintenance</v>
          </cell>
        </row>
        <row r="288">
          <cell r="B288" t="str">
            <v>19.12.10.17.10</v>
          </cell>
          <cell r="C288" t="str">
            <v>19 Prodeco Head Office &amp; Marketing</v>
          </cell>
          <cell r="D288" t="str">
            <v>1912 Security</v>
          </cell>
          <cell r="E288" t="str">
            <v>Mine</v>
          </cell>
          <cell r="F288" t="str">
            <v>Travel Expenses</v>
          </cell>
          <cell r="G288" t="str">
            <v>Accommodation &amp; Hotels</v>
          </cell>
        </row>
        <row r="289">
          <cell r="B289" t="str">
            <v>19.12.10.18.10</v>
          </cell>
          <cell r="C289" t="str">
            <v>19 Prodeco Head Office &amp; Marketing</v>
          </cell>
          <cell r="D289" t="str">
            <v>1912 Security</v>
          </cell>
          <cell r="E289" t="str">
            <v>Mine</v>
          </cell>
          <cell r="F289" t="str">
            <v>Other Expenses</v>
          </cell>
          <cell r="G289" t="str">
            <v>Subcriptions</v>
          </cell>
        </row>
        <row r="290">
          <cell r="B290" t="str">
            <v>19.12.10.18.11</v>
          </cell>
          <cell r="C290" t="str">
            <v>19 Prodeco Head Office &amp; Marketing</v>
          </cell>
          <cell r="D290" t="str">
            <v>1912 Security</v>
          </cell>
          <cell r="E290" t="str">
            <v>Mine</v>
          </cell>
          <cell r="F290" t="str">
            <v>Other Expenses</v>
          </cell>
          <cell r="G290" t="str">
            <v>Fuel</v>
          </cell>
        </row>
        <row r="291">
          <cell r="B291" t="str">
            <v>19.12.10.18.12</v>
          </cell>
          <cell r="C291" t="str">
            <v>19 Prodeco Head Office &amp; Marketing</v>
          </cell>
          <cell r="D291" t="str">
            <v>1912 Security</v>
          </cell>
          <cell r="E291" t="str">
            <v>Mine</v>
          </cell>
          <cell r="F291" t="str">
            <v>Other Expenses</v>
          </cell>
          <cell r="G291" t="str">
            <v>Meals (incl in camp cost)</v>
          </cell>
        </row>
        <row r="292">
          <cell r="B292" t="str">
            <v>19.12.10.18.13</v>
          </cell>
          <cell r="C292" t="str">
            <v>19 Prodeco Head Office &amp; Marketing</v>
          </cell>
          <cell r="D292" t="str">
            <v>1912 Security</v>
          </cell>
          <cell r="E292" t="str">
            <v>Mine</v>
          </cell>
          <cell r="F292" t="str">
            <v>Other Expenses</v>
          </cell>
          <cell r="G292" t="str">
            <v>Training</v>
          </cell>
        </row>
        <row r="293">
          <cell r="B293" t="str">
            <v>19.12.10.18.14</v>
          </cell>
          <cell r="C293" t="str">
            <v>19 Prodeco Head Office &amp; Marketing</v>
          </cell>
          <cell r="D293" t="str">
            <v>1912 Security</v>
          </cell>
          <cell r="E293" t="str">
            <v>Mine</v>
          </cell>
          <cell r="F293" t="str">
            <v>Other Expenses</v>
          </cell>
          <cell r="G293" t="str">
            <v>Taxis &amp; Buses</v>
          </cell>
        </row>
        <row r="294">
          <cell r="B294" t="str">
            <v>19.12.10.18.15</v>
          </cell>
          <cell r="C294" t="str">
            <v>19 Prodeco Head Office &amp; Marketing</v>
          </cell>
          <cell r="D294" t="str">
            <v>1912 Security</v>
          </cell>
          <cell r="E294" t="str">
            <v>Mine</v>
          </cell>
          <cell r="F294" t="str">
            <v>Other Expenses</v>
          </cell>
          <cell r="G294" t="str">
            <v>Other Minor</v>
          </cell>
        </row>
        <row r="295">
          <cell r="B295" t="str">
            <v>19.12.11.10.10</v>
          </cell>
          <cell r="C295" t="str">
            <v>19 Prodeco Head Office &amp; Marketing</v>
          </cell>
          <cell r="D295" t="str">
            <v>1912 Security</v>
          </cell>
          <cell r="E295" t="str">
            <v>Barranquilla</v>
          </cell>
          <cell r="F295" t="str">
            <v>Salaries &amp; Wages</v>
          </cell>
          <cell r="G295" t="str">
            <v>Salaries &amp; Wages</v>
          </cell>
        </row>
        <row r="296">
          <cell r="B296" t="str">
            <v>19.12.11.11.10</v>
          </cell>
          <cell r="C296" t="str">
            <v>19 Prodeco Head Office &amp; Marketing</v>
          </cell>
          <cell r="D296" t="str">
            <v>1912 Security</v>
          </cell>
          <cell r="E296" t="str">
            <v>Barranquilla</v>
          </cell>
          <cell r="F296" t="str">
            <v>Fees</v>
          </cell>
          <cell r="G296" t="str">
            <v>Consulting Fees</v>
          </cell>
        </row>
        <row r="297">
          <cell r="B297" t="str">
            <v>19.12.11.11.11</v>
          </cell>
          <cell r="C297" t="str">
            <v>19 Prodeco Head Office &amp; Marketing</v>
          </cell>
          <cell r="D297" t="str">
            <v>1912 Security</v>
          </cell>
          <cell r="E297" t="str">
            <v>Barranquilla</v>
          </cell>
          <cell r="F297" t="str">
            <v>Fees</v>
          </cell>
          <cell r="G297" t="str">
            <v>Consulting Technical</v>
          </cell>
        </row>
        <row r="298">
          <cell r="B298" t="str">
            <v>19.12.11.12.10</v>
          </cell>
          <cell r="C298" t="str">
            <v>19 Prodeco Head Office &amp; Marketing</v>
          </cell>
          <cell r="D298" t="str">
            <v>1912 Security</v>
          </cell>
          <cell r="E298" t="str">
            <v>Barranquilla</v>
          </cell>
          <cell r="F298" t="str">
            <v>Taxes &amp; Contributions</v>
          </cell>
          <cell r="G298" t="str">
            <v>Taxes</v>
          </cell>
        </row>
        <row r="299">
          <cell r="B299" t="str">
            <v>19.12.11.12.11</v>
          </cell>
          <cell r="C299" t="str">
            <v>19 Prodeco Head Office &amp; Marketing</v>
          </cell>
          <cell r="D299" t="str">
            <v>1912 Security</v>
          </cell>
          <cell r="E299" t="str">
            <v>Barranquilla</v>
          </cell>
          <cell r="F299" t="str">
            <v>Taxes &amp; Contributions</v>
          </cell>
          <cell r="G299" t="str">
            <v>Contributions</v>
          </cell>
        </row>
        <row r="300">
          <cell r="B300" t="str">
            <v>19.12.11.13.10</v>
          </cell>
          <cell r="C300" t="str">
            <v>19 Prodeco Head Office &amp; Marketing</v>
          </cell>
          <cell r="D300" t="str">
            <v>1912 Security</v>
          </cell>
          <cell r="E300" t="str">
            <v>Barranquilla</v>
          </cell>
          <cell r="F300" t="str">
            <v>Equipment Rentals</v>
          </cell>
          <cell r="G300" t="str">
            <v>Communications</v>
          </cell>
        </row>
        <row r="301">
          <cell r="B301" t="str">
            <v>19.12.11.13.11</v>
          </cell>
          <cell r="C301" t="str">
            <v>19 Prodeco Head Office &amp; Marketing</v>
          </cell>
          <cell r="D301" t="str">
            <v>1912 Security</v>
          </cell>
          <cell r="E301" t="str">
            <v>Barranquilla</v>
          </cell>
          <cell r="F301" t="str">
            <v>Equipment Rentals</v>
          </cell>
          <cell r="G301" t="str">
            <v>Fleet &amp; Transport</v>
          </cell>
        </row>
        <row r="302">
          <cell r="B302" t="str">
            <v>19.12.11.14.10</v>
          </cell>
          <cell r="C302" t="str">
            <v>19 Prodeco Head Office &amp; Marketing</v>
          </cell>
          <cell r="D302" t="str">
            <v>1912 Security</v>
          </cell>
          <cell r="E302" t="str">
            <v>Barranquilla</v>
          </cell>
          <cell r="F302" t="str">
            <v>Services</v>
          </cell>
          <cell r="G302" t="str">
            <v>Telephone &amp; Cellular</v>
          </cell>
        </row>
        <row r="303">
          <cell r="B303" t="str">
            <v>19.12.11.14.11</v>
          </cell>
          <cell r="C303" t="str">
            <v>19 Prodeco Head Office &amp; Marketing</v>
          </cell>
          <cell r="D303" t="str">
            <v>1912 Security</v>
          </cell>
          <cell r="E303" t="str">
            <v>Barranquilla</v>
          </cell>
          <cell r="F303" t="str">
            <v>Services</v>
          </cell>
          <cell r="G303" t="str">
            <v>Courier</v>
          </cell>
        </row>
        <row r="304">
          <cell r="B304" t="str">
            <v>19.12.11.14.12</v>
          </cell>
          <cell r="C304" t="str">
            <v>19 Prodeco Head Office &amp; Marketing</v>
          </cell>
          <cell r="D304" t="str">
            <v>1912 Security</v>
          </cell>
          <cell r="E304" t="str">
            <v>Barranquilla</v>
          </cell>
          <cell r="F304" t="str">
            <v>Services</v>
          </cell>
          <cell r="G304" t="str">
            <v>Contracted Services (Colviseg)</v>
          </cell>
        </row>
        <row r="305">
          <cell r="B305" t="str">
            <v>19.12.11.15.10</v>
          </cell>
          <cell r="C305" t="str">
            <v>19 Prodeco Head Office &amp; Marketing</v>
          </cell>
          <cell r="D305" t="str">
            <v>1912 Security</v>
          </cell>
          <cell r="E305" t="str">
            <v>Barranquilla</v>
          </cell>
          <cell r="F305" t="str">
            <v>Maintenance &amp; Repairs</v>
          </cell>
          <cell r="G305" t="str">
            <v>Maintenance &amp; Repairs</v>
          </cell>
        </row>
        <row r="306">
          <cell r="B306" t="str">
            <v>19.12.11.15.11</v>
          </cell>
          <cell r="C306" t="str">
            <v>19 Prodeco Head Office &amp; Marketing</v>
          </cell>
          <cell r="D306" t="str">
            <v>1912 Security</v>
          </cell>
          <cell r="E306" t="str">
            <v>Barranquilla</v>
          </cell>
          <cell r="F306" t="str">
            <v>Maintenance &amp; Repairs</v>
          </cell>
          <cell r="G306" t="str">
            <v>Fleet &amp; Transport Equipment</v>
          </cell>
        </row>
        <row r="307">
          <cell r="B307" t="str">
            <v>19.12.11.15.12</v>
          </cell>
          <cell r="C307" t="str">
            <v>19 Prodeco Head Office &amp; Marketing</v>
          </cell>
          <cell r="D307" t="str">
            <v>1912 Security</v>
          </cell>
          <cell r="E307" t="str">
            <v>Barranquilla</v>
          </cell>
          <cell r="F307" t="str">
            <v>Maintenance &amp; Repairs</v>
          </cell>
          <cell r="G307" t="str">
            <v>Office Equipment</v>
          </cell>
        </row>
        <row r="308">
          <cell r="B308" t="str">
            <v>19.12.11.15.13</v>
          </cell>
          <cell r="C308" t="str">
            <v>19 Prodeco Head Office &amp; Marketing</v>
          </cell>
          <cell r="D308" t="str">
            <v>1912 Security</v>
          </cell>
          <cell r="E308" t="str">
            <v>Barranquilla</v>
          </cell>
          <cell r="F308" t="str">
            <v>Maintenance &amp; Repairs</v>
          </cell>
          <cell r="G308" t="str">
            <v>Maintenance Computers &amp; Communications</v>
          </cell>
        </row>
        <row r="309">
          <cell r="B309" t="str">
            <v>19.12.11.15.14</v>
          </cell>
          <cell r="C309" t="str">
            <v>19 Prodeco Head Office &amp; Marketing</v>
          </cell>
          <cell r="D309" t="str">
            <v>1912 Security</v>
          </cell>
          <cell r="E309" t="str">
            <v>Barranquilla</v>
          </cell>
          <cell r="F309" t="str">
            <v>Maintenance &amp; Repairs</v>
          </cell>
          <cell r="G309" t="str">
            <v>Maintenance Arms</v>
          </cell>
        </row>
        <row r="310">
          <cell r="B310" t="str">
            <v>19.12.11.16.10</v>
          </cell>
          <cell r="C310" t="str">
            <v>19 Prodeco Head Office &amp; Marketing</v>
          </cell>
          <cell r="D310" t="str">
            <v>1912 Security</v>
          </cell>
          <cell r="E310" t="str">
            <v>Barranquilla</v>
          </cell>
          <cell r="F310" t="str">
            <v>Office Maintenance</v>
          </cell>
          <cell r="G310" t="str">
            <v>Locative Maintenance</v>
          </cell>
        </row>
        <row r="311">
          <cell r="B311" t="str">
            <v>19.12.11.17.10</v>
          </cell>
          <cell r="C311" t="str">
            <v>19 Prodeco Head Office &amp; Marketing</v>
          </cell>
          <cell r="D311" t="str">
            <v>1912 Security</v>
          </cell>
          <cell r="E311" t="str">
            <v>Barranquilla</v>
          </cell>
          <cell r="F311" t="str">
            <v>Travel Expenses</v>
          </cell>
          <cell r="G311" t="str">
            <v>Accommodations &amp; Hotels</v>
          </cell>
        </row>
        <row r="312">
          <cell r="B312" t="str">
            <v>19.12.11.18.10</v>
          </cell>
          <cell r="C312" t="str">
            <v>19 Prodeco Head Office &amp; Marketing</v>
          </cell>
          <cell r="D312" t="str">
            <v>1912 Security</v>
          </cell>
          <cell r="E312" t="str">
            <v>Barranquilla</v>
          </cell>
          <cell r="F312" t="str">
            <v>Other Expenses</v>
          </cell>
          <cell r="G312" t="str">
            <v>Subcriptions</v>
          </cell>
        </row>
        <row r="313">
          <cell r="B313" t="str">
            <v>19.12.11.18.11</v>
          </cell>
          <cell r="C313" t="str">
            <v>19 Prodeco Head Office &amp; Marketing</v>
          </cell>
          <cell r="D313" t="str">
            <v>1912 Security</v>
          </cell>
          <cell r="E313" t="str">
            <v>Barranquilla</v>
          </cell>
          <cell r="F313" t="str">
            <v>Other Expenses</v>
          </cell>
          <cell r="G313" t="str">
            <v>Fuel &amp; Lub</v>
          </cell>
        </row>
        <row r="314">
          <cell r="B314" t="str">
            <v>19.12.11.18.12</v>
          </cell>
          <cell r="C314" t="str">
            <v>19 Prodeco Head Office &amp; Marketing</v>
          </cell>
          <cell r="D314" t="str">
            <v>1912 Security</v>
          </cell>
          <cell r="E314" t="str">
            <v>Barranquilla</v>
          </cell>
          <cell r="F314" t="str">
            <v>Other Expenses</v>
          </cell>
          <cell r="G314" t="str">
            <v>Meals</v>
          </cell>
        </row>
        <row r="315">
          <cell r="B315" t="str">
            <v>19.12.11.18.13</v>
          </cell>
          <cell r="C315" t="str">
            <v>19 Prodeco Head Office &amp; Marketing</v>
          </cell>
          <cell r="D315" t="str">
            <v>1912 Security</v>
          </cell>
          <cell r="E315" t="str">
            <v>Barranquilla</v>
          </cell>
          <cell r="F315" t="str">
            <v>Other Expenses</v>
          </cell>
          <cell r="G315" t="str">
            <v>Training</v>
          </cell>
        </row>
        <row r="316">
          <cell r="B316" t="str">
            <v>19.12.11.18.14</v>
          </cell>
          <cell r="C316" t="str">
            <v>19 Prodeco Head Office &amp; Marketing</v>
          </cell>
          <cell r="D316" t="str">
            <v>1912 Security</v>
          </cell>
          <cell r="E316" t="str">
            <v>Barranquilla</v>
          </cell>
          <cell r="F316" t="str">
            <v>Other Expenses</v>
          </cell>
          <cell r="G316" t="str">
            <v>Taxis &amp; Buses</v>
          </cell>
        </row>
        <row r="317">
          <cell r="B317" t="str">
            <v>19.12.11.18.15</v>
          </cell>
          <cell r="C317" t="str">
            <v>19 Prodeco Head Office &amp; Marketing</v>
          </cell>
          <cell r="D317" t="str">
            <v>1912 Security</v>
          </cell>
          <cell r="E317" t="str">
            <v>Barranquilla</v>
          </cell>
          <cell r="F317" t="str">
            <v>Other Expenses</v>
          </cell>
          <cell r="G317" t="str">
            <v>Other Minor</v>
          </cell>
        </row>
        <row r="318">
          <cell r="B318" t="str">
            <v>19.13.10</v>
          </cell>
          <cell r="C318" t="str">
            <v>19 Prodeco Head Office &amp; Marketing</v>
          </cell>
          <cell r="D318" t="str">
            <v>1913 Insurance</v>
          </cell>
          <cell r="E318" t="str">
            <v>Insurance Infrastructure</v>
          </cell>
          <cell r="F318" t="str">
            <v>Insurance Infrastructure</v>
          </cell>
          <cell r="G318" t="str">
            <v>Insurance Infrastructure</v>
          </cell>
        </row>
        <row r="319">
          <cell r="B319" t="str">
            <v>19.13.20</v>
          </cell>
          <cell r="C319" t="str">
            <v>19 Prodeco Head Office &amp; Marketing</v>
          </cell>
          <cell r="D319" t="str">
            <v>1913 Insurance</v>
          </cell>
          <cell r="E319" t="str">
            <v>Insurance Public Liability</v>
          </cell>
          <cell r="F319" t="str">
            <v>Insurance Public Liability</v>
          </cell>
          <cell r="G319" t="str">
            <v>Insurance Public Liability</v>
          </cell>
        </row>
        <row r="320">
          <cell r="B320" t="str">
            <v>19.13.30</v>
          </cell>
          <cell r="C320" t="str">
            <v>19 Prodeco Head Office &amp; Marketing</v>
          </cell>
          <cell r="D320" t="str">
            <v>1913 Insurance</v>
          </cell>
          <cell r="E320" t="str">
            <v>Insurance Loss of Profits</v>
          </cell>
          <cell r="F320" t="str">
            <v>Insurance Loss of Profits</v>
          </cell>
          <cell r="G320" t="str">
            <v>Insurance Loss of Profits</v>
          </cell>
        </row>
        <row r="321">
          <cell r="B321" t="str">
            <v>19.13.40</v>
          </cell>
          <cell r="C321" t="str">
            <v>19 Prodeco Head Office &amp; Marketing</v>
          </cell>
          <cell r="D321" t="str">
            <v>1913 Insurance</v>
          </cell>
          <cell r="E321" t="str">
            <v>Insurance</v>
          </cell>
          <cell r="F321" t="str">
            <v>Insurance</v>
          </cell>
          <cell r="G321" t="str">
            <v>Insurance</v>
          </cell>
        </row>
        <row r="322">
          <cell r="B322" t="str">
            <v>19.14</v>
          </cell>
          <cell r="C322" t="str">
            <v>19 Prodeco Head Office &amp; Marketing</v>
          </cell>
          <cell r="D322" t="str">
            <v>1914 Surface Right Payment</v>
          </cell>
          <cell r="E322" t="str">
            <v>Surface Righ Payment</v>
          </cell>
          <cell r="F322" t="str">
            <v>Surface Righ Payment</v>
          </cell>
          <cell r="G322" t="str">
            <v>Surface Righ Payment</v>
          </cell>
        </row>
        <row r="323">
          <cell r="B323" t="str">
            <v>19.15</v>
          </cell>
          <cell r="C323" t="str">
            <v>19 Prodeco Head Office &amp; Marketing</v>
          </cell>
          <cell r="D323" t="str">
            <v>1915 Regional Development</v>
          </cell>
          <cell r="E323" t="str">
            <v>Regional Development</v>
          </cell>
          <cell r="F323" t="str">
            <v>Regional Development</v>
          </cell>
          <cell r="G323" t="str">
            <v>Regional Development</v>
          </cell>
        </row>
        <row r="324">
          <cell r="B324" t="str">
            <v>19.16</v>
          </cell>
          <cell r="C324" t="str">
            <v>19 Prodeco Head Office &amp; Marketing</v>
          </cell>
          <cell r="D324" t="str">
            <v>1916 Shareholder Fee</v>
          </cell>
          <cell r="E324" t="str">
            <v>Shareholder Fee</v>
          </cell>
          <cell r="F324" t="str">
            <v>Shareholder Fee</v>
          </cell>
          <cell r="G324" t="str">
            <v>Shareholder Fee</v>
          </cell>
        </row>
        <row r="325">
          <cell r="B325" t="str">
            <v>19.17</v>
          </cell>
          <cell r="C325" t="str">
            <v>19 Prodeco Head Office &amp; Marketing</v>
          </cell>
          <cell r="D325" t="str">
            <v>1917 Marketing</v>
          </cell>
          <cell r="E325" t="str">
            <v>Marketing</v>
          </cell>
          <cell r="F325" t="str">
            <v>Marketing</v>
          </cell>
          <cell r="G325" t="str">
            <v>Marketing</v>
          </cell>
        </row>
        <row r="326">
          <cell r="B326" t="str">
            <v>19.20</v>
          </cell>
          <cell r="C326" t="str">
            <v>19 Prodeco Head Office &amp; Marketing</v>
          </cell>
          <cell r="D326" t="str">
            <v>1920 Depreciation: Non Prod Assets</v>
          </cell>
          <cell r="E326" t="str">
            <v>Depreciation: Non Prod Assets</v>
          </cell>
          <cell r="F326" t="str">
            <v>Depreciation: Non Prod Assets</v>
          </cell>
          <cell r="G326" t="str">
            <v>Depreciation: Non Prod Assets</v>
          </cell>
        </row>
        <row r="327">
          <cell r="B327" t="str">
            <v>19.21</v>
          </cell>
          <cell r="C327" t="str">
            <v>19 Prodeco Head Office &amp; Marketing</v>
          </cell>
          <cell r="D327" t="str">
            <v>1921 Amortization: Deferred Assets</v>
          </cell>
          <cell r="E327" t="str">
            <v>Amortization: Deferred Assets</v>
          </cell>
          <cell r="F327" t="str">
            <v>Amortization: Deferred Assets</v>
          </cell>
          <cell r="G327" t="str">
            <v>Amortization: Deferred Assets</v>
          </cell>
        </row>
        <row r="328">
          <cell r="B328" t="str">
            <v>20.12</v>
          </cell>
          <cell r="C328" t="str">
            <v>20 Spare</v>
          </cell>
          <cell r="D328" t="str">
            <v>2012 Labour</v>
          </cell>
          <cell r="E328" t="str">
            <v>Labour</v>
          </cell>
          <cell r="F328" t="str">
            <v>Labour</v>
          </cell>
          <cell r="G328" t="str">
            <v>Labour</v>
          </cell>
        </row>
        <row r="329">
          <cell r="B329" t="str">
            <v>20.13</v>
          </cell>
          <cell r="C329" t="str">
            <v>20 Spare</v>
          </cell>
          <cell r="D329" t="str">
            <v>2013 BuyIn Coal FOT</v>
          </cell>
          <cell r="E329" t="str">
            <v>BuyIn Coal FOT</v>
          </cell>
          <cell r="F329" t="str">
            <v>BuyIn Coal FOT</v>
          </cell>
          <cell r="G329" t="str">
            <v>BuyIn Coal FOT</v>
          </cell>
        </row>
        <row r="330">
          <cell r="B330" t="str">
            <v>20.14</v>
          </cell>
          <cell r="C330" t="str">
            <v>20 Spare</v>
          </cell>
          <cell r="D330" t="str">
            <v>2014 BuyIn Coal Tpt</v>
          </cell>
          <cell r="E330" t="str">
            <v>BuyIn Coal Tpt</v>
          </cell>
          <cell r="F330" t="str">
            <v>BuyIn Coal Tpt</v>
          </cell>
          <cell r="G330" t="str">
            <v>BuyIn Coal Tpt</v>
          </cell>
        </row>
        <row r="331">
          <cell r="B331" t="str">
            <v>15.13</v>
          </cell>
          <cell r="C331" t="str">
            <v>15 Contractor</v>
          </cell>
          <cell r="D331" t="str">
            <v>1513 Contractor Cost 1</v>
          </cell>
          <cell r="E331" t="str">
            <v>Contractor Cost 1</v>
          </cell>
          <cell r="F331" t="str">
            <v>Contractor Cost 1</v>
          </cell>
          <cell r="G331" t="str">
            <v>Contractor Cost 1</v>
          </cell>
        </row>
        <row r="332">
          <cell r="B332" t="str">
            <v>13.12.10.10</v>
          </cell>
          <cell r="C332" t="str">
            <v>13 Coal Handling</v>
          </cell>
          <cell r="D332" t="str">
            <v>1312 Contractor Cost</v>
          </cell>
          <cell r="E332" t="str">
            <v>Contractor Cost</v>
          </cell>
          <cell r="F332" t="str">
            <v>Contractor Cost</v>
          </cell>
          <cell r="G332" t="str">
            <v>ROM coal</v>
          </cell>
        </row>
        <row r="333">
          <cell r="B333" t="str">
            <v>13.12.10.11</v>
          </cell>
          <cell r="C333" t="str">
            <v>13 Coal Handling</v>
          </cell>
          <cell r="D333" t="str">
            <v>1312 Contractor Cost</v>
          </cell>
          <cell r="E333" t="str">
            <v>Contractor Cost</v>
          </cell>
          <cell r="F333" t="str">
            <v>Contractor Cost</v>
          </cell>
          <cell r="G333" t="str">
            <v>Product coal</v>
          </cell>
        </row>
        <row r="334">
          <cell r="B334" t="str">
            <v>13.13.10.10</v>
          </cell>
          <cell r="C334" t="str">
            <v>13 Coal Handling</v>
          </cell>
          <cell r="D334" t="str">
            <v>1313 Sampling</v>
          </cell>
          <cell r="E334" t="str">
            <v>Sampling</v>
          </cell>
          <cell r="F334" t="str">
            <v>Sampling</v>
          </cell>
          <cell r="G334" t="str">
            <v>Analysis</v>
          </cell>
        </row>
        <row r="335">
          <cell r="B335" t="str">
            <v>13.13.10.11</v>
          </cell>
          <cell r="C335" t="str">
            <v>13 Coal Handling</v>
          </cell>
          <cell r="D335" t="str">
            <v>1313 Sampling</v>
          </cell>
          <cell r="E335" t="str">
            <v>Sampling</v>
          </cell>
          <cell r="F335" t="str">
            <v>Sampling</v>
          </cell>
          <cell r="G335" t="str">
            <v>Other sampling</v>
          </cell>
        </row>
        <row r="336">
          <cell r="B336" t="str">
            <v>13.14.10.10</v>
          </cell>
          <cell r="C336" t="str">
            <v>13 Coal Handling</v>
          </cell>
          <cell r="D336" t="str">
            <v>1314 Maintenance</v>
          </cell>
          <cell r="E336" t="str">
            <v>Maintenance</v>
          </cell>
          <cell r="F336" t="str">
            <v>Maintenance</v>
          </cell>
          <cell r="G336" t="str">
            <v>Maint: Spares</v>
          </cell>
        </row>
        <row r="337">
          <cell r="B337" t="str">
            <v>13.14.10.11</v>
          </cell>
          <cell r="C337" t="str">
            <v>13 Coal Handling</v>
          </cell>
          <cell r="D337" t="str">
            <v>1314 Maintenance</v>
          </cell>
          <cell r="E337" t="str">
            <v>Maintenance</v>
          </cell>
          <cell r="F337" t="str">
            <v>Maintenance</v>
          </cell>
          <cell r="G337" t="str">
            <v>Maint: Labour/Services</v>
          </cell>
        </row>
        <row r="338">
          <cell r="B338" t="str">
            <v>13.15.10.10</v>
          </cell>
          <cell r="C338" t="str">
            <v>13 Coal Handling</v>
          </cell>
          <cell r="D338" t="str">
            <v>1315 Power</v>
          </cell>
          <cell r="E338" t="str">
            <v>Power</v>
          </cell>
          <cell r="F338" t="str">
            <v>Power</v>
          </cell>
          <cell r="G338" t="str">
            <v>Electricity</v>
          </cell>
        </row>
        <row r="339">
          <cell r="B339" t="str">
            <v>13.15.10.11</v>
          </cell>
          <cell r="C339" t="str">
            <v>13 Coal Handling</v>
          </cell>
          <cell r="D339" t="str">
            <v>1315 Power</v>
          </cell>
          <cell r="E339" t="str">
            <v>Power</v>
          </cell>
          <cell r="F339" t="str">
            <v>Power</v>
          </cell>
          <cell r="G339" t="str">
            <v>Diesel</v>
          </cell>
        </row>
        <row r="340">
          <cell r="B340" t="str">
            <v>13.15.10.12</v>
          </cell>
          <cell r="C340" t="str">
            <v>13 Coal Handling</v>
          </cell>
          <cell r="D340" t="str">
            <v>1315 Power</v>
          </cell>
          <cell r="E340" t="str">
            <v>Power</v>
          </cell>
          <cell r="F340" t="str">
            <v>Power</v>
          </cell>
          <cell r="G340" t="str">
            <v>Maint: Spares</v>
          </cell>
        </row>
        <row r="341">
          <cell r="B341" t="str">
            <v>13.15.10.13</v>
          </cell>
          <cell r="C341" t="str">
            <v>13 Coal Handling</v>
          </cell>
          <cell r="D341" t="str">
            <v>1315 Power</v>
          </cell>
          <cell r="E341" t="str">
            <v>Power</v>
          </cell>
          <cell r="F341" t="str">
            <v>Power</v>
          </cell>
          <cell r="G341" t="str">
            <v>Maint: Labour/Services</v>
          </cell>
        </row>
        <row r="342">
          <cell r="B342" t="str">
            <v>13.15.10.15</v>
          </cell>
          <cell r="C342" t="str">
            <v>13 Coal Handling</v>
          </cell>
          <cell r="D342" t="str">
            <v>1315 Power</v>
          </cell>
          <cell r="E342" t="str">
            <v>Power</v>
          </cell>
          <cell r="F342" t="str">
            <v>Power</v>
          </cell>
          <cell r="G342" t="str">
            <v>Hired Generator</v>
          </cell>
        </row>
        <row r="343">
          <cell r="B343" t="str">
            <v>13.16.10</v>
          </cell>
          <cell r="C343" t="str">
            <v>13 Coal Handling</v>
          </cell>
          <cell r="D343" t="str">
            <v>1316 Equipment</v>
          </cell>
          <cell r="E343" t="str">
            <v>Equipment</v>
          </cell>
          <cell r="F343" t="str">
            <v>Equipment Rentals</v>
          </cell>
          <cell r="G343" t="str">
            <v>Loader 966 / Grader</v>
          </cell>
        </row>
        <row r="344">
          <cell r="B344" t="str">
            <v>13.16.20</v>
          </cell>
          <cell r="C344" t="str">
            <v>13 Coal Handling</v>
          </cell>
          <cell r="D344" t="str">
            <v>1316 Equipment</v>
          </cell>
          <cell r="E344" t="str">
            <v>Equipment</v>
          </cell>
          <cell r="F344" t="str">
            <v>Equipment Rentals</v>
          </cell>
          <cell r="G344" t="str">
            <v>Loader 988</v>
          </cell>
        </row>
        <row r="345">
          <cell r="B345" t="str">
            <v>13.16.30</v>
          </cell>
          <cell r="C345" t="str">
            <v>13 Coal Handling</v>
          </cell>
          <cell r="D345" t="str">
            <v>1316 Equipment</v>
          </cell>
          <cell r="E345" t="str">
            <v>Equipment</v>
          </cell>
          <cell r="F345" t="str">
            <v>Equipment Rentals</v>
          </cell>
          <cell r="G345" t="str">
            <v>Dozer</v>
          </cell>
        </row>
        <row r="346">
          <cell r="B346" t="str">
            <v>13.16.40</v>
          </cell>
          <cell r="C346" t="str">
            <v>13 Coal Handling</v>
          </cell>
          <cell r="D346" t="str">
            <v>1316 Equipment</v>
          </cell>
          <cell r="E346" t="str">
            <v>Equipment</v>
          </cell>
          <cell r="F346" t="str">
            <v>Equipment Rentals</v>
          </cell>
          <cell r="G346" t="str">
            <v>Diesel</v>
          </cell>
        </row>
        <row r="347">
          <cell r="B347" t="str">
            <v>13.16.50</v>
          </cell>
          <cell r="C347" t="str">
            <v>13 Coal Handling</v>
          </cell>
          <cell r="D347" t="str">
            <v>1316 Equipment</v>
          </cell>
          <cell r="E347" t="str">
            <v>Equipment</v>
          </cell>
          <cell r="F347" t="str">
            <v>Equipment Rentals</v>
          </cell>
          <cell r="G347" t="str">
            <v>Lighting Towers</v>
          </cell>
        </row>
        <row r="348">
          <cell r="B348" t="str">
            <v>14.11</v>
          </cell>
          <cell r="C348" t="str">
            <v>14 Admin &amp; Infrastructure</v>
          </cell>
          <cell r="D348" t="str">
            <v>1411 General Expenses</v>
          </cell>
          <cell r="E348" t="str">
            <v>General Expenses</v>
          </cell>
          <cell r="F348" t="str">
            <v>General Expenses</v>
          </cell>
          <cell r="G348" t="str">
            <v>General Expenses</v>
          </cell>
        </row>
        <row r="349">
          <cell r="B349" t="str">
            <v>14.13</v>
          </cell>
          <cell r="C349" t="str">
            <v>14 Admin &amp; Infrastructure</v>
          </cell>
          <cell r="D349" t="str">
            <v>1413 Contracted Services</v>
          </cell>
          <cell r="E349" t="str">
            <v>Contracted Services</v>
          </cell>
          <cell r="F349" t="str">
            <v>Contracted Services</v>
          </cell>
          <cell r="G349" t="str">
            <v>Contracted Services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 Descapote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25000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10000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41346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Detalle de fajas"/>
      <sheetName val="detalle x banda"/>
      <sheetName val="resumen"/>
      <sheetName val="VAR"/>
      <sheetName val="desglose"/>
      <sheetName val="Datos de entrada fajas"/>
      <sheetName val="Indices y medidas"/>
      <sheetName val="base precios"/>
      <sheetName val="indice-fab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desglose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/>
      <sheetData sheetId="1"/>
      <sheetData sheetId="2"/>
      <sheetData sheetId="3">
        <row r="1">
          <cell r="C1">
            <v>0.2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2">
          <cell r="H52">
            <v>73846</v>
          </cell>
        </row>
      </sheetData>
      <sheetData sheetId="15">
        <row r="53">
          <cell r="H53">
            <v>20565</v>
          </cell>
        </row>
      </sheetData>
      <sheetData sheetId="16"/>
      <sheetData sheetId="17"/>
      <sheetData sheetId="18"/>
      <sheetData sheetId="19"/>
      <sheetData sheetId="20"/>
      <sheetData sheetId="21"/>
      <sheetData sheetId="22">
        <row r="49">
          <cell r="H49">
            <v>44017</v>
          </cell>
        </row>
      </sheetData>
      <sheetData sheetId="23">
        <row r="50">
          <cell r="H50">
            <v>10360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0">
          <cell r="H50">
            <v>112154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57">
          <cell r="H57">
            <v>224024</v>
          </cell>
        </row>
      </sheetData>
      <sheetData sheetId="239"/>
      <sheetData sheetId="240"/>
      <sheetData sheetId="241">
        <row r="51">
          <cell r="H51">
            <v>373318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  <sheetName val="CUMPLIMIENTO"/>
    </sheetNames>
    <sheetDataSet>
      <sheetData sheetId="0"/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DIARIO OFICIAL 2008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sk Analysis"/>
      <sheetName val="Structure"/>
      <sheetName val="Summary"/>
      <sheetName val="Parameters"/>
      <sheetName val="Financial"/>
      <sheetName val="Depreciation"/>
      <sheetName val="Capital"/>
      <sheetName val="Fuel"/>
      <sheetName val="Mining &amp; quality"/>
      <sheetName val="Cost analysis"/>
      <sheetName val="2008 Fuel"/>
      <sheetName val="summary fuel consumpt &amp; volumen"/>
      <sheetName val="comparativo de precios"/>
      <sheetName val="Depreciation No Ley Minera"/>
      <sheetName val="Depreciation Ley Minera"/>
      <sheetName val="PO No 1"/>
      <sheetName val="2008 Purchases"/>
      <sheetName val="EQUIP PARAMETERS OCT 17"/>
      <sheetName val="2009 Eqpm"/>
      <sheetName val="TARIF200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ProjectParameters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</sheetNames>
    <sheetDataSet>
      <sheetData sheetId="0"/>
      <sheetData sheetId="1">
        <row r="18">
          <cell r="B18" t="str">
            <v>Australia</v>
          </cell>
          <cell r="G18">
            <v>0.75</v>
          </cell>
        </row>
        <row r="19">
          <cell r="B19" t="str">
            <v>USA</v>
          </cell>
          <cell r="G19">
            <v>1</v>
          </cell>
        </row>
        <row r="20">
          <cell r="B20" t="str">
            <v>Europe</v>
          </cell>
          <cell r="G20">
            <v>0.6</v>
          </cell>
        </row>
        <row r="21">
          <cell r="B21" t="str">
            <v>New Zealand</v>
          </cell>
          <cell r="G21">
            <v>1.2</v>
          </cell>
        </row>
        <row r="22">
          <cell r="B22" t="str">
            <v>Japan</v>
          </cell>
          <cell r="G22">
            <v>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  <sheetName val="EquipData"/>
      <sheetName val="Tit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 Stats"/>
      <sheetName val="Notes"/>
      <sheetName val="Rosters MA UA"/>
      <sheetName val="Inputs"/>
      <sheetName val="Bige"/>
      <sheetName val="Fixed Plant"/>
      <sheetName val="MineMaintenance"/>
      <sheetName val="Fixed Plant Maintenance"/>
      <sheetName val="Template Feed Posting"/>
      <sheetName val="Fixed Plant Consumables"/>
      <sheetName val="Machine Requirements Summary"/>
      <sheetName val="Loading Type 1 - hours"/>
      <sheetName val="Loading Type 2 - hours"/>
      <sheetName val="Loading Type 3 - hours"/>
      <sheetName val="Ancillary Hours"/>
      <sheetName val="Drill&amp;Blast"/>
      <sheetName val="Ancillary Fleet CapRep"/>
      <sheetName val="Truck Fleet CapRep"/>
      <sheetName val="Capital Replacement Summary"/>
      <sheetName val="Discount Analysis (2)"/>
      <sheetName val="cost codes"/>
    </sheetNames>
    <sheetDataSet>
      <sheetData sheetId="0"/>
      <sheetData sheetId="1" refreshError="1"/>
      <sheetData sheetId="2"/>
      <sheetData sheetId="3">
        <row r="25">
          <cell r="J25">
            <v>3.5000000000000003E-2</v>
          </cell>
        </row>
        <row r="26">
          <cell r="J26">
            <v>0.1</v>
          </cell>
        </row>
        <row r="127">
          <cell r="L127" t="str">
            <v>2200</v>
          </cell>
          <cell r="M127" t="str">
            <v xml:space="preserve"> MINE PRODUCTION MGR</v>
          </cell>
          <cell r="N127" t="str">
            <v>010</v>
          </cell>
          <cell r="O127" t="str">
            <v>Marion DRILLING</v>
          </cell>
          <cell r="P127">
            <v>100</v>
          </cell>
          <cell r="Q127" t="str">
            <v>Emulsion</v>
          </cell>
        </row>
        <row r="128">
          <cell r="L128" t="str">
            <v>2480</v>
          </cell>
          <cell r="M128" t="str">
            <v xml:space="preserve"> MINE MAINTENANCE MGR</v>
          </cell>
          <cell r="N128" t="str">
            <v>011</v>
          </cell>
          <cell r="O128" t="str">
            <v>New Drill</v>
          </cell>
          <cell r="P128">
            <v>101</v>
          </cell>
          <cell r="Q128" t="str">
            <v>Blast Accessories</v>
          </cell>
        </row>
        <row r="129">
          <cell r="L129" t="str">
            <v>2300</v>
          </cell>
          <cell r="M129" t="str">
            <v xml:space="preserve"> MILL PRODUCTION MGR</v>
          </cell>
          <cell r="N129" t="str">
            <v>020</v>
          </cell>
          <cell r="O129" t="str">
            <v>Blasting</v>
          </cell>
          <cell r="P129">
            <v>102</v>
          </cell>
          <cell r="Q129" t="str">
            <v>Stemming - Lime Rock in Blast Holes</v>
          </cell>
        </row>
        <row r="130">
          <cell r="L130" t="str">
            <v>2400</v>
          </cell>
          <cell r="M130" t="str">
            <v xml:space="preserve"> MILL MAINTENANCE MGR</v>
          </cell>
          <cell r="N130" t="str">
            <v>030</v>
          </cell>
          <cell r="O130" t="str">
            <v>Rope Shovels</v>
          </cell>
          <cell r="P130">
            <v>103</v>
          </cell>
          <cell r="Q130" t="str">
            <v>Chemicals - Other</v>
          </cell>
        </row>
        <row r="131">
          <cell r="L131" t="str">
            <v>2500</v>
          </cell>
          <cell r="M131" t="str">
            <v xml:space="preserve"> PROCESS CONTROL MGR</v>
          </cell>
          <cell r="N131" t="str">
            <v>031</v>
          </cell>
          <cell r="O131" t="str">
            <v>O&amp;K Hydraulic Shovels</v>
          </cell>
          <cell r="P131">
            <v>104</v>
          </cell>
          <cell r="Q131" t="str">
            <v>Collector - Primary</v>
          </cell>
        </row>
        <row r="132">
          <cell r="L132" t="str">
            <v>2600</v>
          </cell>
          <cell r="M132" t="str">
            <v xml:space="preserve"> KIUNGA &amp; BIGE PRODUCTION MGR</v>
          </cell>
          <cell r="N132" t="str">
            <v>040</v>
          </cell>
          <cell r="O132" t="str">
            <v>Loading 992 FEL</v>
          </cell>
          <cell r="P132">
            <v>106</v>
          </cell>
          <cell r="Q132" t="str">
            <v>Flocculants</v>
          </cell>
        </row>
        <row r="133">
          <cell r="L133" t="str">
            <v>2601</v>
          </cell>
          <cell r="M133" t="str">
            <v xml:space="preserve"> BIGE PLANT FOREMAN</v>
          </cell>
          <cell r="N133" t="str">
            <v>050</v>
          </cell>
          <cell r="O133" t="str">
            <v>777 Haulage</v>
          </cell>
          <cell r="P133">
            <v>107</v>
          </cell>
          <cell r="Q133" t="str">
            <v>Frother</v>
          </cell>
        </row>
        <row r="134">
          <cell r="L134" t="str">
            <v>2610</v>
          </cell>
          <cell r="M134" t="str">
            <v xml:space="preserve"> KIUNGA &amp; K59 MAINTENANCE TC</v>
          </cell>
          <cell r="N134" t="str">
            <v>051</v>
          </cell>
          <cell r="O134" t="str">
            <v>789 Haulage</v>
          </cell>
          <cell r="P134">
            <v>108</v>
          </cell>
          <cell r="Q134" t="str">
            <v xml:space="preserve">Lime </v>
          </cell>
        </row>
        <row r="135">
          <cell r="L135" t="str">
            <v>2420</v>
          </cell>
          <cell r="M135" t="str">
            <v xml:space="preserve"> MAINTENANCE ENGINEERING &amp; PLA</v>
          </cell>
          <cell r="N135" t="str">
            <v>060</v>
          </cell>
          <cell r="O135" t="str">
            <v>Contract Mining</v>
          </cell>
          <cell r="P135">
            <v>109</v>
          </cell>
          <cell r="Q135" t="str">
            <v>Raw Limestone</v>
          </cell>
        </row>
        <row r="136">
          <cell r="L136" t="str">
            <v>2430</v>
          </cell>
          <cell r="M136" t="str">
            <v xml:space="preserve"> ELECTRICAL MAINTENANCE TC</v>
          </cell>
          <cell r="N136" t="str">
            <v>070</v>
          </cell>
          <cell r="O136" t="str">
            <v>D10 Dozing</v>
          </cell>
          <cell r="P136">
            <v>110</v>
          </cell>
          <cell r="Q136" t="str">
            <v>Anti-scalant</v>
          </cell>
        </row>
        <row r="137">
          <cell r="L137" t="str">
            <v>2450</v>
          </cell>
          <cell r="M137" t="str">
            <v xml:space="preserve"> FIXED PLANT TC</v>
          </cell>
          <cell r="N137" t="str">
            <v>071</v>
          </cell>
          <cell r="O137" t="str">
            <v>D11 Dozing</v>
          </cell>
          <cell r="P137">
            <v>111</v>
          </cell>
          <cell r="Q137" t="str">
            <v>NaSH</v>
          </cell>
        </row>
        <row r="138">
          <cell r="L138" t="str">
            <v>2460</v>
          </cell>
          <cell r="M138" t="str">
            <v xml:space="preserve"> MAINTENANCE SERVICES TC</v>
          </cell>
          <cell r="N138" t="str">
            <v>080</v>
          </cell>
          <cell r="O138" t="str">
            <v>Grading</v>
          </cell>
          <cell r="P138">
            <v>112</v>
          </cell>
          <cell r="Q138" t="str">
            <v>Grinding Balls</v>
          </cell>
        </row>
        <row r="139">
          <cell r="L139" t="str">
            <v>2470</v>
          </cell>
          <cell r="M139" t="str">
            <v xml:space="preserve"> FABRICATION &amp; BOILERMAKING TC</v>
          </cell>
          <cell r="N139" t="str">
            <v>090</v>
          </cell>
          <cell r="O139" t="str">
            <v>Pit Stabilisation</v>
          </cell>
          <cell r="P139">
            <v>113</v>
          </cell>
          <cell r="Q139" t="str">
            <v>Liners &amp; Bolts</v>
          </cell>
        </row>
        <row r="140">
          <cell r="N140" t="str">
            <v>100</v>
          </cell>
          <cell r="O140" t="str">
            <v>Dewatering</v>
          </cell>
          <cell r="P140">
            <v>130</v>
          </cell>
          <cell r="Q140" t="str">
            <v>Components &amp; Parts - General</v>
          </cell>
        </row>
        <row r="141">
          <cell r="N141" t="str">
            <v>110</v>
          </cell>
          <cell r="O141" t="str">
            <v>Mining Support (Lighting Plants, RTD)</v>
          </cell>
          <cell r="P141">
            <v>131</v>
          </cell>
          <cell r="Q141" t="str">
            <v>Components &amp; Parts - Ground Engaging Tools</v>
          </cell>
        </row>
        <row r="142">
          <cell r="N142" t="str">
            <v>120</v>
          </cell>
          <cell r="O142" t="str">
            <v>Inpit Cushing</v>
          </cell>
          <cell r="P142">
            <v>132</v>
          </cell>
          <cell r="Q142" t="str">
            <v>Components &amp; Parts - Piping / Plumbing</v>
          </cell>
        </row>
        <row r="143">
          <cell r="N143" t="str">
            <v>121</v>
          </cell>
          <cell r="O143" t="str">
            <v>Taranaki crushing</v>
          </cell>
          <cell r="P143">
            <v>133</v>
          </cell>
          <cell r="Q143" t="str">
            <v>Components &amp; Parts - Buildings</v>
          </cell>
        </row>
        <row r="144">
          <cell r="N144" t="str">
            <v>130</v>
          </cell>
          <cell r="O144" t="str">
            <v>Conveying and feeding</v>
          </cell>
          <cell r="P144">
            <v>134</v>
          </cell>
          <cell r="Q144" t="str">
            <v>Rubber Wear Parts</v>
          </cell>
        </row>
        <row r="145">
          <cell r="N145" t="str">
            <v>200</v>
          </cell>
          <cell r="O145" t="str">
            <v>Grinding Line #1</v>
          </cell>
          <cell r="P145">
            <v>135</v>
          </cell>
          <cell r="Q145" t="str">
            <v>Steel Sections</v>
          </cell>
        </row>
        <row r="146">
          <cell r="N146" t="str">
            <v>201</v>
          </cell>
          <cell r="O146" t="str">
            <v>Grinding Line #2</v>
          </cell>
          <cell r="P146">
            <v>136</v>
          </cell>
          <cell r="Q146" t="str">
            <v>Components &amp; Parts - Undercarriage</v>
          </cell>
        </row>
        <row r="147">
          <cell r="N147" t="str">
            <v>210</v>
          </cell>
          <cell r="O147" t="str">
            <v>Flotation Line #1</v>
          </cell>
          <cell r="P147">
            <v>161</v>
          </cell>
          <cell r="Q147" t="str">
            <v>Consumables - General</v>
          </cell>
        </row>
        <row r="148">
          <cell r="N148" t="str">
            <v>211</v>
          </cell>
          <cell r="O148" t="str">
            <v>Flotation Line #2</v>
          </cell>
          <cell r="P148">
            <v>165</v>
          </cell>
          <cell r="Q148" t="str">
            <v>Filter Cloths and parts</v>
          </cell>
        </row>
        <row r="149">
          <cell r="N149" t="str">
            <v>240</v>
          </cell>
          <cell r="O149" t="str">
            <v>Concentrate Dewatering</v>
          </cell>
          <cell r="P149">
            <v>166</v>
          </cell>
          <cell r="Q149" t="str">
            <v>Tyres</v>
          </cell>
        </row>
        <row r="150">
          <cell r="N150" t="str">
            <v>250</v>
          </cell>
          <cell r="O150" t="str">
            <v>Thickner/Tailings</v>
          </cell>
          <cell r="P150">
            <v>167</v>
          </cell>
          <cell r="Q150" t="str">
            <v>Concrete</v>
          </cell>
        </row>
        <row r="151">
          <cell r="N151" t="str">
            <v>260</v>
          </cell>
          <cell r="O151" t="str">
            <v>Water systems</v>
          </cell>
          <cell r="P151">
            <v>168</v>
          </cell>
          <cell r="Q151" t="str">
            <v>Rigging/Cables</v>
          </cell>
        </row>
        <row r="152">
          <cell r="N152" t="str">
            <v>270</v>
          </cell>
          <cell r="O152" t="str">
            <v>Lime Production</v>
          </cell>
          <cell r="P152">
            <v>169</v>
          </cell>
          <cell r="Q152" t="str">
            <v>Culverts</v>
          </cell>
        </row>
        <row r="153">
          <cell r="N153" t="str">
            <v>280</v>
          </cell>
          <cell r="O153" t="str">
            <v>Plant Service</v>
          </cell>
          <cell r="P153">
            <v>180</v>
          </cell>
          <cell r="Q153" t="str">
            <v>Distillate</v>
          </cell>
        </row>
        <row r="154">
          <cell r="N154" t="str">
            <v>290</v>
          </cell>
          <cell r="O154" t="str">
            <v>Laboratory Services - XRF</v>
          </cell>
          <cell r="P154">
            <v>183</v>
          </cell>
          <cell r="Q154" t="str">
            <v>Oil and Grease</v>
          </cell>
        </row>
        <row r="155">
          <cell r="N155" t="str">
            <v>300</v>
          </cell>
          <cell r="O155" t="str">
            <v>Fire Assay</v>
          </cell>
          <cell r="P155">
            <v>184</v>
          </cell>
          <cell r="Q155" t="str">
            <v>Petrol</v>
          </cell>
        </row>
        <row r="156">
          <cell r="N156" t="str">
            <v>310</v>
          </cell>
          <cell r="O156" t="str">
            <v>Sample Preparation</v>
          </cell>
          <cell r="P156">
            <v>185</v>
          </cell>
          <cell r="Q156" t="str">
            <v>Distillate Subsidy</v>
          </cell>
        </row>
        <row r="157">
          <cell r="N157" t="str">
            <v>320</v>
          </cell>
          <cell r="O157" t="str">
            <v>Laboratory Services - Other</v>
          </cell>
          <cell r="P157">
            <v>200</v>
          </cell>
          <cell r="Q157" t="str">
            <v>Contractors</v>
          </cell>
        </row>
        <row r="158">
          <cell r="N158" t="str">
            <v>330</v>
          </cell>
          <cell r="O158" t="str">
            <v>Metallurgical Laboratory</v>
          </cell>
          <cell r="P158">
            <v>201</v>
          </cell>
          <cell r="Q158" t="str">
            <v xml:space="preserve">Consultants </v>
          </cell>
        </row>
        <row r="159">
          <cell r="N159" t="str">
            <v>340</v>
          </cell>
          <cell r="O159" t="str">
            <v>Gravity Gold Production</v>
          </cell>
          <cell r="P159">
            <v>202</v>
          </cell>
          <cell r="Q159" t="str">
            <v>Aircraft Hire - Fixed Wing &amp; Helicopter</v>
          </cell>
        </row>
        <row r="160">
          <cell r="N160" t="str">
            <v>350</v>
          </cell>
          <cell r="O160" t="str">
            <v>Concentrate Handling - Pipeline &amp; K59</v>
          </cell>
          <cell r="P160">
            <v>203</v>
          </cell>
          <cell r="Q160" t="str">
            <v>Assaying / Laboratory Charges</v>
          </cell>
        </row>
        <row r="161">
          <cell r="N161" t="str">
            <v>360</v>
          </cell>
          <cell r="O161" t="str">
            <v>Kunga Thickening</v>
          </cell>
          <cell r="P161">
            <v>204</v>
          </cell>
          <cell r="Q161" t="str">
            <v>Equipment Hire / lease</v>
          </cell>
        </row>
        <row r="162">
          <cell r="N162" t="str">
            <v>370</v>
          </cell>
          <cell r="O162" t="str">
            <v>Kiunga Dewatering</v>
          </cell>
        </row>
        <row r="163">
          <cell r="N163" t="str">
            <v>380</v>
          </cell>
          <cell r="O163" t="str">
            <v>Kiunga Drying</v>
          </cell>
        </row>
        <row r="164">
          <cell r="N164" t="str">
            <v>390</v>
          </cell>
          <cell r="O164" t="str">
            <v>Kiunga Stockpiling</v>
          </cell>
        </row>
        <row r="165">
          <cell r="N165" t="str">
            <v>400</v>
          </cell>
          <cell r="O165" t="str">
            <v>Barge Loading - Concentrate</v>
          </cell>
        </row>
        <row r="166">
          <cell r="N166" t="str">
            <v>410</v>
          </cell>
          <cell r="O166" t="str">
            <v>River Navigation</v>
          </cell>
        </row>
        <row r="167">
          <cell r="N167" t="str">
            <v>420</v>
          </cell>
          <cell r="O167" t="str">
            <v>Barge Shipping Concentrate &amp; General Cargo</v>
          </cell>
        </row>
        <row r="168">
          <cell r="N168" t="str">
            <v>430</v>
          </cell>
          <cell r="O168" t="str">
            <v>Silo Vessel Ops</v>
          </cell>
        </row>
        <row r="169">
          <cell r="N169" t="str">
            <v>450</v>
          </cell>
          <cell r="O169" t="str">
            <v>Dredging</v>
          </cell>
        </row>
        <row r="170">
          <cell r="N170" t="str">
            <v>460</v>
          </cell>
          <cell r="O170" t="str">
            <v>Rehabilitation (planting/Mulching)</v>
          </cell>
        </row>
        <row r="171">
          <cell r="N171" t="str">
            <v>470</v>
          </cell>
          <cell r="O171" t="str">
            <v>Earthmoving and Drainage</v>
          </cell>
        </row>
        <row r="172">
          <cell r="N172" t="str">
            <v>490</v>
          </cell>
          <cell r="O172" t="str">
            <v>Reclaimation</v>
          </cell>
        </row>
        <row r="173">
          <cell r="N173" t="str">
            <v>860</v>
          </cell>
          <cell r="O173" t="str">
            <v>Administration</v>
          </cell>
        </row>
      </sheetData>
      <sheetData sheetId="4" refreshError="1"/>
      <sheetData sheetId="5">
        <row r="109">
          <cell r="F109" t="str">
            <v>Feeder FE05</v>
          </cell>
          <cell r="G109" t="str">
            <v>Calc</v>
          </cell>
          <cell r="H109" t="str">
            <v>t/rate</v>
          </cell>
          <cell r="I109">
            <v>1.1111111111111112E-5</v>
          </cell>
          <cell r="J109">
            <v>25.729399999999995</v>
          </cell>
          <cell r="K109">
            <v>24.550866666666668</v>
          </cell>
          <cell r="L109">
            <v>25.418500000000002</v>
          </cell>
          <cell r="M109">
            <v>26.577166666666667</v>
          </cell>
          <cell r="N109">
            <v>26.684233333333335</v>
          </cell>
          <cell r="O109">
            <v>27.786944444444444</v>
          </cell>
          <cell r="P109">
            <v>26.840011111111114</v>
          </cell>
          <cell r="Q109">
            <v>29.273822222222222</v>
          </cell>
          <cell r="R109">
            <v>26.769522222222225</v>
          </cell>
          <cell r="S109">
            <v>28.834444444444447</v>
          </cell>
          <cell r="T109">
            <v>26.102688888888888</v>
          </cell>
          <cell r="U109">
            <v>27.276177777777779</v>
          </cell>
          <cell r="V109">
            <v>322.30222222222221</v>
          </cell>
          <cell r="W109">
            <v>322.33222222222224</v>
          </cell>
          <cell r="X109">
            <v>321.86</v>
          </cell>
          <cell r="Y109">
            <v>329.12111111111113</v>
          </cell>
          <cell r="Z109">
            <v>330.51888888888891</v>
          </cell>
          <cell r="AA109">
            <v>326.81</v>
          </cell>
        </row>
        <row r="110">
          <cell r="F110" t="str">
            <v>Crusher GCR01</v>
          </cell>
          <cell r="G110" t="str">
            <v>Calc</v>
          </cell>
          <cell r="H110" t="str">
            <v>Link</v>
          </cell>
          <cell r="J110">
            <v>25.729399999999995</v>
          </cell>
          <cell r="K110">
            <v>24.550866666666668</v>
          </cell>
          <cell r="L110">
            <v>25.418500000000002</v>
          </cell>
          <cell r="M110">
            <v>26.577166666666667</v>
          </cell>
          <cell r="N110">
            <v>26.684233333333335</v>
          </cell>
          <cell r="O110">
            <v>27.786944444444444</v>
          </cell>
          <cell r="P110">
            <v>26.840011111111114</v>
          </cell>
          <cell r="Q110">
            <v>29.273822222222222</v>
          </cell>
          <cell r="R110">
            <v>26.769522222222225</v>
          </cell>
          <cell r="S110">
            <v>28.834444444444447</v>
          </cell>
          <cell r="T110">
            <v>26.102688888888888</v>
          </cell>
          <cell r="U110">
            <v>27.276177777777779</v>
          </cell>
          <cell r="V110">
            <v>322.30222222222221</v>
          </cell>
          <cell r="W110">
            <v>322.33222222222224</v>
          </cell>
          <cell r="X110">
            <v>321.86</v>
          </cell>
          <cell r="Y110">
            <v>329.12111111111113</v>
          </cell>
          <cell r="Z110">
            <v>330.51888888888891</v>
          </cell>
          <cell r="AA110">
            <v>326.81</v>
          </cell>
        </row>
        <row r="111">
          <cell r="F111" t="str">
            <v>Taranaki Conveyors</v>
          </cell>
          <cell r="G111" t="str">
            <v>Calc</v>
          </cell>
          <cell r="H111" t="str">
            <v>Link</v>
          </cell>
          <cell r="J111">
            <v>25.729399999999995</v>
          </cell>
          <cell r="K111">
            <v>24.550866666666668</v>
          </cell>
          <cell r="L111">
            <v>25.418500000000002</v>
          </cell>
          <cell r="M111">
            <v>26.577166666666667</v>
          </cell>
          <cell r="N111">
            <v>26.684233333333335</v>
          </cell>
          <cell r="O111">
            <v>27.786944444444444</v>
          </cell>
          <cell r="P111">
            <v>26.840011111111114</v>
          </cell>
          <cell r="Q111">
            <v>29.273822222222222</v>
          </cell>
          <cell r="R111">
            <v>26.769522222222225</v>
          </cell>
          <cell r="S111">
            <v>28.834444444444447</v>
          </cell>
          <cell r="T111">
            <v>26.102688888888888</v>
          </cell>
          <cell r="U111">
            <v>27.276177777777779</v>
          </cell>
          <cell r="V111">
            <v>322.30222222222221</v>
          </cell>
          <cell r="W111">
            <v>322.33222222222224</v>
          </cell>
          <cell r="X111">
            <v>321.86</v>
          </cell>
          <cell r="Y111">
            <v>329.12111111111113</v>
          </cell>
          <cell r="Z111">
            <v>330.51888888888891</v>
          </cell>
          <cell r="AA111">
            <v>326.81</v>
          </cell>
        </row>
        <row r="112">
          <cell r="F112" t="str">
            <v>Feeder FE02</v>
          </cell>
          <cell r="G112" t="str">
            <v>Calc</v>
          </cell>
          <cell r="H112" t="str">
            <v>t/rate</v>
          </cell>
          <cell r="I112">
            <v>2.1111111111111111E-4</v>
          </cell>
          <cell r="J112">
            <v>488.85859999999991</v>
          </cell>
          <cell r="K112">
            <v>466.46646666666663</v>
          </cell>
          <cell r="L112">
            <v>482.95150000000001</v>
          </cell>
          <cell r="M112">
            <v>504.96616666666665</v>
          </cell>
          <cell r="N112">
            <v>507.00043333333332</v>
          </cell>
          <cell r="O112">
            <v>527.95194444444439</v>
          </cell>
          <cell r="P112">
            <v>509.96021111111111</v>
          </cell>
          <cell r="Q112">
            <v>556.2026222222222</v>
          </cell>
          <cell r="R112">
            <v>508.62092222222219</v>
          </cell>
          <cell r="S112">
            <v>547.85444444444443</v>
          </cell>
          <cell r="T112">
            <v>495.95108888888888</v>
          </cell>
          <cell r="U112">
            <v>518.24737777777773</v>
          </cell>
          <cell r="V112">
            <v>6123.7422222222222</v>
          </cell>
          <cell r="W112">
            <v>6124.3122222222219</v>
          </cell>
          <cell r="X112">
            <v>6115.34</v>
          </cell>
          <cell r="Y112">
            <v>6253.3011111111109</v>
          </cell>
          <cell r="Z112">
            <v>6279.8588888888889</v>
          </cell>
          <cell r="AA112">
            <v>6209.39</v>
          </cell>
        </row>
        <row r="113">
          <cell r="F113" t="str">
            <v>Crusher GCR02</v>
          </cell>
          <cell r="G113" t="str">
            <v>Calc</v>
          </cell>
          <cell r="H113" t="str">
            <v>Link</v>
          </cell>
          <cell r="J113">
            <v>488.85859999999991</v>
          </cell>
          <cell r="K113">
            <v>466.46646666666663</v>
          </cell>
          <cell r="L113">
            <v>482.95150000000001</v>
          </cell>
          <cell r="M113">
            <v>504.96616666666665</v>
          </cell>
          <cell r="N113">
            <v>507.00043333333332</v>
          </cell>
          <cell r="O113">
            <v>527.95194444444439</v>
          </cell>
          <cell r="P113">
            <v>509.96021111111111</v>
          </cell>
          <cell r="Q113">
            <v>556.2026222222222</v>
          </cell>
          <cell r="R113">
            <v>508.62092222222219</v>
          </cell>
          <cell r="S113">
            <v>547.85444444444443</v>
          </cell>
          <cell r="T113">
            <v>495.95108888888888</v>
          </cell>
          <cell r="U113">
            <v>518.24737777777773</v>
          </cell>
          <cell r="V113">
            <v>6123.7422222222222</v>
          </cell>
          <cell r="W113">
            <v>6124.3122222222219</v>
          </cell>
          <cell r="X113">
            <v>6115.34</v>
          </cell>
          <cell r="Y113">
            <v>6253.3011111111109</v>
          </cell>
          <cell r="Z113">
            <v>6279.8588888888889</v>
          </cell>
          <cell r="AA113">
            <v>6209.39</v>
          </cell>
        </row>
        <row r="114">
          <cell r="F114" t="str">
            <v>Inpit Conveyors</v>
          </cell>
          <cell r="G114" t="str">
            <v>Calc</v>
          </cell>
          <cell r="H114" t="str">
            <v>Link</v>
          </cell>
          <cell r="J114">
            <v>488.85859999999991</v>
          </cell>
          <cell r="K114">
            <v>466.46646666666663</v>
          </cell>
          <cell r="L114">
            <v>482.95150000000001</v>
          </cell>
          <cell r="M114">
            <v>504.96616666666665</v>
          </cell>
          <cell r="N114">
            <v>507.00043333333332</v>
          </cell>
          <cell r="O114">
            <v>527.95194444444439</v>
          </cell>
          <cell r="P114">
            <v>509.96021111111111</v>
          </cell>
          <cell r="Q114">
            <v>556.2026222222222</v>
          </cell>
          <cell r="R114">
            <v>508.62092222222219</v>
          </cell>
          <cell r="S114">
            <v>547.85444444444443</v>
          </cell>
          <cell r="T114">
            <v>495.95108888888888</v>
          </cell>
          <cell r="U114">
            <v>518.24737777777773</v>
          </cell>
          <cell r="V114">
            <v>6123.7422222222222</v>
          </cell>
          <cell r="W114">
            <v>6124.3122222222219</v>
          </cell>
          <cell r="X114">
            <v>6115.34</v>
          </cell>
          <cell r="Y114">
            <v>6253.3011111111109</v>
          </cell>
          <cell r="Z114">
            <v>6279.8588888888889</v>
          </cell>
          <cell r="AA114">
            <v>6209.39</v>
          </cell>
        </row>
        <row r="115">
          <cell r="F115" t="str">
            <v>ISP Feeders</v>
          </cell>
          <cell r="G115" t="str">
            <v>Calc</v>
          </cell>
          <cell r="H115" t="str">
            <v>t/hr</v>
          </cell>
          <cell r="I115">
            <v>5000</v>
          </cell>
          <cell r="J115">
            <v>452.27758311522473</v>
          </cell>
          <cell r="K115">
            <v>433.05777493967588</v>
          </cell>
          <cell r="L115">
            <v>445.81563351769222</v>
          </cell>
          <cell r="M115">
            <v>468.24519824819703</v>
          </cell>
          <cell r="N115">
            <v>469.28466607724448</v>
          </cell>
          <cell r="O115">
            <v>489.32781591434684</v>
          </cell>
          <cell r="P115">
            <v>471.3634455841638</v>
          </cell>
          <cell r="Q115">
            <v>515.69247325133392</v>
          </cell>
          <cell r="R115">
            <v>471.2127693541575</v>
          </cell>
          <cell r="S115">
            <v>506.51469652452164</v>
          </cell>
          <cell r="T115">
            <v>458.15373277208181</v>
          </cell>
          <cell r="U115">
            <v>478.58079653446117</v>
          </cell>
          <cell r="V115">
            <v>5658</v>
          </cell>
          <cell r="W115">
            <v>5668.74</v>
          </cell>
          <cell r="X115">
            <v>5649.18</v>
          </cell>
          <cell r="Y115">
            <v>5773.28</v>
          </cell>
          <cell r="Z115">
            <v>5794.82</v>
          </cell>
          <cell r="AA115">
            <v>5720.52</v>
          </cell>
        </row>
        <row r="116">
          <cell r="F116" t="str">
            <v>ISP Conveyors</v>
          </cell>
          <cell r="G116" t="str">
            <v>Calc</v>
          </cell>
          <cell r="H116" t="str">
            <v>Link</v>
          </cell>
          <cell r="J116">
            <v>452.27758311522473</v>
          </cell>
          <cell r="K116">
            <v>433.05777493967588</v>
          </cell>
          <cell r="L116">
            <v>445.81563351769222</v>
          </cell>
          <cell r="M116">
            <v>468.24519824819703</v>
          </cell>
          <cell r="N116">
            <v>469.28466607724448</v>
          </cell>
          <cell r="O116">
            <v>489.32781591434684</v>
          </cell>
          <cell r="P116">
            <v>471.3634455841638</v>
          </cell>
          <cell r="Q116">
            <v>515.69247325133392</v>
          </cell>
          <cell r="R116">
            <v>471.2127693541575</v>
          </cell>
          <cell r="S116">
            <v>506.51469652452164</v>
          </cell>
          <cell r="T116">
            <v>458.15373277208181</v>
          </cell>
          <cell r="U116">
            <v>478.58079653446117</v>
          </cell>
          <cell r="V116">
            <v>5658</v>
          </cell>
          <cell r="W116">
            <v>5668.74</v>
          </cell>
          <cell r="X116">
            <v>5649.18</v>
          </cell>
          <cell r="Y116">
            <v>5773.28</v>
          </cell>
          <cell r="Z116">
            <v>5794.82</v>
          </cell>
          <cell r="AA116">
            <v>5720.52</v>
          </cell>
        </row>
        <row r="117">
          <cell r="F117" t="str">
            <v>Sag mill 01</v>
          </cell>
          <cell r="G117" t="str">
            <v>Feed</v>
          </cell>
          <cell r="H117" t="str">
            <v>UAMA Prod</v>
          </cell>
          <cell r="J117">
            <v>719.84963692456631</v>
          </cell>
          <cell r="K117">
            <v>645.67954004515298</v>
          </cell>
          <cell r="L117">
            <v>575.28973495357036</v>
          </cell>
          <cell r="M117">
            <v>691.90229048309709</v>
          </cell>
          <cell r="N117">
            <v>712.77332947153468</v>
          </cell>
          <cell r="O117">
            <v>694.71071517294376</v>
          </cell>
          <cell r="P117">
            <v>681.59581148767325</v>
          </cell>
          <cell r="Q117">
            <v>716.60490061234179</v>
          </cell>
          <cell r="R117">
            <v>688.5480924459431</v>
          </cell>
          <cell r="S117">
            <v>715.15929852390184</v>
          </cell>
          <cell r="T117">
            <v>595.07966129184092</v>
          </cell>
          <cell r="U117">
            <v>717.53687894601694</v>
          </cell>
          <cell r="V117">
            <v>8212.8332691298001</v>
          </cell>
          <cell r="W117">
            <v>8210.4748253942707</v>
          </cell>
          <cell r="X117">
            <v>8215.0521174083206</v>
          </cell>
          <cell r="Y117">
            <v>8239.2272174499994</v>
          </cell>
          <cell r="Z117">
            <v>8215.387871254632</v>
          </cell>
          <cell r="AA117">
            <v>8208.9743395146652</v>
          </cell>
        </row>
        <row r="118">
          <cell r="F118" t="str">
            <v>Ball Mill 1A</v>
          </cell>
          <cell r="G118" t="str">
            <v>Calc</v>
          </cell>
          <cell r="H118" t="str">
            <v>Link</v>
          </cell>
          <cell r="J118">
            <v>719.84963692456631</v>
          </cell>
          <cell r="K118">
            <v>645.67954004515298</v>
          </cell>
          <cell r="L118">
            <v>575.28973495357036</v>
          </cell>
          <cell r="M118">
            <v>691.90229048309709</v>
          </cell>
          <cell r="N118">
            <v>712.77332947153468</v>
          </cell>
          <cell r="O118">
            <v>694.71071517294376</v>
          </cell>
          <cell r="P118">
            <v>681.59581148767325</v>
          </cell>
          <cell r="Q118">
            <v>716.60490061234179</v>
          </cell>
          <cell r="R118">
            <v>688.5480924459431</v>
          </cell>
          <cell r="S118">
            <v>715.15929852390184</v>
          </cell>
          <cell r="T118">
            <v>595.07966129184092</v>
          </cell>
          <cell r="U118">
            <v>717.53687894601694</v>
          </cell>
          <cell r="V118">
            <v>8212.8332691298001</v>
          </cell>
          <cell r="W118">
            <v>8210.4748253942707</v>
          </cell>
          <cell r="X118">
            <v>8215.0521174083206</v>
          </cell>
          <cell r="Y118">
            <v>8239.2272174499994</v>
          </cell>
          <cell r="Z118">
            <v>8215.387871254632</v>
          </cell>
          <cell r="AA118">
            <v>8208.9743395146652</v>
          </cell>
        </row>
        <row r="119">
          <cell r="F119" t="str">
            <v>Ball Mill 1B</v>
          </cell>
          <cell r="G119" t="str">
            <v>Calc</v>
          </cell>
          <cell r="H119" t="str">
            <v>Link</v>
          </cell>
          <cell r="J119">
            <v>719.84963692456631</v>
          </cell>
          <cell r="K119">
            <v>645.67954004515298</v>
          </cell>
          <cell r="L119">
            <v>575.28973495357036</v>
          </cell>
          <cell r="M119">
            <v>691.90229048309709</v>
          </cell>
          <cell r="N119">
            <v>712.77332947153468</v>
          </cell>
          <cell r="O119">
            <v>694.71071517294376</v>
          </cell>
          <cell r="P119">
            <v>681.59581148767325</v>
          </cell>
          <cell r="Q119">
            <v>716.60490061234179</v>
          </cell>
          <cell r="R119">
            <v>688.5480924459431</v>
          </cell>
          <cell r="S119">
            <v>715.15929852390184</v>
          </cell>
          <cell r="T119">
            <v>595.07966129184092</v>
          </cell>
          <cell r="U119">
            <v>717.53687894601694</v>
          </cell>
          <cell r="V119">
            <v>8212.8332691298001</v>
          </cell>
          <cell r="W119">
            <v>8210.4748253942707</v>
          </cell>
          <cell r="X119">
            <v>8215.0521174083206</v>
          </cell>
          <cell r="Y119">
            <v>8239.2272174499994</v>
          </cell>
          <cell r="Z119">
            <v>8215.387871254632</v>
          </cell>
          <cell r="AA119">
            <v>8208.9743395146652</v>
          </cell>
        </row>
        <row r="120">
          <cell r="F120" t="str">
            <v>Cyclone Circuit 1</v>
          </cell>
          <cell r="G120" t="str">
            <v>Calc</v>
          </cell>
          <cell r="H120" t="str">
            <v>Link</v>
          </cell>
          <cell r="J120">
            <v>719.84963692456631</v>
          </cell>
          <cell r="K120">
            <v>645.67954004515298</v>
          </cell>
          <cell r="L120">
            <v>575.28973495357036</v>
          </cell>
          <cell r="M120">
            <v>691.90229048309709</v>
          </cell>
          <cell r="N120">
            <v>712.77332947153468</v>
          </cell>
          <cell r="O120">
            <v>694.71071517294376</v>
          </cell>
          <cell r="P120">
            <v>681.59581148767325</v>
          </cell>
          <cell r="Q120">
            <v>716.60490061234179</v>
          </cell>
          <cell r="R120">
            <v>688.5480924459431</v>
          </cell>
          <cell r="S120">
            <v>715.15929852390184</v>
          </cell>
          <cell r="T120">
            <v>595.07966129184092</v>
          </cell>
          <cell r="U120">
            <v>717.53687894601694</v>
          </cell>
          <cell r="V120">
            <v>8212.8332691298001</v>
          </cell>
          <cell r="W120">
            <v>8210.4748253942707</v>
          </cell>
          <cell r="X120">
            <v>8215.0521174083206</v>
          </cell>
          <cell r="Y120">
            <v>8239.2272174499994</v>
          </cell>
          <cell r="Z120">
            <v>8215.387871254632</v>
          </cell>
          <cell r="AA120">
            <v>8208.9743395146652</v>
          </cell>
        </row>
        <row r="121">
          <cell r="F121" t="str">
            <v>Flash flotation cells 1</v>
          </cell>
          <cell r="G121" t="str">
            <v>Calc</v>
          </cell>
          <cell r="H121" t="str">
            <v>UA</v>
          </cell>
          <cell r="I121">
            <v>40</v>
          </cell>
          <cell r="J121">
            <v>287.93985476982652</v>
          </cell>
          <cell r="K121">
            <v>258.2718160180612</v>
          </cell>
          <cell r="L121">
            <v>230.11589398142814</v>
          </cell>
          <cell r="M121">
            <v>276.76091619323887</v>
          </cell>
          <cell r="N121">
            <v>285.10933178861387</v>
          </cell>
          <cell r="O121">
            <v>277.88428606917751</v>
          </cell>
          <cell r="P121">
            <v>272.63832459506932</v>
          </cell>
          <cell r="Q121">
            <v>286.64196024493674</v>
          </cell>
          <cell r="R121">
            <v>275.41923697837723</v>
          </cell>
          <cell r="S121">
            <v>286.06371940956075</v>
          </cell>
          <cell r="T121">
            <v>238.03186451673639</v>
          </cell>
          <cell r="U121">
            <v>287.01475157840679</v>
          </cell>
          <cell r="V121">
            <v>3285.1333076519204</v>
          </cell>
          <cell r="W121">
            <v>3284.1899301577087</v>
          </cell>
          <cell r="X121">
            <v>3286.0208469633285</v>
          </cell>
          <cell r="Y121">
            <v>3295.69088698</v>
          </cell>
          <cell r="Z121">
            <v>3286.1551485018531</v>
          </cell>
          <cell r="AA121">
            <v>3283.5897358058664</v>
          </cell>
        </row>
        <row r="122">
          <cell r="F122" t="str">
            <v>Ancillary Grinding</v>
          </cell>
          <cell r="G122" t="str">
            <v>Calc</v>
          </cell>
          <cell r="H122" t="str">
            <v>UA</v>
          </cell>
          <cell r="I122">
            <v>50</v>
          </cell>
          <cell r="J122">
            <v>359.92481846228316</v>
          </cell>
          <cell r="K122">
            <v>322.83977002257649</v>
          </cell>
          <cell r="L122">
            <v>287.64486747678518</v>
          </cell>
          <cell r="M122">
            <v>345.95114524154855</v>
          </cell>
          <cell r="N122">
            <v>356.38666473576734</v>
          </cell>
          <cell r="O122">
            <v>347.35535758647188</v>
          </cell>
          <cell r="P122">
            <v>340.79790574383662</v>
          </cell>
          <cell r="Q122">
            <v>358.3024503061709</v>
          </cell>
          <cell r="R122">
            <v>344.27404622297155</v>
          </cell>
          <cell r="S122">
            <v>357.57964926195092</v>
          </cell>
          <cell r="T122">
            <v>297.53983064592046</v>
          </cell>
          <cell r="U122">
            <v>358.76843947300847</v>
          </cell>
          <cell r="V122">
            <v>4106.4166345649001</v>
          </cell>
          <cell r="W122">
            <v>4105.2374126971354</v>
          </cell>
          <cell r="X122">
            <v>4107.5260587041603</v>
          </cell>
          <cell r="Y122">
            <v>4119.6136087249997</v>
          </cell>
          <cell r="Z122">
            <v>4107.693935627316</v>
          </cell>
          <cell r="AA122">
            <v>4104.4871697573326</v>
          </cell>
        </row>
        <row r="123">
          <cell r="F123" t="str">
            <v>Rougher cells 1</v>
          </cell>
          <cell r="G123" t="str">
            <v>Calc</v>
          </cell>
          <cell r="H123" t="str">
            <v>Link</v>
          </cell>
          <cell r="J123">
            <v>719.84963692456631</v>
          </cell>
          <cell r="K123">
            <v>645.67954004515298</v>
          </cell>
          <cell r="L123">
            <v>575.28973495357036</v>
          </cell>
          <cell r="M123">
            <v>691.90229048309709</v>
          </cell>
          <cell r="N123">
            <v>712.77332947153468</v>
          </cell>
          <cell r="O123">
            <v>694.71071517294376</v>
          </cell>
          <cell r="P123">
            <v>681.59581148767325</v>
          </cell>
          <cell r="Q123">
            <v>716.60490061234179</v>
          </cell>
          <cell r="R123">
            <v>688.5480924459431</v>
          </cell>
          <cell r="S123">
            <v>715.15929852390184</v>
          </cell>
          <cell r="T123">
            <v>595.07966129184092</v>
          </cell>
          <cell r="U123">
            <v>717.53687894601694</v>
          </cell>
          <cell r="V123">
            <v>8212.8332691298001</v>
          </cell>
          <cell r="W123">
            <v>8210.4748253942707</v>
          </cell>
          <cell r="X123">
            <v>8215.0521174083206</v>
          </cell>
          <cell r="Y123">
            <v>8239.2272174499994</v>
          </cell>
          <cell r="Z123">
            <v>8215.387871254632</v>
          </cell>
          <cell r="AA123">
            <v>8208.9743395146652</v>
          </cell>
        </row>
        <row r="124">
          <cell r="F124" t="str">
            <v>Hi Grade Circuit 1</v>
          </cell>
          <cell r="G124" t="str">
            <v>Calc</v>
          </cell>
          <cell r="H124" t="str">
            <v>Link</v>
          </cell>
          <cell r="J124">
            <v>719.84963692456631</v>
          </cell>
          <cell r="K124">
            <v>645.67954004515298</v>
          </cell>
          <cell r="L124">
            <v>575.28973495357036</v>
          </cell>
          <cell r="M124">
            <v>691.90229048309709</v>
          </cell>
          <cell r="N124">
            <v>712.77332947153468</v>
          </cell>
          <cell r="O124">
            <v>694.71071517294376</v>
          </cell>
          <cell r="P124">
            <v>681.59581148767325</v>
          </cell>
          <cell r="Q124">
            <v>716.60490061234179</v>
          </cell>
          <cell r="R124">
            <v>688.5480924459431</v>
          </cell>
          <cell r="S124">
            <v>715.15929852390184</v>
          </cell>
          <cell r="T124">
            <v>595.07966129184092</v>
          </cell>
          <cell r="U124">
            <v>717.53687894601694</v>
          </cell>
          <cell r="V124">
            <v>8212.8332691298001</v>
          </cell>
          <cell r="W124">
            <v>8210.4748253942707</v>
          </cell>
          <cell r="X124">
            <v>8215.0521174083206</v>
          </cell>
          <cell r="Y124">
            <v>8239.2272174499994</v>
          </cell>
          <cell r="Z124">
            <v>8215.387871254632</v>
          </cell>
          <cell r="AA124">
            <v>8208.9743395146652</v>
          </cell>
        </row>
        <row r="125">
          <cell r="F125" t="str">
            <v>Cleaner/Recleaner 1</v>
          </cell>
          <cell r="G125" t="str">
            <v>Calc</v>
          </cell>
          <cell r="H125" t="str">
            <v>Link</v>
          </cell>
          <cell r="J125">
            <v>719.84963692456631</v>
          </cell>
          <cell r="K125">
            <v>645.67954004515298</v>
          </cell>
          <cell r="L125">
            <v>575.28973495357036</v>
          </cell>
          <cell r="M125">
            <v>691.90229048309709</v>
          </cell>
          <cell r="N125">
            <v>712.77332947153468</v>
          </cell>
          <cell r="O125">
            <v>694.71071517294376</v>
          </cell>
          <cell r="P125">
            <v>681.59581148767325</v>
          </cell>
          <cell r="Q125">
            <v>716.60490061234179</v>
          </cell>
          <cell r="R125">
            <v>688.5480924459431</v>
          </cell>
          <cell r="S125">
            <v>715.15929852390184</v>
          </cell>
          <cell r="T125">
            <v>595.07966129184092</v>
          </cell>
          <cell r="U125">
            <v>717.53687894601694</v>
          </cell>
          <cell r="V125">
            <v>8212.8332691298001</v>
          </cell>
          <cell r="W125">
            <v>8210.4748253942707</v>
          </cell>
          <cell r="X125">
            <v>8215.0521174083206</v>
          </cell>
          <cell r="Y125">
            <v>8239.2272174499994</v>
          </cell>
          <cell r="Z125">
            <v>8215.387871254632</v>
          </cell>
          <cell r="AA125">
            <v>8208.9743395146652</v>
          </cell>
        </row>
        <row r="126">
          <cell r="F126" t="str">
            <v>Lo-Grade Circuit 1</v>
          </cell>
          <cell r="G126" t="str">
            <v>Calc</v>
          </cell>
          <cell r="H126" t="str">
            <v>Link</v>
          </cell>
          <cell r="J126">
            <v>719.84963692456631</v>
          </cell>
          <cell r="K126">
            <v>645.67954004515298</v>
          </cell>
          <cell r="L126">
            <v>575.28973495357036</v>
          </cell>
          <cell r="M126">
            <v>691.90229048309709</v>
          </cell>
          <cell r="N126">
            <v>712.77332947153468</v>
          </cell>
          <cell r="O126">
            <v>694.71071517294376</v>
          </cell>
          <cell r="P126">
            <v>681.59581148767325</v>
          </cell>
          <cell r="Q126">
            <v>716.60490061234179</v>
          </cell>
          <cell r="R126">
            <v>688.5480924459431</v>
          </cell>
          <cell r="S126">
            <v>715.15929852390184</v>
          </cell>
          <cell r="T126">
            <v>595.07966129184092</v>
          </cell>
          <cell r="U126">
            <v>717.53687894601694</v>
          </cell>
          <cell r="V126">
            <v>8212.8332691298001</v>
          </cell>
          <cell r="W126">
            <v>8210.4748253942707</v>
          </cell>
          <cell r="X126">
            <v>8215.0521174083206</v>
          </cell>
          <cell r="Y126">
            <v>8239.2272174499994</v>
          </cell>
          <cell r="Z126">
            <v>8215.387871254632</v>
          </cell>
          <cell r="AA126">
            <v>8208.9743395146652</v>
          </cell>
        </row>
        <row r="127">
          <cell r="F127" t="str">
            <v>Air Blowers 1</v>
          </cell>
          <cell r="G127" t="str">
            <v>Calc</v>
          </cell>
          <cell r="H127" t="str">
            <v>UA</v>
          </cell>
          <cell r="I127">
            <v>66</v>
          </cell>
          <cell r="J127">
            <v>475.10076037021378</v>
          </cell>
          <cell r="K127">
            <v>426.14849642980096</v>
          </cell>
          <cell r="L127">
            <v>379.69122506935645</v>
          </cell>
          <cell r="M127">
            <v>456.65551171884408</v>
          </cell>
          <cell r="N127">
            <v>470.43039745121291</v>
          </cell>
          <cell r="O127">
            <v>458.50907201414293</v>
          </cell>
          <cell r="P127">
            <v>449.85323558186434</v>
          </cell>
          <cell r="Q127">
            <v>472.9592344041456</v>
          </cell>
          <cell r="R127">
            <v>454.44174101432247</v>
          </cell>
          <cell r="S127">
            <v>472.00513702577524</v>
          </cell>
          <cell r="T127">
            <v>392.75257645261502</v>
          </cell>
          <cell r="U127">
            <v>473.57434010437123</v>
          </cell>
          <cell r="V127">
            <v>5420.469957625668</v>
          </cell>
          <cell r="W127">
            <v>5418.9133847602188</v>
          </cell>
          <cell r="X127">
            <v>5421.9343974894919</v>
          </cell>
          <cell r="Y127">
            <v>5437.8899635170001</v>
          </cell>
          <cell r="Z127">
            <v>5422.1559950280571</v>
          </cell>
          <cell r="AA127">
            <v>5417.9230640796795</v>
          </cell>
        </row>
        <row r="128">
          <cell r="F128" t="str">
            <v>Ancillary Flotation</v>
          </cell>
          <cell r="G128" t="str">
            <v>Calc</v>
          </cell>
          <cell r="H128" t="str">
            <v>UA</v>
          </cell>
          <cell r="I128">
            <v>60</v>
          </cell>
          <cell r="J128">
            <v>431.90978215473979</v>
          </cell>
          <cell r="K128">
            <v>387.40772402709177</v>
          </cell>
          <cell r="L128">
            <v>345.17384097214222</v>
          </cell>
          <cell r="M128">
            <v>415.14137428985822</v>
          </cell>
          <cell r="N128">
            <v>427.66399768292081</v>
          </cell>
          <cell r="O128">
            <v>416.82642910376626</v>
          </cell>
          <cell r="P128">
            <v>408.95748689260392</v>
          </cell>
          <cell r="Q128">
            <v>429.96294036740505</v>
          </cell>
          <cell r="R128">
            <v>413.12885546756587</v>
          </cell>
          <cell r="S128">
            <v>429.09557911434109</v>
          </cell>
          <cell r="T128">
            <v>357.04779677510453</v>
          </cell>
          <cell r="U128">
            <v>430.52212736761015</v>
          </cell>
          <cell r="V128">
            <v>4927.6999614778797</v>
          </cell>
          <cell r="W128">
            <v>4926.2848952365621</v>
          </cell>
          <cell r="X128">
            <v>4929.0312704449925</v>
          </cell>
          <cell r="Y128">
            <v>4943.5363304699995</v>
          </cell>
          <cell r="Z128">
            <v>4929.2327227527794</v>
          </cell>
          <cell r="AA128">
            <v>4925.3846037087987</v>
          </cell>
        </row>
        <row r="129">
          <cell r="F129" t="str">
            <v>Sag mill 02</v>
          </cell>
          <cell r="G129" t="str">
            <v>Feed</v>
          </cell>
          <cell r="H129" t="str">
            <v>UAMA Prod</v>
          </cell>
          <cell r="J129">
            <v>653.36437334443644</v>
          </cell>
          <cell r="K129">
            <v>645.02535611400288</v>
          </cell>
          <cell r="L129">
            <v>709.64461225719253</v>
          </cell>
          <cell r="M129">
            <v>691.20127499121941</v>
          </cell>
          <cell r="N129">
            <v>646.21554828149306</v>
          </cell>
          <cell r="O129">
            <v>694.00685426598034</v>
          </cell>
          <cell r="P129">
            <v>711.8405670559938</v>
          </cell>
          <cell r="Q129">
            <v>715.87885714667584</v>
          </cell>
          <cell r="R129">
            <v>645.31799168400312</v>
          </cell>
          <cell r="S129">
            <v>714.43471970067594</v>
          </cell>
          <cell r="T129">
            <v>687.06279773697759</v>
          </cell>
          <cell r="U129">
            <v>647.01907017421979</v>
          </cell>
          <cell r="V129">
            <v>8204.0253744994443</v>
          </cell>
          <cell r="W129">
            <v>8201.6694600888404</v>
          </cell>
          <cell r="X129">
            <v>8206.2418431628903</v>
          </cell>
          <cell r="Y129">
            <v>8230.3910164961053</v>
          </cell>
          <cell r="Z129">
            <v>8206.5772369282895</v>
          </cell>
          <cell r="AA129">
            <v>8200.1705834129152</v>
          </cell>
        </row>
        <row r="130">
          <cell r="F130" t="str">
            <v>Ball Mill 2A</v>
          </cell>
          <cell r="G130" t="str">
            <v>Calc</v>
          </cell>
          <cell r="H130" t="str">
            <v>Link</v>
          </cell>
          <cell r="J130">
            <v>653.36437334443644</v>
          </cell>
          <cell r="K130">
            <v>645.02535611400288</v>
          </cell>
          <cell r="L130">
            <v>709.64461225719253</v>
          </cell>
          <cell r="M130">
            <v>691.20127499121941</v>
          </cell>
          <cell r="N130">
            <v>646.21554828149306</v>
          </cell>
          <cell r="O130">
            <v>694.00685426598034</v>
          </cell>
          <cell r="P130">
            <v>711.8405670559938</v>
          </cell>
          <cell r="Q130">
            <v>715.87885714667584</v>
          </cell>
          <cell r="R130">
            <v>645.31799168400312</v>
          </cell>
          <cell r="S130">
            <v>714.43471970067594</v>
          </cell>
          <cell r="T130">
            <v>687.06279773697759</v>
          </cell>
          <cell r="U130">
            <v>647.01907017421979</v>
          </cell>
          <cell r="V130">
            <v>8204.0253744994443</v>
          </cell>
          <cell r="W130">
            <v>8201.6694600888404</v>
          </cell>
          <cell r="X130">
            <v>8206.2418431628903</v>
          </cell>
          <cell r="Y130">
            <v>8230.3910164961053</v>
          </cell>
          <cell r="Z130">
            <v>8206.5772369282895</v>
          </cell>
          <cell r="AA130">
            <v>8200.1705834129152</v>
          </cell>
        </row>
        <row r="131">
          <cell r="F131" t="str">
            <v>Ball Mill 2B</v>
          </cell>
          <cell r="G131" t="str">
            <v>Calc</v>
          </cell>
          <cell r="H131" t="str">
            <v>Link</v>
          </cell>
          <cell r="J131">
            <v>653.36437334443644</v>
          </cell>
          <cell r="K131">
            <v>645.02535611400288</v>
          </cell>
          <cell r="L131">
            <v>709.64461225719253</v>
          </cell>
          <cell r="M131">
            <v>691.20127499121941</v>
          </cell>
          <cell r="N131">
            <v>646.21554828149306</v>
          </cell>
          <cell r="O131">
            <v>694.00685426598034</v>
          </cell>
          <cell r="P131">
            <v>711.8405670559938</v>
          </cell>
          <cell r="Q131">
            <v>715.87885714667584</v>
          </cell>
          <cell r="R131">
            <v>645.31799168400312</v>
          </cell>
          <cell r="S131">
            <v>714.43471970067594</v>
          </cell>
          <cell r="T131">
            <v>687.06279773697759</v>
          </cell>
          <cell r="U131">
            <v>647.01907017421979</v>
          </cell>
          <cell r="V131">
            <v>8204.0253744994443</v>
          </cell>
          <cell r="W131">
            <v>8201.6694600888404</v>
          </cell>
          <cell r="X131">
            <v>8206.2418431628903</v>
          </cell>
          <cell r="Y131">
            <v>8230.3910164961053</v>
          </cell>
          <cell r="Z131">
            <v>8206.5772369282895</v>
          </cell>
          <cell r="AA131">
            <v>8200.1705834129152</v>
          </cell>
        </row>
        <row r="132">
          <cell r="F132" t="str">
            <v>Cyclone Circuit 2</v>
          </cell>
          <cell r="G132" t="str">
            <v>Calc</v>
          </cell>
          <cell r="H132" t="str">
            <v>Link</v>
          </cell>
          <cell r="J132">
            <v>653.36437334443644</v>
          </cell>
          <cell r="K132">
            <v>645.02535611400288</v>
          </cell>
          <cell r="L132">
            <v>709.64461225719253</v>
          </cell>
          <cell r="M132">
            <v>691.20127499121941</v>
          </cell>
          <cell r="N132">
            <v>646.21554828149306</v>
          </cell>
          <cell r="O132">
            <v>694.00685426598034</v>
          </cell>
          <cell r="P132">
            <v>711.8405670559938</v>
          </cell>
          <cell r="Q132">
            <v>715.87885714667584</v>
          </cell>
          <cell r="R132">
            <v>645.31799168400312</v>
          </cell>
          <cell r="S132">
            <v>714.43471970067594</v>
          </cell>
          <cell r="T132">
            <v>687.06279773697759</v>
          </cell>
          <cell r="U132">
            <v>647.01907017421979</v>
          </cell>
          <cell r="V132">
            <v>8204.0253744994443</v>
          </cell>
          <cell r="W132">
            <v>8201.6694600888404</v>
          </cell>
          <cell r="X132">
            <v>8206.2418431628903</v>
          </cell>
          <cell r="Y132">
            <v>8230.3910164961053</v>
          </cell>
          <cell r="Z132">
            <v>8206.5772369282895</v>
          </cell>
          <cell r="AA132">
            <v>8200.1705834129152</v>
          </cell>
        </row>
        <row r="133">
          <cell r="F133" t="str">
            <v>Flash flotation cells 2</v>
          </cell>
          <cell r="G133" t="str">
            <v>Calc</v>
          </cell>
          <cell r="H133" t="str">
            <v>UA</v>
          </cell>
          <cell r="I133">
            <v>40</v>
          </cell>
          <cell r="J133">
            <v>287.93985476982652</v>
          </cell>
          <cell r="K133">
            <v>258.2718160180612</v>
          </cell>
          <cell r="L133">
            <v>230.11589398142814</v>
          </cell>
          <cell r="M133">
            <v>276.76091619323887</v>
          </cell>
          <cell r="N133">
            <v>285.10933178861387</v>
          </cell>
          <cell r="O133">
            <v>277.88428606917751</v>
          </cell>
          <cell r="P133">
            <v>272.63832459506932</v>
          </cell>
          <cell r="Q133">
            <v>286.64196024493674</v>
          </cell>
          <cell r="R133">
            <v>275.41923697837723</v>
          </cell>
          <cell r="S133">
            <v>286.06371940956075</v>
          </cell>
          <cell r="T133">
            <v>238.03186451673639</v>
          </cell>
          <cell r="U133">
            <v>287.01475157840679</v>
          </cell>
          <cell r="V133">
            <v>3285.1333076519204</v>
          </cell>
          <cell r="W133">
            <v>3284.1899301577087</v>
          </cell>
          <cell r="X133">
            <v>3286.0208469633285</v>
          </cell>
          <cell r="Y133">
            <v>3295.69088698</v>
          </cell>
          <cell r="Z133">
            <v>3286.1551485018531</v>
          </cell>
          <cell r="AA133">
            <v>3283.5897358058664</v>
          </cell>
        </row>
        <row r="134">
          <cell r="F134" t="str">
            <v>Rougher cells 2</v>
          </cell>
          <cell r="G134" t="str">
            <v>Calc</v>
          </cell>
          <cell r="H134" t="str">
            <v>Link</v>
          </cell>
          <cell r="J134">
            <v>653.36437334443644</v>
          </cell>
          <cell r="K134">
            <v>645.02535611400288</v>
          </cell>
          <cell r="L134">
            <v>709.64461225719253</v>
          </cell>
          <cell r="M134">
            <v>691.20127499121941</v>
          </cell>
          <cell r="N134">
            <v>646.21554828149306</v>
          </cell>
          <cell r="O134">
            <v>694.00685426598034</v>
          </cell>
          <cell r="P134">
            <v>711.8405670559938</v>
          </cell>
          <cell r="Q134">
            <v>715.87885714667584</v>
          </cell>
          <cell r="R134">
            <v>645.31799168400312</v>
          </cell>
          <cell r="S134">
            <v>714.43471970067594</v>
          </cell>
          <cell r="T134">
            <v>687.06279773697759</v>
          </cell>
          <cell r="U134">
            <v>647.01907017421979</v>
          </cell>
          <cell r="V134">
            <v>8204.0253744994443</v>
          </cell>
          <cell r="W134">
            <v>8201.6694600888404</v>
          </cell>
          <cell r="X134">
            <v>8206.2418431628903</v>
          </cell>
          <cell r="Y134">
            <v>8230.3910164961053</v>
          </cell>
          <cell r="Z134">
            <v>8206.5772369282895</v>
          </cell>
          <cell r="AA134">
            <v>8200.1705834129152</v>
          </cell>
        </row>
        <row r="135">
          <cell r="F135" t="str">
            <v>Hi Grade Circuit 2</v>
          </cell>
          <cell r="G135" t="str">
            <v>Calc</v>
          </cell>
          <cell r="H135" t="str">
            <v>Link</v>
          </cell>
          <cell r="J135">
            <v>653.36437334443644</v>
          </cell>
          <cell r="K135">
            <v>645.02535611400288</v>
          </cell>
          <cell r="L135">
            <v>709.64461225719253</v>
          </cell>
          <cell r="M135">
            <v>691.20127499121941</v>
          </cell>
          <cell r="N135">
            <v>646.21554828149306</v>
          </cell>
          <cell r="O135">
            <v>694.00685426598034</v>
          </cell>
          <cell r="P135">
            <v>711.8405670559938</v>
          </cell>
          <cell r="Q135">
            <v>715.87885714667584</v>
          </cell>
          <cell r="R135">
            <v>645.31799168400312</v>
          </cell>
          <cell r="S135">
            <v>714.43471970067594</v>
          </cell>
          <cell r="T135">
            <v>687.06279773697759</v>
          </cell>
          <cell r="U135">
            <v>647.01907017421979</v>
          </cell>
          <cell r="V135">
            <v>8204.0253744994443</v>
          </cell>
          <cell r="W135">
            <v>8201.6694600888404</v>
          </cell>
          <cell r="X135">
            <v>8206.2418431628903</v>
          </cell>
          <cell r="Y135">
            <v>8230.3910164961053</v>
          </cell>
          <cell r="Z135">
            <v>8206.5772369282895</v>
          </cell>
          <cell r="AA135">
            <v>8200.1705834129152</v>
          </cell>
        </row>
        <row r="136">
          <cell r="F136" t="str">
            <v>Cleaner/Recleaner 2</v>
          </cell>
          <cell r="G136" t="str">
            <v>Calc</v>
          </cell>
          <cell r="H136" t="str">
            <v>Link</v>
          </cell>
          <cell r="J136">
            <v>653.36437334443644</v>
          </cell>
          <cell r="K136">
            <v>645.02535611400288</v>
          </cell>
          <cell r="L136">
            <v>709.64461225719253</v>
          </cell>
          <cell r="M136">
            <v>691.20127499121941</v>
          </cell>
          <cell r="N136">
            <v>646.21554828149306</v>
          </cell>
          <cell r="O136">
            <v>694.00685426598034</v>
          </cell>
          <cell r="P136">
            <v>711.8405670559938</v>
          </cell>
          <cell r="Q136">
            <v>715.87885714667584</v>
          </cell>
          <cell r="R136">
            <v>645.31799168400312</v>
          </cell>
          <cell r="S136">
            <v>714.43471970067594</v>
          </cell>
          <cell r="T136">
            <v>687.06279773697759</v>
          </cell>
          <cell r="U136">
            <v>647.01907017421979</v>
          </cell>
          <cell r="V136">
            <v>8204.0253744994443</v>
          </cell>
          <cell r="W136">
            <v>8201.6694600888404</v>
          </cell>
          <cell r="X136">
            <v>8206.2418431628903</v>
          </cell>
          <cell r="Y136">
            <v>8230.3910164961053</v>
          </cell>
          <cell r="Z136">
            <v>8206.5772369282895</v>
          </cell>
          <cell r="AA136">
            <v>8200.1705834129152</v>
          </cell>
        </row>
        <row r="137">
          <cell r="F137" t="str">
            <v>Lo-Grade Circuit 2</v>
          </cell>
          <cell r="G137" t="str">
            <v>Calc</v>
          </cell>
          <cell r="H137" t="str">
            <v>Link</v>
          </cell>
          <cell r="J137">
            <v>653.36437334443644</v>
          </cell>
          <cell r="K137">
            <v>645.02535611400288</v>
          </cell>
          <cell r="L137">
            <v>709.64461225719253</v>
          </cell>
          <cell r="M137">
            <v>691.20127499121941</v>
          </cell>
          <cell r="N137">
            <v>646.21554828149306</v>
          </cell>
          <cell r="O137">
            <v>694.00685426598034</v>
          </cell>
          <cell r="P137">
            <v>711.8405670559938</v>
          </cell>
          <cell r="Q137">
            <v>715.87885714667584</v>
          </cell>
          <cell r="R137">
            <v>645.31799168400312</v>
          </cell>
          <cell r="S137">
            <v>714.43471970067594</v>
          </cell>
          <cell r="T137">
            <v>687.06279773697759</v>
          </cell>
          <cell r="U137">
            <v>647.01907017421979</v>
          </cell>
          <cell r="V137">
            <v>8204.0253744994443</v>
          </cell>
          <cell r="W137">
            <v>8201.6694600888404</v>
          </cell>
          <cell r="X137">
            <v>8206.2418431628903</v>
          </cell>
          <cell r="Y137">
            <v>8230.3910164961053</v>
          </cell>
          <cell r="Z137">
            <v>8206.5772369282895</v>
          </cell>
          <cell r="AA137">
            <v>8200.1705834129152</v>
          </cell>
        </row>
        <row r="138">
          <cell r="F138" t="str">
            <v>Concentrate Thickener 01</v>
          </cell>
          <cell r="G138" t="str">
            <v>Calc</v>
          </cell>
          <cell r="H138" t="str">
            <v>t/hr</v>
          </cell>
          <cell r="I138">
            <v>150</v>
          </cell>
          <cell r="J138">
            <v>361.7205628258389</v>
          </cell>
          <cell r="K138">
            <v>295.26083534413607</v>
          </cell>
          <cell r="L138">
            <v>390.57888274359198</v>
          </cell>
          <cell r="M138">
            <v>338.12672506009829</v>
          </cell>
          <cell r="N138">
            <v>367.71779742518527</v>
          </cell>
          <cell r="O138">
            <v>361.23946952177175</v>
          </cell>
          <cell r="P138">
            <v>391.89181386120532</v>
          </cell>
          <cell r="Q138">
            <v>374.54422495553661</v>
          </cell>
          <cell r="R138">
            <v>354.62102152808205</v>
          </cell>
          <cell r="S138">
            <v>416.84344918261502</v>
          </cell>
          <cell r="T138">
            <v>389.82224093060796</v>
          </cell>
          <cell r="U138">
            <v>413.01344885129612</v>
          </cell>
          <cell r="V138">
            <v>4686.4246800000001</v>
          </cell>
          <cell r="W138">
            <v>4351.6011466666669</v>
          </cell>
          <cell r="X138">
            <v>4714.7571333333326</v>
          </cell>
          <cell r="Y138">
            <v>4929.8057200000003</v>
          </cell>
          <cell r="Z138">
            <v>5047.4632133333334</v>
          </cell>
          <cell r="AA138">
            <v>5293.4072800000004</v>
          </cell>
        </row>
        <row r="139">
          <cell r="F139" t="str">
            <v>Concentrate Thickener 02</v>
          </cell>
          <cell r="G139" t="str">
            <v>Calc</v>
          </cell>
          <cell r="H139" t="str">
            <v>t/hr</v>
          </cell>
          <cell r="I139">
            <v>150</v>
          </cell>
          <cell r="J139">
            <v>361.7205628258389</v>
          </cell>
          <cell r="K139">
            <v>295.26083534413607</v>
          </cell>
          <cell r="L139">
            <v>390.57888274359198</v>
          </cell>
          <cell r="M139">
            <v>338.12672506009829</v>
          </cell>
          <cell r="N139">
            <v>367.71779742518527</v>
          </cell>
          <cell r="O139">
            <v>361.23946952177175</v>
          </cell>
          <cell r="P139">
            <v>391.89181386120532</v>
          </cell>
          <cell r="Q139">
            <v>374.54422495553661</v>
          </cell>
          <cell r="R139">
            <v>354.62102152808205</v>
          </cell>
          <cell r="S139">
            <v>416.84344918261502</v>
          </cell>
          <cell r="T139">
            <v>389.82224093060796</v>
          </cell>
          <cell r="U139">
            <v>413.01344885129612</v>
          </cell>
          <cell r="V139">
            <v>4686.4246800000001</v>
          </cell>
          <cell r="W139">
            <v>4351.6011466666669</v>
          </cell>
          <cell r="X139">
            <v>4714.7571333333326</v>
          </cell>
          <cell r="Y139">
            <v>4929.8057200000003</v>
          </cell>
          <cell r="Z139">
            <v>5047.4632133333334</v>
          </cell>
          <cell r="AA139">
            <v>5293.4072800000004</v>
          </cell>
        </row>
        <row r="140">
          <cell r="F140" t="str">
            <v>Tailings Thickener 01</v>
          </cell>
          <cell r="G140" t="str">
            <v>Calc</v>
          </cell>
          <cell r="H140" t="str">
            <v>t/hr</v>
          </cell>
          <cell r="I140">
            <v>6000</v>
          </cell>
          <cell r="J140">
            <v>376.89798592935392</v>
          </cell>
          <cell r="K140">
            <v>360.88147911639658</v>
          </cell>
          <cell r="L140">
            <v>371.51302793141019</v>
          </cell>
          <cell r="M140">
            <v>390.20433187349755</v>
          </cell>
          <cell r="N140">
            <v>391.07055506437041</v>
          </cell>
          <cell r="O140">
            <v>407.77317992862237</v>
          </cell>
          <cell r="P140">
            <v>392.80287132013649</v>
          </cell>
          <cell r="Q140">
            <v>429.74372770944495</v>
          </cell>
          <cell r="R140">
            <v>392.67730779513124</v>
          </cell>
          <cell r="S140">
            <v>422.09558043710132</v>
          </cell>
          <cell r="T140">
            <v>381.79477731006818</v>
          </cell>
          <cell r="U140">
            <v>398.8173304453843</v>
          </cell>
          <cell r="V140">
            <v>4715</v>
          </cell>
          <cell r="W140">
            <v>4723.95</v>
          </cell>
          <cell r="X140">
            <v>4707.6499999999996</v>
          </cell>
          <cell r="Y140">
            <v>4811.0666666666666</v>
          </cell>
          <cell r="Z140">
            <v>4829.0166666666664</v>
          </cell>
          <cell r="AA140">
            <v>4767.1000000000004</v>
          </cell>
        </row>
        <row r="141">
          <cell r="F141" t="str">
            <v>Tailings Thickener 02</v>
          </cell>
          <cell r="G141" t="str">
            <v>Calc</v>
          </cell>
          <cell r="H141" t="str">
            <v>t/hr</v>
          </cell>
          <cell r="I141">
            <v>6000</v>
          </cell>
          <cell r="J141">
            <v>376.89798592935392</v>
          </cell>
          <cell r="K141">
            <v>360.88147911639658</v>
          </cell>
          <cell r="L141">
            <v>371.51302793141019</v>
          </cell>
          <cell r="M141">
            <v>390.20433187349755</v>
          </cell>
          <cell r="N141">
            <v>391.07055506437041</v>
          </cell>
          <cell r="O141">
            <v>407.77317992862237</v>
          </cell>
          <cell r="P141">
            <v>392.80287132013649</v>
          </cell>
          <cell r="Q141">
            <v>429.74372770944495</v>
          </cell>
          <cell r="R141">
            <v>392.67730779513124</v>
          </cell>
          <cell r="S141">
            <v>422.09558043710132</v>
          </cell>
          <cell r="T141">
            <v>381.79477731006818</v>
          </cell>
          <cell r="U141">
            <v>398.8173304453843</v>
          </cell>
          <cell r="V141">
            <v>4715</v>
          </cell>
          <cell r="W141">
            <v>4723.95</v>
          </cell>
          <cell r="X141">
            <v>4707.6499999999996</v>
          </cell>
          <cell r="Y141">
            <v>4811.0666666666666</v>
          </cell>
          <cell r="Z141">
            <v>4829.0166666666664</v>
          </cell>
          <cell r="AA141">
            <v>4767.1000000000004</v>
          </cell>
        </row>
        <row r="142">
          <cell r="F142" t="str">
            <v>Tailings Thickener 03</v>
          </cell>
          <cell r="G142" t="str">
            <v>Calc</v>
          </cell>
          <cell r="H142" t="str">
            <v>t/hr</v>
          </cell>
          <cell r="I142">
            <v>6000</v>
          </cell>
          <cell r="J142">
            <v>376.89798592935392</v>
          </cell>
          <cell r="K142">
            <v>360.88147911639658</v>
          </cell>
          <cell r="L142">
            <v>371.51302793141019</v>
          </cell>
          <cell r="M142">
            <v>390.20433187349755</v>
          </cell>
          <cell r="N142">
            <v>391.07055506437041</v>
          </cell>
          <cell r="O142">
            <v>407.77317992862237</v>
          </cell>
          <cell r="P142">
            <v>392.80287132013649</v>
          </cell>
          <cell r="Q142">
            <v>429.74372770944495</v>
          </cell>
          <cell r="R142">
            <v>392.67730779513124</v>
          </cell>
          <cell r="S142">
            <v>422.09558043710132</v>
          </cell>
          <cell r="T142">
            <v>381.79477731006818</v>
          </cell>
          <cell r="U142">
            <v>398.8173304453843</v>
          </cell>
          <cell r="V142">
            <v>4715</v>
          </cell>
          <cell r="W142">
            <v>4723.95</v>
          </cell>
          <cell r="X142">
            <v>4707.6499999999996</v>
          </cell>
          <cell r="Y142">
            <v>4811.0666666666666</v>
          </cell>
          <cell r="Z142">
            <v>4829.0166666666664</v>
          </cell>
          <cell r="AA142">
            <v>4767.1000000000004</v>
          </cell>
        </row>
        <row r="143">
          <cell r="F143" t="str">
            <v>Plant Process Water</v>
          </cell>
          <cell r="G143" t="str">
            <v>Calc</v>
          </cell>
          <cell r="H143" t="str">
            <v>m3/hr</v>
          </cell>
          <cell r="I143">
            <v>2160</v>
          </cell>
          <cell r="J143">
            <v>572.29613967057708</v>
          </cell>
          <cell r="K143">
            <v>548.58665471144309</v>
          </cell>
          <cell r="L143">
            <v>461.89995277109773</v>
          </cell>
          <cell r="M143">
            <v>593.99924462455056</v>
          </cell>
          <cell r="N143">
            <v>593.47865781253415</v>
          </cell>
          <cell r="O143">
            <v>621.09416398932365</v>
          </cell>
          <cell r="P143">
            <v>572.04010839572436</v>
          </cell>
          <cell r="Q143">
            <v>654.28486221124979</v>
          </cell>
          <cell r="R143">
            <v>595.16402685542323</v>
          </cell>
          <cell r="S143">
            <v>644.81461121332234</v>
          </cell>
          <cell r="T143">
            <v>505.13471258632694</v>
          </cell>
          <cell r="U143">
            <v>610.10422129368635</v>
          </cell>
          <cell r="V143">
            <v>6819.4220136429904</v>
          </cell>
          <cell r="W143">
            <v>6817.105425542607</v>
          </cell>
          <cell r="X143">
            <v>6810.373854777079</v>
          </cell>
          <cell r="Y143">
            <v>6964.9322620436396</v>
          </cell>
          <cell r="Z143">
            <v>6995.3256545409386</v>
          </cell>
          <cell r="AA143">
            <v>6919.4264452997577</v>
          </cell>
        </row>
        <row r="144">
          <cell r="F144" t="str">
            <v>Recycled Water</v>
          </cell>
          <cell r="G144" t="str">
            <v>Calc</v>
          </cell>
          <cell r="H144" t="str">
            <v>m3/hr</v>
          </cell>
          <cell r="I144">
            <v>7200</v>
          </cell>
          <cell r="J144">
            <v>251.13722678109681</v>
          </cell>
          <cell r="K144">
            <v>182.69819083917608</v>
          </cell>
          <cell r="L144">
            <v>313.47257436879664</v>
          </cell>
          <cell r="M144">
            <v>235.81667430511692</v>
          </cell>
          <cell r="N144">
            <v>281.27181426172803</v>
          </cell>
          <cell r="O144">
            <v>237.71293962199528</v>
          </cell>
          <cell r="P144">
            <v>285.39822471013292</v>
          </cell>
          <cell r="Q144">
            <v>238.06638190208585</v>
          </cell>
          <cell r="R144">
            <v>268.31122214950625</v>
          </cell>
          <cell r="S144">
            <v>212.63804461354468</v>
          </cell>
          <cell r="T144">
            <v>265.08496832735273</v>
          </cell>
          <cell r="U144">
            <v>286.02297572333453</v>
          </cell>
          <cell r="V144">
            <v>3111.0800625737684</v>
          </cell>
          <cell r="W144">
            <v>3112.2372612261079</v>
          </cell>
          <cell r="X144">
            <v>3106.6833991224321</v>
          </cell>
          <cell r="Y144">
            <v>3176.4580991646858</v>
          </cell>
          <cell r="Z144">
            <v>3176.1400814154963</v>
          </cell>
          <cell r="AA144">
            <v>3152.9187330767395</v>
          </cell>
        </row>
        <row r="145">
          <cell r="F145" t="str">
            <v>KILN</v>
          </cell>
          <cell r="G145" t="str">
            <v>Calc</v>
          </cell>
          <cell r="H145" t="str">
            <v>t/hr</v>
          </cell>
          <cell r="I145">
            <v>10</v>
          </cell>
          <cell r="J145">
            <v>744</v>
          </cell>
          <cell r="K145">
            <v>672</v>
          </cell>
          <cell r="L145">
            <v>744</v>
          </cell>
          <cell r="M145">
            <v>720</v>
          </cell>
          <cell r="N145">
            <v>744</v>
          </cell>
          <cell r="O145">
            <v>720</v>
          </cell>
          <cell r="P145">
            <v>744</v>
          </cell>
          <cell r="Q145">
            <v>744</v>
          </cell>
          <cell r="R145">
            <v>720</v>
          </cell>
          <cell r="S145">
            <v>744</v>
          </cell>
          <cell r="T145">
            <v>720</v>
          </cell>
          <cell r="U145">
            <v>744</v>
          </cell>
          <cell r="V145">
            <v>8760</v>
          </cell>
          <cell r="W145">
            <v>8760</v>
          </cell>
          <cell r="X145">
            <v>8784</v>
          </cell>
          <cell r="Y145">
            <v>8760</v>
          </cell>
          <cell r="Z145">
            <v>8760</v>
          </cell>
          <cell r="AA145">
            <v>8760</v>
          </cell>
        </row>
        <row r="146">
          <cell r="F146" t="str">
            <v>Kiln Discharge and Crushing</v>
          </cell>
          <cell r="G146" t="str">
            <v>Calc</v>
          </cell>
          <cell r="H146" t="str">
            <v>Link</v>
          </cell>
          <cell r="J146">
            <v>744</v>
          </cell>
          <cell r="K146">
            <v>672</v>
          </cell>
          <cell r="L146">
            <v>744</v>
          </cell>
          <cell r="M146">
            <v>720</v>
          </cell>
          <cell r="N146">
            <v>744</v>
          </cell>
          <cell r="O146">
            <v>720</v>
          </cell>
          <cell r="P146">
            <v>744</v>
          </cell>
          <cell r="Q146">
            <v>744</v>
          </cell>
          <cell r="R146">
            <v>720</v>
          </cell>
          <cell r="S146">
            <v>744</v>
          </cell>
          <cell r="T146">
            <v>720</v>
          </cell>
          <cell r="U146">
            <v>744</v>
          </cell>
          <cell r="V146">
            <v>8760</v>
          </cell>
          <cell r="W146">
            <v>8760</v>
          </cell>
          <cell r="X146">
            <v>8784</v>
          </cell>
          <cell r="Y146">
            <v>8760</v>
          </cell>
          <cell r="Z146">
            <v>8760</v>
          </cell>
          <cell r="AA146">
            <v>8760</v>
          </cell>
        </row>
        <row r="147">
          <cell r="F147" t="str">
            <v>Slaker Mill Feed system</v>
          </cell>
          <cell r="G147" t="str">
            <v>Calc</v>
          </cell>
          <cell r="H147" t="str">
            <v>Link</v>
          </cell>
          <cell r="J147">
            <v>744</v>
          </cell>
          <cell r="K147">
            <v>672</v>
          </cell>
          <cell r="L147">
            <v>744</v>
          </cell>
          <cell r="M147">
            <v>720</v>
          </cell>
          <cell r="N147">
            <v>744</v>
          </cell>
          <cell r="O147">
            <v>720</v>
          </cell>
          <cell r="P147">
            <v>744</v>
          </cell>
          <cell r="Q147">
            <v>744</v>
          </cell>
          <cell r="R147">
            <v>720</v>
          </cell>
          <cell r="S147">
            <v>744</v>
          </cell>
          <cell r="T147">
            <v>720</v>
          </cell>
          <cell r="U147">
            <v>744</v>
          </cell>
          <cell r="V147">
            <v>8760</v>
          </cell>
          <cell r="W147">
            <v>8760</v>
          </cell>
          <cell r="X147">
            <v>8784</v>
          </cell>
          <cell r="Y147">
            <v>8760</v>
          </cell>
          <cell r="Z147">
            <v>8760</v>
          </cell>
          <cell r="AA147">
            <v>8760</v>
          </cell>
        </row>
        <row r="148">
          <cell r="F148" t="str">
            <v>Air Compressors</v>
          </cell>
          <cell r="G148" t="str">
            <v>Calc</v>
          </cell>
          <cell r="H148" t="str">
            <v>UA</v>
          </cell>
          <cell r="I148">
            <v>66</v>
          </cell>
          <cell r="J148">
            <v>475.10076037021378</v>
          </cell>
          <cell r="K148">
            <v>426.14849642980096</v>
          </cell>
          <cell r="L148">
            <v>379.69122506935645</v>
          </cell>
          <cell r="M148">
            <v>456.65551171884408</v>
          </cell>
          <cell r="N148">
            <v>470.43039745121291</v>
          </cell>
          <cell r="O148">
            <v>458.50907201414293</v>
          </cell>
          <cell r="P148">
            <v>449.85323558186434</v>
          </cell>
          <cell r="Q148">
            <v>472.9592344041456</v>
          </cell>
          <cell r="R148">
            <v>454.44174101432247</v>
          </cell>
          <cell r="S148">
            <v>472.00513702577524</v>
          </cell>
          <cell r="T148">
            <v>392.75257645261502</v>
          </cell>
          <cell r="U148">
            <v>473.57434010437123</v>
          </cell>
          <cell r="V148">
            <v>5420.469957625668</v>
          </cell>
          <cell r="W148">
            <v>5418.9133847602188</v>
          </cell>
          <cell r="X148">
            <v>5421.9343974894919</v>
          </cell>
          <cell r="Y148">
            <v>5437.8899635170001</v>
          </cell>
          <cell r="Z148">
            <v>5422.1559950280571</v>
          </cell>
          <cell r="AA148">
            <v>5417.9230640796795</v>
          </cell>
        </row>
        <row r="149">
          <cell r="F149" t="str">
            <v>Plant Reagents</v>
          </cell>
          <cell r="G149" t="str">
            <v>Calc</v>
          </cell>
          <cell r="H149" t="str">
            <v>Max Link</v>
          </cell>
          <cell r="J149">
            <v>719.84963692456631</v>
          </cell>
          <cell r="K149">
            <v>645.67954004515298</v>
          </cell>
          <cell r="L149">
            <v>709.64461225719253</v>
          </cell>
          <cell r="M149">
            <v>691.90229048309709</v>
          </cell>
          <cell r="N149">
            <v>712.77332947153468</v>
          </cell>
          <cell r="O149">
            <v>694.71071517294376</v>
          </cell>
          <cell r="P149">
            <v>711.8405670559938</v>
          </cell>
          <cell r="Q149">
            <v>716.60490061234179</v>
          </cell>
          <cell r="R149">
            <v>688.5480924459431</v>
          </cell>
          <cell r="S149">
            <v>715.15929852390184</v>
          </cell>
          <cell r="T149">
            <v>687.06279773697759</v>
          </cell>
          <cell r="U149">
            <v>717.53687894601694</v>
          </cell>
          <cell r="V149">
            <v>8212.8332691298001</v>
          </cell>
          <cell r="W149">
            <v>8210.4748253942707</v>
          </cell>
          <cell r="X149">
            <v>8215.0521174083206</v>
          </cell>
          <cell r="Y149">
            <v>8239.2272174499994</v>
          </cell>
          <cell r="Z149">
            <v>8215.387871254632</v>
          </cell>
          <cell r="AA149">
            <v>8208.9743395146652</v>
          </cell>
        </row>
        <row r="150">
          <cell r="F150" t="str">
            <v>Plant gland seal pumps</v>
          </cell>
          <cell r="G150" t="str">
            <v>Calc</v>
          </cell>
          <cell r="H150" t="str">
            <v>UA</v>
          </cell>
          <cell r="I150">
            <v>50</v>
          </cell>
          <cell r="J150">
            <v>359.92481846228316</v>
          </cell>
          <cell r="K150">
            <v>322.83977002257649</v>
          </cell>
          <cell r="L150">
            <v>354.82230612859627</v>
          </cell>
          <cell r="M150">
            <v>345.95114524154849</v>
          </cell>
          <cell r="N150">
            <v>356.38666473576734</v>
          </cell>
          <cell r="O150">
            <v>347.35535758647188</v>
          </cell>
          <cell r="P150">
            <v>355.92028352799684</v>
          </cell>
          <cell r="Q150">
            <v>358.30245030617084</v>
          </cell>
          <cell r="R150">
            <v>344.27404622297149</v>
          </cell>
          <cell r="S150">
            <v>357.57964926195092</v>
          </cell>
          <cell r="T150">
            <v>343.53139886848874</v>
          </cell>
          <cell r="U150">
            <v>358.76843947300847</v>
          </cell>
          <cell r="V150">
            <v>4106.4166345649001</v>
          </cell>
          <cell r="W150">
            <v>4105.2374126971354</v>
          </cell>
          <cell r="X150">
            <v>4107.5260587041603</v>
          </cell>
          <cell r="Y150">
            <v>4119.6136087249997</v>
          </cell>
          <cell r="Z150">
            <v>4107.693935627316</v>
          </cell>
          <cell r="AA150">
            <v>4104.4871697573326</v>
          </cell>
        </row>
        <row r="151">
          <cell r="F151" t="str">
            <v>Ancillary Plant Services</v>
          </cell>
          <cell r="G151" t="str">
            <v>Calc</v>
          </cell>
          <cell r="H151" t="str">
            <v>Link</v>
          </cell>
          <cell r="J151">
            <v>719.84963692456631</v>
          </cell>
          <cell r="K151">
            <v>645.67954004515298</v>
          </cell>
          <cell r="L151">
            <v>709.64461225719253</v>
          </cell>
          <cell r="M151">
            <v>691.90229048309709</v>
          </cell>
          <cell r="N151">
            <v>712.77332947153468</v>
          </cell>
          <cell r="O151">
            <v>694.71071517294376</v>
          </cell>
          <cell r="P151">
            <v>711.8405670559938</v>
          </cell>
          <cell r="Q151">
            <v>716.60490061234179</v>
          </cell>
          <cell r="R151">
            <v>688.5480924459431</v>
          </cell>
          <cell r="S151">
            <v>715.15929852390184</v>
          </cell>
          <cell r="T151">
            <v>687.06279773697759</v>
          </cell>
          <cell r="U151">
            <v>717.53687894601694</v>
          </cell>
          <cell r="V151">
            <v>8212.8332691298001</v>
          </cell>
          <cell r="W151">
            <v>8210.4748253942707</v>
          </cell>
          <cell r="X151">
            <v>8215.0521174083206</v>
          </cell>
          <cell r="Y151">
            <v>8239.2272174499994</v>
          </cell>
          <cell r="Z151">
            <v>8215.387871254632</v>
          </cell>
          <cell r="AA151">
            <v>8208.9743395146652</v>
          </cell>
        </row>
        <row r="152">
          <cell r="F152" t="str">
            <v>Gravity Gold</v>
          </cell>
          <cell r="G152" t="str">
            <v>Calc</v>
          </cell>
          <cell r="H152" t="str">
            <v>Max Link</v>
          </cell>
          <cell r="J152">
            <v>719.84963692456631</v>
          </cell>
          <cell r="K152">
            <v>645.67954004515298</v>
          </cell>
          <cell r="L152">
            <v>709.64461225719253</v>
          </cell>
          <cell r="M152">
            <v>691.90229048309709</v>
          </cell>
          <cell r="N152">
            <v>712.77332947153468</v>
          </cell>
          <cell r="O152">
            <v>694.71071517294376</v>
          </cell>
          <cell r="P152">
            <v>711.8405670559938</v>
          </cell>
          <cell r="Q152">
            <v>716.60490061234179</v>
          </cell>
          <cell r="R152">
            <v>688.5480924459431</v>
          </cell>
          <cell r="S152">
            <v>715.15929852390184</v>
          </cell>
          <cell r="T152">
            <v>687.06279773697759</v>
          </cell>
          <cell r="U152">
            <v>717.53687894601694</v>
          </cell>
          <cell r="V152">
            <v>8212.8332691298001</v>
          </cell>
          <cell r="W152">
            <v>8210.4748253942707</v>
          </cell>
          <cell r="X152">
            <v>8215.0521174083206</v>
          </cell>
          <cell r="Y152">
            <v>8239.2272174499994</v>
          </cell>
          <cell r="Z152">
            <v>8215.387871254632</v>
          </cell>
          <cell r="AA152">
            <v>8208.9743395146652</v>
          </cell>
        </row>
        <row r="153">
          <cell r="F153" t="str">
            <v>K59 Stage 1</v>
          </cell>
          <cell r="G153" t="str">
            <v>Calc</v>
          </cell>
          <cell r="H153" t="str">
            <v>t/hr</v>
          </cell>
          <cell r="I153">
            <v>140</v>
          </cell>
          <cell r="J153">
            <v>387.5577458848274</v>
          </cell>
          <cell r="K153">
            <v>316.35089501157432</v>
          </cell>
          <cell r="L153">
            <v>418.47737436813424</v>
          </cell>
          <cell r="M153">
            <v>362.27863399296245</v>
          </cell>
          <cell r="N153">
            <v>393.9833543841271</v>
          </cell>
          <cell r="O153">
            <v>387.04228877332685</v>
          </cell>
          <cell r="P153">
            <v>419.88408627986286</v>
          </cell>
          <cell r="Q153">
            <v>401.29738388093205</v>
          </cell>
          <cell r="R153">
            <v>379.95109449437365</v>
          </cell>
          <cell r="S153">
            <v>446.61798126708749</v>
          </cell>
          <cell r="T153">
            <v>417.66668671136568</v>
          </cell>
          <cell r="U153">
            <v>442.51440948353155</v>
          </cell>
          <cell r="V153">
            <v>5021.1693000000005</v>
          </cell>
          <cell r="W153">
            <v>4662.4297999999999</v>
          </cell>
          <cell r="X153">
            <v>5051.5254999999997</v>
          </cell>
          <cell r="Y153">
            <v>5281.9346999999998</v>
          </cell>
          <cell r="Z153">
            <v>5407.9962999999998</v>
          </cell>
          <cell r="AA153">
            <v>5671.5078000000003</v>
          </cell>
        </row>
        <row r="154">
          <cell r="F154" t="str">
            <v>K59 Stage 2</v>
          </cell>
          <cell r="G154" t="str">
            <v>Calc</v>
          </cell>
          <cell r="H154" t="str">
            <v>t/hr</v>
          </cell>
          <cell r="I154">
            <v>140</v>
          </cell>
          <cell r="J154">
            <v>387.5577458848274</v>
          </cell>
          <cell r="K154">
            <v>316.35089501157432</v>
          </cell>
          <cell r="L154">
            <v>418.47737436813424</v>
          </cell>
          <cell r="M154">
            <v>362.27863399296245</v>
          </cell>
          <cell r="N154">
            <v>393.9833543841271</v>
          </cell>
          <cell r="O154">
            <v>387.04228877332685</v>
          </cell>
          <cell r="P154">
            <v>419.88408627986286</v>
          </cell>
          <cell r="Q154">
            <v>401.29738388093205</v>
          </cell>
          <cell r="R154">
            <v>379.95109449437365</v>
          </cell>
          <cell r="S154">
            <v>446.61798126708749</v>
          </cell>
          <cell r="T154">
            <v>417.66668671136568</v>
          </cell>
          <cell r="U154">
            <v>442.51440948353155</v>
          </cell>
          <cell r="V154">
            <v>5021.1693000000005</v>
          </cell>
          <cell r="W154">
            <v>4662.4297999999999</v>
          </cell>
          <cell r="X154">
            <v>5051.5254999999997</v>
          </cell>
          <cell r="Y154">
            <v>5281.9346999999998</v>
          </cell>
          <cell r="Z154">
            <v>5407.9962999999998</v>
          </cell>
          <cell r="AA154">
            <v>5671.5078000000003</v>
          </cell>
        </row>
        <row r="155">
          <cell r="F155" t="str">
            <v>Kiunga TM01</v>
          </cell>
          <cell r="G155" t="str">
            <v>Calc</v>
          </cell>
          <cell r="H155" t="str">
            <v>UA</v>
          </cell>
          <cell r="I155">
            <v>40</v>
          </cell>
          <cell r="J155">
            <v>217.03233769550334</v>
          </cell>
          <cell r="K155">
            <v>177.15650120648164</v>
          </cell>
          <cell r="L155">
            <v>234.3473296461552</v>
          </cell>
          <cell r="M155">
            <v>202.87603503605899</v>
          </cell>
          <cell r="N155">
            <v>220.63067845511119</v>
          </cell>
          <cell r="O155">
            <v>216.74368171306304</v>
          </cell>
          <cell r="P155">
            <v>235.1350883167232</v>
          </cell>
          <cell r="Q155">
            <v>224.72653497332195</v>
          </cell>
          <cell r="R155">
            <v>212.7726129168492</v>
          </cell>
          <cell r="S155">
            <v>250.10606950956898</v>
          </cell>
          <cell r="T155">
            <v>233.89334455836476</v>
          </cell>
          <cell r="U155">
            <v>247.80806931077768</v>
          </cell>
          <cell r="V155">
            <v>2811.854808</v>
          </cell>
          <cell r="W155">
            <v>2610.9606880000001</v>
          </cell>
          <cell r="X155">
            <v>2828.85428</v>
          </cell>
          <cell r="Y155">
            <v>2957.8834320000001</v>
          </cell>
          <cell r="Z155">
            <v>3028.4779279999998</v>
          </cell>
          <cell r="AA155">
            <v>3176.0443680000003</v>
          </cell>
        </row>
        <row r="156">
          <cell r="F156" t="str">
            <v>Kiunga TM02</v>
          </cell>
          <cell r="G156" t="str">
            <v>Calc</v>
          </cell>
          <cell r="H156" t="str">
            <v>Link</v>
          </cell>
          <cell r="I156">
            <v>40</v>
          </cell>
          <cell r="J156">
            <v>217.03233769550334</v>
          </cell>
          <cell r="K156">
            <v>177.15650120648164</v>
          </cell>
          <cell r="L156">
            <v>234.3473296461552</v>
          </cell>
          <cell r="M156">
            <v>202.87603503605899</v>
          </cell>
          <cell r="N156">
            <v>220.63067845511119</v>
          </cell>
          <cell r="O156">
            <v>216.74368171306304</v>
          </cell>
          <cell r="P156">
            <v>235.1350883167232</v>
          </cell>
          <cell r="Q156">
            <v>224.72653497332195</v>
          </cell>
          <cell r="R156">
            <v>212.7726129168492</v>
          </cell>
          <cell r="S156">
            <v>250.10606950956898</v>
          </cell>
          <cell r="T156">
            <v>233.89334455836476</v>
          </cell>
          <cell r="U156">
            <v>247.80806931077768</v>
          </cell>
          <cell r="V156">
            <v>2811.854808</v>
          </cell>
          <cell r="W156">
            <v>2610.9606880000001</v>
          </cell>
          <cell r="X156">
            <v>2828.85428</v>
          </cell>
          <cell r="Y156">
            <v>2957.8834320000001</v>
          </cell>
          <cell r="Z156">
            <v>3028.4779279999998</v>
          </cell>
          <cell r="AA156">
            <v>3176.0443680000003</v>
          </cell>
        </row>
        <row r="157">
          <cell r="F157" t="str">
            <v>Kiunga Ponds</v>
          </cell>
          <cell r="G157" t="str">
            <v>Calc</v>
          </cell>
          <cell r="H157" t="str">
            <v>UA</v>
          </cell>
          <cell r="I157">
            <v>30</v>
          </cell>
          <cell r="J157">
            <v>162.77425327162749</v>
          </cell>
          <cell r="K157">
            <v>132.86737590486121</v>
          </cell>
          <cell r="L157">
            <v>175.76049723461637</v>
          </cell>
          <cell r="M157">
            <v>152.15702627704425</v>
          </cell>
          <cell r="N157">
            <v>165.47300884133338</v>
          </cell>
          <cell r="O157">
            <v>162.55776128479729</v>
          </cell>
          <cell r="P157">
            <v>176.35131623754242</v>
          </cell>
          <cell r="Q157">
            <v>168.54490122999144</v>
          </cell>
          <cell r="R157">
            <v>159.57945968763693</v>
          </cell>
          <cell r="S157">
            <v>187.57955213217676</v>
          </cell>
          <cell r="T157">
            <v>175.42000841877359</v>
          </cell>
          <cell r="U157">
            <v>185.85605198308326</v>
          </cell>
          <cell r="V157">
            <v>2108.891106</v>
          </cell>
          <cell r="W157">
            <v>1958.2205160000001</v>
          </cell>
          <cell r="X157">
            <v>2121.6407100000001</v>
          </cell>
          <cell r="Y157">
            <v>2218.4125739999999</v>
          </cell>
          <cell r="Z157">
            <v>2271.3584459999997</v>
          </cell>
          <cell r="AA157">
            <v>2382.0332760000001</v>
          </cell>
        </row>
        <row r="158">
          <cell r="F158" t="str">
            <v>Dewatering Stage 1</v>
          </cell>
          <cell r="H158" t="str">
            <v>t/hr</v>
          </cell>
          <cell r="I158">
            <v>100</v>
          </cell>
          <cell r="J158">
            <v>542.58084423875835</v>
          </cell>
          <cell r="K158">
            <v>442.89125301620408</v>
          </cell>
          <cell r="L158">
            <v>585.86832411538796</v>
          </cell>
          <cell r="M158">
            <v>507.19008759014747</v>
          </cell>
          <cell r="N158">
            <v>551.57669613777796</v>
          </cell>
          <cell r="O158">
            <v>541.85920428265763</v>
          </cell>
          <cell r="P158">
            <v>587.83772079180801</v>
          </cell>
          <cell r="Q158">
            <v>561.81633743330485</v>
          </cell>
          <cell r="R158">
            <v>531.93153229212305</v>
          </cell>
          <cell r="S158">
            <v>625.26517377392247</v>
          </cell>
          <cell r="T158">
            <v>584.73336139591197</v>
          </cell>
          <cell r="U158">
            <v>619.52017327694421</v>
          </cell>
          <cell r="V158">
            <v>7029.6370200000001</v>
          </cell>
          <cell r="W158">
            <v>6527.4017199999998</v>
          </cell>
          <cell r="X158">
            <v>7072.1356999999998</v>
          </cell>
          <cell r="Y158">
            <v>7394.7085800000004</v>
          </cell>
          <cell r="Z158">
            <v>7571.1948199999997</v>
          </cell>
          <cell r="AA158">
            <v>7940.110920000001</v>
          </cell>
        </row>
        <row r="159">
          <cell r="F159" t="str">
            <v>Dewatering Stage 2</v>
          </cell>
          <cell r="H159" t="str">
            <v>t/hr</v>
          </cell>
          <cell r="I159">
            <v>100</v>
          </cell>
          <cell r="J159">
            <v>542.58084423875835</v>
          </cell>
          <cell r="K159">
            <v>442.89125301620408</v>
          </cell>
          <cell r="L159">
            <v>585.86832411538796</v>
          </cell>
          <cell r="M159">
            <v>507.19008759014747</v>
          </cell>
          <cell r="N159">
            <v>551.57669613777796</v>
          </cell>
          <cell r="O159">
            <v>541.85920428265763</v>
          </cell>
          <cell r="P159">
            <v>587.83772079180801</v>
          </cell>
          <cell r="Q159">
            <v>561.81633743330485</v>
          </cell>
          <cell r="R159">
            <v>531.93153229212305</v>
          </cell>
          <cell r="S159">
            <v>625.26517377392247</v>
          </cell>
          <cell r="T159">
            <v>584.73336139591197</v>
          </cell>
          <cell r="U159">
            <v>619.52017327694421</v>
          </cell>
          <cell r="V159">
            <v>7029.6370200000001</v>
          </cell>
          <cell r="W159">
            <v>6527.4017199999998</v>
          </cell>
          <cell r="X159">
            <v>7072.1356999999998</v>
          </cell>
          <cell r="Y159">
            <v>7394.7085800000004</v>
          </cell>
          <cell r="Z159">
            <v>7571.1948199999997</v>
          </cell>
          <cell r="AA159">
            <v>7940.110920000001</v>
          </cell>
        </row>
        <row r="160">
          <cell r="F160" t="str">
            <v>Kiunga Vacuum Pumps/Blowers</v>
          </cell>
          <cell r="H160" t="str">
            <v>Link</v>
          </cell>
          <cell r="J160">
            <v>542.58084423875835</v>
          </cell>
          <cell r="K160">
            <v>442.89125301620408</v>
          </cell>
          <cell r="L160">
            <v>585.86832411538796</v>
          </cell>
          <cell r="M160">
            <v>507.19008759014747</v>
          </cell>
          <cell r="N160">
            <v>551.57669613777796</v>
          </cell>
          <cell r="O160">
            <v>541.85920428265763</v>
          </cell>
          <cell r="P160">
            <v>587.83772079180801</v>
          </cell>
          <cell r="Q160">
            <v>561.81633743330485</v>
          </cell>
          <cell r="R160">
            <v>531.93153229212305</v>
          </cell>
          <cell r="S160">
            <v>625.26517377392247</v>
          </cell>
          <cell r="T160">
            <v>584.73336139591197</v>
          </cell>
          <cell r="U160">
            <v>619.52017327694421</v>
          </cell>
          <cell r="V160">
            <v>7029.6370200000001</v>
          </cell>
          <cell r="W160">
            <v>6527.4017199999998</v>
          </cell>
          <cell r="X160">
            <v>7072.1356999999998</v>
          </cell>
          <cell r="Y160">
            <v>7394.7085800000004</v>
          </cell>
          <cell r="Z160">
            <v>7571.1948199999997</v>
          </cell>
          <cell r="AA160">
            <v>7940.110920000001</v>
          </cell>
        </row>
        <row r="161">
          <cell r="F161" t="str">
            <v>Kiunga Ancillary</v>
          </cell>
          <cell r="H161" t="str">
            <v>Link</v>
          </cell>
          <cell r="J161">
            <v>542.58084423875835</v>
          </cell>
          <cell r="K161">
            <v>442.89125301620408</v>
          </cell>
          <cell r="L161">
            <v>585.86832411538796</v>
          </cell>
          <cell r="M161">
            <v>507.19008759014747</v>
          </cell>
          <cell r="N161">
            <v>551.57669613777796</v>
          </cell>
          <cell r="O161">
            <v>541.85920428265763</v>
          </cell>
          <cell r="P161">
            <v>587.83772079180801</v>
          </cell>
          <cell r="Q161">
            <v>561.81633743330485</v>
          </cell>
          <cell r="R161">
            <v>531.93153229212305</v>
          </cell>
          <cell r="S161">
            <v>625.26517377392247</v>
          </cell>
          <cell r="T161">
            <v>584.73336139591197</v>
          </cell>
          <cell r="U161">
            <v>619.52017327694421</v>
          </cell>
          <cell r="V161">
            <v>7029.6370200000001</v>
          </cell>
          <cell r="W161">
            <v>6527.4017199999998</v>
          </cell>
          <cell r="X161">
            <v>7072.1356999999998</v>
          </cell>
          <cell r="Y161">
            <v>7394.7085800000004</v>
          </cell>
          <cell r="Z161">
            <v>7571.1948199999997</v>
          </cell>
          <cell r="AA161">
            <v>7940.110920000001</v>
          </cell>
        </row>
        <row r="162">
          <cell r="F162" t="str">
            <v>Kiunga Water Systems</v>
          </cell>
          <cell r="H162" t="str">
            <v>Link</v>
          </cell>
          <cell r="J162">
            <v>542.58084423875835</v>
          </cell>
          <cell r="K162">
            <v>442.89125301620408</v>
          </cell>
          <cell r="L162">
            <v>585.86832411538796</v>
          </cell>
          <cell r="M162">
            <v>507.19008759014747</v>
          </cell>
          <cell r="N162">
            <v>551.57669613777796</v>
          </cell>
          <cell r="O162">
            <v>541.85920428265763</v>
          </cell>
          <cell r="P162">
            <v>587.83772079180801</v>
          </cell>
          <cell r="Q162">
            <v>561.81633743330485</v>
          </cell>
          <cell r="R162">
            <v>531.93153229212305</v>
          </cell>
          <cell r="S162">
            <v>625.26517377392247</v>
          </cell>
          <cell r="T162">
            <v>584.73336139591197</v>
          </cell>
          <cell r="U162">
            <v>619.52017327694421</v>
          </cell>
          <cell r="V162">
            <v>7029.6370200000001</v>
          </cell>
          <cell r="W162">
            <v>6527.4017199999998</v>
          </cell>
          <cell r="X162">
            <v>7072.1356999999998</v>
          </cell>
          <cell r="Y162">
            <v>7394.7085800000004</v>
          </cell>
          <cell r="Z162">
            <v>7571.1948199999997</v>
          </cell>
          <cell r="AA162">
            <v>7940.110920000001</v>
          </cell>
        </row>
        <row r="163">
          <cell r="F163" t="str">
            <v>Drying Stage 1</v>
          </cell>
          <cell r="H163" t="str">
            <v>UA</v>
          </cell>
          <cell r="I163">
            <v>80</v>
          </cell>
          <cell r="J163">
            <v>434.06467539100669</v>
          </cell>
          <cell r="K163">
            <v>354.31300241296327</v>
          </cell>
          <cell r="L163">
            <v>468.6946592923104</v>
          </cell>
          <cell r="M163">
            <v>405.75207007211799</v>
          </cell>
          <cell r="N163">
            <v>441.26135691022239</v>
          </cell>
          <cell r="O163">
            <v>433.48736342612608</v>
          </cell>
          <cell r="P163">
            <v>470.2701766334464</v>
          </cell>
          <cell r="Q163">
            <v>449.45306994664389</v>
          </cell>
          <cell r="R163">
            <v>425.5452258336984</v>
          </cell>
          <cell r="S163">
            <v>500.21213901913796</v>
          </cell>
          <cell r="T163">
            <v>467.78668911672952</v>
          </cell>
          <cell r="U163">
            <v>495.61613862155536</v>
          </cell>
          <cell r="V163">
            <v>5623.7096160000001</v>
          </cell>
          <cell r="W163">
            <v>5221.9213760000002</v>
          </cell>
          <cell r="X163">
            <v>5657.70856</v>
          </cell>
          <cell r="Y163">
            <v>5915.7668640000002</v>
          </cell>
          <cell r="Z163">
            <v>6056.9558559999996</v>
          </cell>
          <cell r="AA163">
            <v>6352.0887360000006</v>
          </cell>
        </row>
        <row r="164">
          <cell r="F164" t="str">
            <v>Drying Stage 2</v>
          </cell>
          <cell r="H164" t="str">
            <v>UA</v>
          </cell>
          <cell r="I164">
            <v>80</v>
          </cell>
          <cell r="J164">
            <v>434.06467539100669</v>
          </cell>
          <cell r="K164">
            <v>354.31300241296327</v>
          </cell>
          <cell r="L164">
            <v>468.6946592923104</v>
          </cell>
          <cell r="M164">
            <v>405.75207007211799</v>
          </cell>
          <cell r="N164">
            <v>441.26135691022239</v>
          </cell>
          <cell r="O164">
            <v>433.48736342612608</v>
          </cell>
          <cell r="P164">
            <v>470.2701766334464</v>
          </cell>
          <cell r="Q164">
            <v>449.45306994664389</v>
          </cell>
          <cell r="R164">
            <v>425.5452258336984</v>
          </cell>
          <cell r="S164">
            <v>500.21213901913796</v>
          </cell>
          <cell r="T164">
            <v>467.78668911672952</v>
          </cell>
          <cell r="U164">
            <v>495.61613862155536</v>
          </cell>
          <cell r="V164">
            <v>5623.7096160000001</v>
          </cell>
          <cell r="W164">
            <v>5221.9213760000002</v>
          </cell>
          <cell r="X164">
            <v>5657.70856</v>
          </cell>
          <cell r="Y164">
            <v>5915.7668640000002</v>
          </cell>
          <cell r="Z164">
            <v>6056.9558559999996</v>
          </cell>
          <cell r="AA164">
            <v>6352.0887360000006</v>
          </cell>
        </row>
        <row r="165">
          <cell r="F165" t="str">
            <v>Kiunga CV04</v>
          </cell>
          <cell r="H165" t="str">
            <v>Max Link</v>
          </cell>
          <cell r="J165">
            <v>542.58084423875835</v>
          </cell>
          <cell r="K165">
            <v>442.89125301620408</v>
          </cell>
          <cell r="L165">
            <v>585.86832411538796</v>
          </cell>
          <cell r="M165">
            <v>507.19008759014747</v>
          </cell>
          <cell r="N165">
            <v>551.57669613777796</v>
          </cell>
          <cell r="O165">
            <v>541.85920428265763</v>
          </cell>
          <cell r="P165">
            <v>587.83772079180801</v>
          </cell>
          <cell r="Q165">
            <v>561.81633743330485</v>
          </cell>
          <cell r="R165">
            <v>531.93153229212305</v>
          </cell>
          <cell r="S165">
            <v>625.26517377392247</v>
          </cell>
          <cell r="T165">
            <v>584.73336139591197</v>
          </cell>
          <cell r="U165">
            <v>619.52017327694421</v>
          </cell>
          <cell r="V165">
            <v>7029.6370200000001</v>
          </cell>
          <cell r="W165">
            <v>6527.4017199999998</v>
          </cell>
          <cell r="X165">
            <v>7072.1356999999998</v>
          </cell>
          <cell r="Y165">
            <v>7394.7085800000004</v>
          </cell>
          <cell r="Z165">
            <v>7571.1948199999997</v>
          </cell>
          <cell r="AA165">
            <v>7940.110920000001</v>
          </cell>
        </row>
        <row r="166">
          <cell r="F166" t="str">
            <v>Kiunga CV05</v>
          </cell>
          <cell r="H166" t="str">
            <v>Link</v>
          </cell>
          <cell r="J166">
            <v>542.58084423875835</v>
          </cell>
          <cell r="K166">
            <v>442.89125301620408</v>
          </cell>
          <cell r="L166">
            <v>585.86832411538796</v>
          </cell>
          <cell r="M166">
            <v>507.19008759014747</v>
          </cell>
          <cell r="N166">
            <v>551.57669613777796</v>
          </cell>
          <cell r="O166">
            <v>541.85920428265763</v>
          </cell>
          <cell r="P166">
            <v>587.83772079180801</v>
          </cell>
          <cell r="Q166">
            <v>561.81633743330485</v>
          </cell>
          <cell r="R166">
            <v>531.93153229212305</v>
          </cell>
          <cell r="S166">
            <v>625.26517377392247</v>
          </cell>
          <cell r="T166">
            <v>584.73336139591197</v>
          </cell>
          <cell r="U166">
            <v>619.52017327694421</v>
          </cell>
          <cell r="V166">
            <v>7029.6370200000001</v>
          </cell>
          <cell r="W166">
            <v>6527.4017199999998</v>
          </cell>
          <cell r="X166">
            <v>7072.1356999999998</v>
          </cell>
          <cell r="Y166">
            <v>7394.7085800000004</v>
          </cell>
          <cell r="Z166">
            <v>7571.1948199999997</v>
          </cell>
          <cell r="AA166">
            <v>7940.110920000001</v>
          </cell>
        </row>
        <row r="167">
          <cell r="F167" t="str">
            <v>Kiunga CV06</v>
          </cell>
          <cell r="H167" t="str">
            <v>t/hr</v>
          </cell>
          <cell r="I167">
            <v>600</v>
          </cell>
          <cell r="J167">
            <v>90.430140706459724</v>
          </cell>
          <cell r="K167">
            <v>73.815208836034017</v>
          </cell>
          <cell r="L167">
            <v>97.644720685897994</v>
          </cell>
          <cell r="M167">
            <v>84.531681265024574</v>
          </cell>
          <cell r="N167">
            <v>91.929449356296317</v>
          </cell>
          <cell r="O167">
            <v>90.309867380442938</v>
          </cell>
          <cell r="P167">
            <v>97.97295346530133</v>
          </cell>
          <cell r="Q167">
            <v>93.636056238884152</v>
          </cell>
          <cell r="R167">
            <v>88.655255382020513</v>
          </cell>
          <cell r="S167">
            <v>104.21086229565375</v>
          </cell>
          <cell r="T167">
            <v>97.45556023265199</v>
          </cell>
          <cell r="U167">
            <v>103.25336221282403</v>
          </cell>
          <cell r="V167">
            <v>1171.60617</v>
          </cell>
          <cell r="W167">
            <v>1087.9002866666667</v>
          </cell>
          <cell r="X167">
            <v>1178.6892833333332</v>
          </cell>
          <cell r="Y167">
            <v>1232.4514300000001</v>
          </cell>
          <cell r="Z167">
            <v>1261.8658033333334</v>
          </cell>
          <cell r="AA167">
            <v>1323.3518200000001</v>
          </cell>
        </row>
        <row r="168">
          <cell r="F168" t="str">
            <v>Kiunga CV10/shiploader</v>
          </cell>
          <cell r="H168" t="str">
            <v>Link</v>
          </cell>
          <cell r="J168">
            <v>90.430140706459724</v>
          </cell>
          <cell r="K168">
            <v>73.815208836034017</v>
          </cell>
          <cell r="L168">
            <v>97.644720685897994</v>
          </cell>
          <cell r="M168">
            <v>84.531681265024574</v>
          </cell>
          <cell r="N168">
            <v>91.929449356296317</v>
          </cell>
          <cell r="O168">
            <v>90.309867380442938</v>
          </cell>
          <cell r="P168">
            <v>97.97295346530133</v>
          </cell>
          <cell r="Q168">
            <v>93.636056238884152</v>
          </cell>
          <cell r="R168">
            <v>88.655255382020513</v>
          </cell>
          <cell r="S168">
            <v>104.21086229565375</v>
          </cell>
          <cell r="T168">
            <v>97.45556023265199</v>
          </cell>
          <cell r="U168">
            <v>103.25336221282403</v>
          </cell>
          <cell r="V168">
            <v>1171.60617</v>
          </cell>
          <cell r="W168">
            <v>1087.9002866666667</v>
          </cell>
          <cell r="X168">
            <v>1178.6892833333332</v>
          </cell>
          <cell r="Y168">
            <v>1232.4514300000001</v>
          </cell>
          <cell r="Z168">
            <v>1261.8658033333334</v>
          </cell>
          <cell r="AA168">
            <v>1323.3518200000001</v>
          </cell>
        </row>
      </sheetData>
      <sheetData sheetId="6" refreshError="1"/>
      <sheetData sheetId="7">
        <row r="12">
          <cell r="C12" t="str">
            <v>2400121113</v>
          </cell>
          <cell r="D12" t="str">
            <v>Taranaki</v>
          </cell>
          <cell r="F12" t="str">
            <v>Feeder FE05</v>
          </cell>
          <cell r="G12" t="str">
            <v>Input</v>
          </cell>
          <cell r="H12" t="str">
            <v>USD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</row>
        <row r="13">
          <cell r="C13" t="str">
            <v>2400121113</v>
          </cell>
          <cell r="F13" t="str">
            <v>Crusher GCR01</v>
          </cell>
          <cell r="G13" t="str">
            <v>Input</v>
          </cell>
          <cell r="H13" t="str">
            <v>USD</v>
          </cell>
        </row>
        <row r="14">
          <cell r="C14" t="str">
            <v>2400120113</v>
          </cell>
          <cell r="D14" t="str">
            <v>Inpit</v>
          </cell>
          <cell r="F14" t="str">
            <v>Feeder FE02</v>
          </cell>
          <cell r="G14" t="str">
            <v>Input</v>
          </cell>
          <cell r="H14" t="str">
            <v>USD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</row>
        <row r="15">
          <cell r="C15" t="str">
            <v>2400120113</v>
          </cell>
          <cell r="F15" t="str">
            <v>Crusher GCR02</v>
          </cell>
          <cell r="G15" t="str">
            <v>Input</v>
          </cell>
          <cell r="H15" t="str">
            <v>USD</v>
          </cell>
        </row>
        <row r="16">
          <cell r="C16" t="str">
            <v>2400130113</v>
          </cell>
          <cell r="D16" t="str">
            <v>Reclaim</v>
          </cell>
          <cell r="F16" t="str">
            <v>ISP Feeders</v>
          </cell>
          <cell r="G16" t="str">
            <v>Input</v>
          </cell>
          <cell r="H16" t="str">
            <v>USD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</row>
        <row r="17">
          <cell r="C17" t="str">
            <v>2400130113</v>
          </cell>
          <cell r="F17" t="str">
            <v>ISP Conveyors</v>
          </cell>
          <cell r="G17" t="str">
            <v>Input</v>
          </cell>
          <cell r="H17" t="str">
            <v>USD</v>
          </cell>
        </row>
        <row r="18">
          <cell r="C18" t="str">
            <v>2400200113</v>
          </cell>
          <cell r="D18" t="str">
            <v>Grinding</v>
          </cell>
          <cell r="F18" t="str">
            <v>Sag mill 01</v>
          </cell>
          <cell r="G18" t="str">
            <v>Input</v>
          </cell>
          <cell r="H18" t="str">
            <v>USD</v>
          </cell>
          <cell r="J18">
            <v>0</v>
          </cell>
          <cell r="K18">
            <v>0</v>
          </cell>
          <cell r="L18">
            <v>618250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702750</v>
          </cell>
          <cell r="U18">
            <v>0</v>
          </cell>
          <cell r="V18">
            <v>1321000</v>
          </cell>
          <cell r="W18">
            <v>1321000</v>
          </cell>
          <cell r="X18">
            <v>1321000</v>
          </cell>
          <cell r="Y18">
            <v>1321000</v>
          </cell>
          <cell r="Z18">
            <v>1321000</v>
          </cell>
          <cell r="AA18">
            <v>1321000</v>
          </cell>
        </row>
        <row r="19">
          <cell r="C19" t="str">
            <v>2400200113</v>
          </cell>
          <cell r="F19" t="str">
            <v>Ball Mill 1A</v>
          </cell>
          <cell r="G19" t="str">
            <v>Input</v>
          </cell>
          <cell r="H19" t="str">
            <v>USD</v>
          </cell>
        </row>
        <row r="20">
          <cell r="C20" t="str">
            <v>2400200113</v>
          </cell>
          <cell r="F20" t="str">
            <v>Ball Mill 1B</v>
          </cell>
          <cell r="G20" t="str">
            <v>Input</v>
          </cell>
          <cell r="H20" t="str">
            <v>USD</v>
          </cell>
        </row>
        <row r="21">
          <cell r="C21" t="str">
            <v>2400210113</v>
          </cell>
          <cell r="D21" t="str">
            <v>Flotation</v>
          </cell>
          <cell r="F21" t="str">
            <v>Rougher cells 1</v>
          </cell>
          <cell r="G21" t="str">
            <v>Input</v>
          </cell>
          <cell r="H21" t="str">
            <v>USD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87500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87500</v>
          </cell>
          <cell r="W21">
            <v>87500</v>
          </cell>
          <cell r="X21">
            <v>87500</v>
          </cell>
          <cell r="Y21">
            <v>87500</v>
          </cell>
          <cell r="Z21">
            <v>87500</v>
          </cell>
          <cell r="AA21">
            <v>87500</v>
          </cell>
        </row>
        <row r="22">
          <cell r="C22" t="str">
            <v>2400210113</v>
          </cell>
          <cell r="F22" t="str">
            <v>Hi Grade Circuit 1</v>
          </cell>
          <cell r="G22" t="str">
            <v>Input</v>
          </cell>
          <cell r="H22" t="str">
            <v>USD</v>
          </cell>
        </row>
        <row r="23">
          <cell r="C23" t="str">
            <v>2400210113</v>
          </cell>
          <cell r="F23" t="str">
            <v>Cleaner/Recleaner 1</v>
          </cell>
          <cell r="G23" t="str">
            <v>Input</v>
          </cell>
          <cell r="H23" t="str">
            <v>USD</v>
          </cell>
        </row>
        <row r="24">
          <cell r="C24" t="str">
            <v>2400210113</v>
          </cell>
          <cell r="F24" t="str">
            <v>Lo-Grade Circuit 1</v>
          </cell>
          <cell r="G24" t="str">
            <v>Input</v>
          </cell>
          <cell r="H24" t="str">
            <v>USD</v>
          </cell>
        </row>
        <row r="25">
          <cell r="C25" t="str">
            <v>2400201113</v>
          </cell>
          <cell r="D25" t="str">
            <v>Grinding</v>
          </cell>
          <cell r="F25" t="str">
            <v>Sag mill 02</v>
          </cell>
          <cell r="G25" t="str">
            <v>Input</v>
          </cell>
          <cell r="H25" t="str">
            <v>USD</v>
          </cell>
          <cell r="J25">
            <v>198750</v>
          </cell>
          <cell r="K25">
            <v>0</v>
          </cell>
          <cell r="L25">
            <v>0</v>
          </cell>
          <cell r="M25">
            <v>0</v>
          </cell>
          <cell r="N25">
            <v>567500</v>
          </cell>
          <cell r="O25">
            <v>0</v>
          </cell>
          <cell r="P25">
            <v>0</v>
          </cell>
          <cell r="Q25">
            <v>0</v>
          </cell>
          <cell r="R25">
            <v>227500</v>
          </cell>
          <cell r="S25">
            <v>0</v>
          </cell>
          <cell r="T25">
            <v>0</v>
          </cell>
          <cell r="U25">
            <v>190990.86249999999</v>
          </cell>
          <cell r="V25">
            <v>1184740.8625</v>
          </cell>
          <cell r="W25">
            <v>1184740.8625</v>
          </cell>
          <cell r="X25">
            <v>1184740.8625</v>
          </cell>
          <cell r="Y25">
            <v>1184740.8625</v>
          </cell>
          <cell r="Z25">
            <v>1184740.8625</v>
          </cell>
          <cell r="AA25">
            <v>1184740.8625</v>
          </cell>
        </row>
        <row r="26">
          <cell r="C26" t="str">
            <v>2400201113</v>
          </cell>
          <cell r="F26" t="str">
            <v>Ball Mill 2A</v>
          </cell>
          <cell r="G26" t="str">
            <v>Input</v>
          </cell>
          <cell r="H26" t="str">
            <v>USD</v>
          </cell>
        </row>
        <row r="27">
          <cell r="C27" t="str">
            <v>2400201113</v>
          </cell>
          <cell r="F27" t="str">
            <v>Ball Mill 2B</v>
          </cell>
          <cell r="G27" t="str">
            <v>Input</v>
          </cell>
          <cell r="H27" t="str">
            <v>USD</v>
          </cell>
        </row>
        <row r="28">
          <cell r="C28" t="str">
            <v>2400211113</v>
          </cell>
          <cell r="D28" t="str">
            <v>Flotation</v>
          </cell>
          <cell r="F28" t="str">
            <v>Rougher cells 2</v>
          </cell>
          <cell r="G28" t="str">
            <v>Input</v>
          </cell>
          <cell r="H28" t="str">
            <v>USD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</row>
        <row r="29">
          <cell r="C29" t="str">
            <v>2400211113</v>
          </cell>
          <cell r="F29" t="str">
            <v>Hi Grade Circuit 2</v>
          </cell>
          <cell r="G29" t="str">
            <v>Input</v>
          </cell>
          <cell r="H29" t="str">
            <v>USD</v>
          </cell>
        </row>
        <row r="30">
          <cell r="C30" t="str">
            <v>2400211113</v>
          </cell>
          <cell r="F30" t="str">
            <v>Cleaner/Recleaner 2</v>
          </cell>
          <cell r="G30" t="str">
            <v>Input</v>
          </cell>
          <cell r="H30" t="str">
            <v>USD</v>
          </cell>
        </row>
        <row r="31">
          <cell r="C31" t="str">
            <v>2400211113</v>
          </cell>
          <cell r="F31" t="str">
            <v>Lo-Grade Circuit 2</v>
          </cell>
          <cell r="G31" t="str">
            <v>Input</v>
          </cell>
          <cell r="H31" t="str">
            <v>USD</v>
          </cell>
        </row>
        <row r="32">
          <cell r="C32" t="str">
            <v>2400270113</v>
          </cell>
          <cell r="F32" t="str">
            <v>Kiln Discharge and Crushing</v>
          </cell>
          <cell r="G32" t="str">
            <v>Input</v>
          </cell>
          <cell r="H32" t="str">
            <v>USD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Notes"/>
      <sheetName val="Parameters"/>
      <sheetName val="InitFleet"/>
      <sheetName val="ReplFleet"/>
      <sheetName val="PASTE IN REP"/>
      <sheetName val="Paste In Op Hrs"/>
      <sheetName val="FleetOpHrs"/>
      <sheetName val="Paste in Fleet Nos"/>
      <sheetName val="Fleet"/>
      <sheetName val="MARC_Rates"/>
      <sheetName val="EquipData"/>
      <sheetName val="Fixed Plant"/>
      <sheetName val="Inputs"/>
      <sheetName val="Fixed Plant Maintenance"/>
    </sheetNames>
    <sheetDataSet>
      <sheetData sheetId="0"/>
      <sheetData sheetId="1"/>
      <sheetData sheetId="2" refreshError="1">
        <row r="9">
          <cell r="C9" t="str">
            <v>Y1</v>
          </cell>
          <cell r="E9">
            <v>38353</v>
          </cell>
        </row>
        <row r="10">
          <cell r="C10" t="str">
            <v>Y2</v>
          </cell>
          <cell r="E10">
            <v>38718</v>
          </cell>
        </row>
        <row r="11">
          <cell r="C11" t="str">
            <v>Y3</v>
          </cell>
          <cell r="E11">
            <v>39083</v>
          </cell>
        </row>
        <row r="12">
          <cell r="C12" t="str">
            <v>Y4</v>
          </cell>
          <cell r="E12">
            <v>39448</v>
          </cell>
        </row>
        <row r="13">
          <cell r="C13" t="str">
            <v>Y5</v>
          </cell>
          <cell r="E13">
            <v>39814</v>
          </cell>
        </row>
        <row r="14">
          <cell r="C14" t="str">
            <v>Y6</v>
          </cell>
          <cell r="E14">
            <v>40179</v>
          </cell>
        </row>
        <row r="15">
          <cell r="C15" t="str">
            <v>Y7</v>
          </cell>
          <cell r="E15">
            <v>40544</v>
          </cell>
        </row>
        <row r="16">
          <cell r="C16" t="str">
            <v>Y8</v>
          </cell>
          <cell r="E16">
            <v>40909</v>
          </cell>
        </row>
        <row r="17">
          <cell r="C17" t="str">
            <v>Y9</v>
          </cell>
          <cell r="E17">
            <v>41275</v>
          </cell>
        </row>
        <row r="18">
          <cell r="C18" t="str">
            <v>Y10</v>
          </cell>
          <cell r="E18">
            <v>41640</v>
          </cell>
        </row>
        <row r="19">
          <cell r="C19" t="str">
            <v>Y11</v>
          </cell>
          <cell r="E19">
            <v>42005</v>
          </cell>
        </row>
        <row r="20">
          <cell r="C20" t="str">
            <v>Y12</v>
          </cell>
          <cell r="E20">
            <v>42370</v>
          </cell>
        </row>
        <row r="21">
          <cell r="C21" t="str">
            <v>Y13</v>
          </cell>
          <cell r="E21">
            <v>42736</v>
          </cell>
        </row>
        <row r="22">
          <cell r="C22" t="str">
            <v>Y14</v>
          </cell>
          <cell r="E22">
            <v>43101</v>
          </cell>
        </row>
        <row r="23">
          <cell r="C23" t="str">
            <v>Y15</v>
          </cell>
          <cell r="E23">
            <v>43466</v>
          </cell>
        </row>
        <row r="24">
          <cell r="C24" t="str">
            <v>Y16</v>
          </cell>
          <cell r="E24">
            <v>43831</v>
          </cell>
        </row>
        <row r="25">
          <cell r="C25" t="str">
            <v>Y17</v>
          </cell>
          <cell r="E25">
            <v>44197</v>
          </cell>
        </row>
        <row r="26">
          <cell r="C26" t="str">
            <v>Y18</v>
          </cell>
          <cell r="E26">
            <v>44562</v>
          </cell>
        </row>
        <row r="27">
          <cell r="C27" t="str">
            <v>Y19</v>
          </cell>
          <cell r="E27">
            <v>44927</v>
          </cell>
        </row>
        <row r="28">
          <cell r="C28" t="str">
            <v>Y20</v>
          </cell>
          <cell r="E28">
            <v>45292</v>
          </cell>
        </row>
        <row r="29">
          <cell r="C29" t="str">
            <v>Y21</v>
          </cell>
          <cell r="E29">
            <v>45658</v>
          </cell>
        </row>
        <row r="30">
          <cell r="C30" t="str">
            <v>Y22</v>
          </cell>
          <cell r="E30">
            <v>46023</v>
          </cell>
        </row>
        <row r="31">
          <cell r="C31" t="str">
            <v>Y23</v>
          </cell>
          <cell r="E31">
            <v>46388</v>
          </cell>
        </row>
        <row r="32">
          <cell r="C32" t="str">
            <v>Y24</v>
          </cell>
          <cell r="E32">
            <v>46753</v>
          </cell>
        </row>
        <row r="33">
          <cell r="C33" t="str">
            <v>Y25</v>
          </cell>
          <cell r="E33">
            <v>47119</v>
          </cell>
        </row>
        <row r="34">
          <cell r="C34" t="str">
            <v>Y26</v>
          </cell>
          <cell r="E34">
            <v>47484</v>
          </cell>
        </row>
        <row r="35">
          <cell r="C35" t="str">
            <v>Y27</v>
          </cell>
          <cell r="E35">
            <v>47849</v>
          </cell>
        </row>
        <row r="36">
          <cell r="C36" t="str">
            <v>Y28</v>
          </cell>
          <cell r="E36">
            <v>48214</v>
          </cell>
        </row>
        <row r="37">
          <cell r="C37" t="str">
            <v>Y29</v>
          </cell>
          <cell r="E37">
            <v>48580</v>
          </cell>
        </row>
        <row r="38">
          <cell r="C38" t="str">
            <v>Y30</v>
          </cell>
          <cell r="E38">
            <v>48945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>
        <row r="12">
          <cell r="B12">
            <v>110</v>
          </cell>
        </row>
        <row r="13">
          <cell r="B13">
            <v>111</v>
          </cell>
        </row>
        <row r="14">
          <cell r="B14">
            <v>118</v>
          </cell>
        </row>
        <row r="15">
          <cell r="B15">
            <v>202</v>
          </cell>
        </row>
        <row r="16">
          <cell r="B16">
            <v>204</v>
          </cell>
        </row>
        <row r="17">
          <cell r="B17">
            <v>218</v>
          </cell>
        </row>
        <row r="18">
          <cell r="B18">
            <v>229</v>
          </cell>
        </row>
        <row r="19">
          <cell r="B19">
            <v>230</v>
          </cell>
        </row>
        <row r="20">
          <cell r="B20">
            <v>231</v>
          </cell>
        </row>
        <row r="21">
          <cell r="B21">
            <v>232</v>
          </cell>
        </row>
        <row r="22">
          <cell r="B22">
            <v>300</v>
          </cell>
        </row>
        <row r="23">
          <cell r="B23">
            <v>301</v>
          </cell>
        </row>
        <row r="24">
          <cell r="B24">
            <v>302</v>
          </cell>
        </row>
        <row r="25">
          <cell r="B25">
            <v>303</v>
          </cell>
        </row>
        <row r="26">
          <cell r="B26">
            <v>304</v>
          </cell>
        </row>
        <row r="27">
          <cell r="B27">
            <v>305</v>
          </cell>
        </row>
        <row r="28">
          <cell r="B28">
            <v>604</v>
          </cell>
        </row>
        <row r="29">
          <cell r="B29">
            <v>605</v>
          </cell>
        </row>
        <row r="30">
          <cell r="B30">
            <v>701</v>
          </cell>
        </row>
        <row r="31">
          <cell r="B31">
            <v>703</v>
          </cell>
        </row>
        <row r="32">
          <cell r="B32">
            <v>704</v>
          </cell>
        </row>
        <row r="33">
          <cell r="B33">
            <v>705</v>
          </cell>
        </row>
        <row r="34">
          <cell r="B34">
            <v>800</v>
          </cell>
        </row>
        <row r="35">
          <cell r="B35">
            <v>802</v>
          </cell>
        </row>
        <row r="36">
          <cell r="B36">
            <v>803</v>
          </cell>
        </row>
        <row r="37">
          <cell r="B37">
            <v>811</v>
          </cell>
        </row>
        <row r="38">
          <cell r="B38">
            <v>1102</v>
          </cell>
        </row>
        <row r="39">
          <cell r="B39">
            <v>1103</v>
          </cell>
        </row>
        <row r="40">
          <cell r="B40">
            <v>1107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E-MOER Register"/>
      <sheetName val="Hoja1"/>
      <sheetName val="LISTS-FOR INTERNAL USE ONLY"/>
      <sheetName val="Fleet"/>
      <sheetName val="Parameters"/>
    </sheetNames>
    <sheetDataSet>
      <sheetData sheetId="0" refreshError="1"/>
      <sheetData sheetId="1" refreshError="1"/>
      <sheetData sheetId="2" refreshError="1">
        <row r="8">
          <cell r="B8" t="str">
            <v>In Progress</v>
          </cell>
        </row>
        <row r="9">
          <cell r="B9" t="str">
            <v>For Approval</v>
          </cell>
        </row>
        <row r="10">
          <cell r="B10" t="str">
            <v>Approved</v>
          </cell>
        </row>
        <row r="11">
          <cell r="B11" t="str">
            <v>Defining scope</v>
          </cell>
        </row>
        <row r="12">
          <cell r="B12" t="str">
            <v>TBD</v>
          </cell>
        </row>
        <row r="13">
          <cell r="B13" t="str">
            <v>Voided</v>
          </cell>
        </row>
        <row r="17">
          <cell r="B17" t="str">
            <v>Johnny Campo</v>
          </cell>
        </row>
        <row r="18">
          <cell r="B18" t="str">
            <v>Operation Manager</v>
          </cell>
        </row>
        <row r="19">
          <cell r="B19" t="str">
            <v>Purchasing</v>
          </cell>
        </row>
        <row r="20">
          <cell r="B20" t="str">
            <v>Peter Tilston</v>
          </cell>
        </row>
        <row r="21">
          <cell r="B21" t="str">
            <v>Jaime Urjel</v>
          </cell>
        </row>
        <row r="22">
          <cell r="B22" t="str">
            <v>Harold McBride</v>
          </cell>
        </row>
        <row r="23">
          <cell r="B23" t="str">
            <v>Chris Phillips</v>
          </cell>
        </row>
        <row r="24">
          <cell r="B24" t="str">
            <v>Reinhold Schmidt</v>
          </cell>
        </row>
        <row r="25">
          <cell r="B25" t="str">
            <v>Gary Nagle</v>
          </cell>
        </row>
      </sheetData>
      <sheetData sheetId="3" refreshError="1"/>
      <sheetData sheetId="4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General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  <cell r="N461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  <cell r="N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  <cell r="N464">
            <v>0</v>
          </cell>
        </row>
        <row r="465">
          <cell r="G465" t="str">
            <v>______</v>
          </cell>
          <cell r="H465" t="str">
            <v>______</v>
          </cell>
          <cell r="I465" t="str">
            <v>______</v>
          </cell>
          <cell r="J465" t="str">
            <v>______</v>
          </cell>
          <cell r="L465" t="str">
            <v>______</v>
          </cell>
          <cell r="M465" t="str">
            <v>______</v>
          </cell>
          <cell r="N465" t="str">
            <v>______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  <cell r="N466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G470" t="str">
            <v>______</v>
          </cell>
          <cell r="H470" t="str">
            <v>______</v>
          </cell>
          <cell r="I470" t="str">
            <v>______</v>
          </cell>
          <cell r="J470" t="str">
            <v>______</v>
          </cell>
          <cell r="L470" t="str">
            <v>______</v>
          </cell>
          <cell r="M470" t="str">
            <v>______</v>
          </cell>
          <cell r="N470" t="str">
            <v>______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  <cell r="N471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  <cell r="N475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  <cell r="N477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G481" t="str">
            <v>______</v>
          </cell>
          <cell r="H481" t="str">
            <v>______</v>
          </cell>
          <cell r="I481" t="str">
            <v>______</v>
          </cell>
          <cell r="J481" t="str">
            <v>______</v>
          </cell>
          <cell r="L481" t="str">
            <v>______</v>
          </cell>
          <cell r="M481" t="str">
            <v>______</v>
          </cell>
          <cell r="N481" t="str">
            <v>______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  <cell r="N482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  <cell r="N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G486" t="str">
            <v>______</v>
          </cell>
          <cell r="H486" t="str">
            <v>______</v>
          </cell>
          <cell r="I486" t="str">
            <v>______</v>
          </cell>
          <cell r="J486" t="str">
            <v>______</v>
          </cell>
          <cell r="L486" t="str">
            <v>______</v>
          </cell>
          <cell r="M486" t="str">
            <v>______</v>
          </cell>
          <cell r="N486" t="str">
            <v>______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L487">
            <v>0</v>
          </cell>
          <cell r="M487">
            <v>0</v>
          </cell>
          <cell r="N487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L490">
            <v>0</v>
          </cell>
          <cell r="M490">
            <v>0</v>
          </cell>
          <cell r="N490">
            <v>0</v>
          </cell>
        </row>
        <row r="510">
          <cell r="G510" t="str">
            <v>______</v>
          </cell>
          <cell r="H510" t="str">
            <v>______</v>
          </cell>
          <cell r="I510" t="str">
            <v>______</v>
          </cell>
          <cell r="J510" t="str">
            <v>______</v>
          </cell>
          <cell r="L510" t="str">
            <v>______</v>
          </cell>
          <cell r="M510" t="str">
            <v>______</v>
          </cell>
          <cell r="N510" t="str">
            <v>______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L512">
            <v>0</v>
          </cell>
          <cell r="M512">
            <v>0</v>
          </cell>
          <cell r="N512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G519" t="str">
            <v>______</v>
          </cell>
          <cell r="H519" t="str">
            <v>______</v>
          </cell>
          <cell r="I519" t="str">
            <v>______</v>
          </cell>
          <cell r="J519" t="str">
            <v>______</v>
          </cell>
          <cell r="L519" t="str">
            <v>______</v>
          </cell>
          <cell r="M519" t="str">
            <v>______</v>
          </cell>
          <cell r="N519" t="str">
            <v>______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L520">
            <v>0</v>
          </cell>
          <cell r="M520">
            <v>0</v>
          </cell>
          <cell r="N520">
            <v>0</v>
          </cell>
        </row>
        <row r="522">
          <cell r="G522">
            <v>1998</v>
          </cell>
          <cell r="H522">
            <v>1999</v>
          </cell>
          <cell r="I522">
            <v>2000</v>
          </cell>
          <cell r="J522">
            <v>2001</v>
          </cell>
          <cell r="L522">
            <v>2000</v>
          </cell>
          <cell r="M522">
            <v>2001</v>
          </cell>
          <cell r="N522">
            <v>2002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L526">
            <v>0</v>
          </cell>
          <cell r="M526">
            <v>0</v>
          </cell>
          <cell r="N526">
            <v>0</v>
          </cell>
        </row>
        <row r="527">
          <cell r="G527" t="str">
            <v>______</v>
          </cell>
          <cell r="H527" t="str">
            <v>______</v>
          </cell>
          <cell r="I527" t="str">
            <v>______</v>
          </cell>
          <cell r="J527" t="str">
            <v>______</v>
          </cell>
          <cell r="L527" t="str">
            <v>______</v>
          </cell>
          <cell r="M527" t="str">
            <v>______</v>
          </cell>
          <cell r="N527" t="str">
            <v>______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  <cell r="N528">
            <v>0</v>
          </cell>
        </row>
        <row r="529">
          <cell r="G529" t="str">
            <v>______</v>
          </cell>
          <cell r="H529" t="str">
            <v>______</v>
          </cell>
          <cell r="I529" t="str">
            <v>______</v>
          </cell>
          <cell r="J529" t="str">
            <v>______</v>
          </cell>
          <cell r="L529" t="str">
            <v>______</v>
          </cell>
          <cell r="M529" t="str">
            <v>______</v>
          </cell>
          <cell r="N529" t="str">
            <v>______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L530">
            <v>0</v>
          </cell>
          <cell r="M530">
            <v>0</v>
          </cell>
          <cell r="N530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L532">
            <v>0</v>
          </cell>
          <cell r="M532">
            <v>0</v>
          </cell>
          <cell r="N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  <cell r="N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  <cell r="N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M535">
            <v>0</v>
          </cell>
          <cell r="N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M536">
            <v>0</v>
          </cell>
          <cell r="N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L537">
            <v>0</v>
          </cell>
          <cell r="M537">
            <v>0</v>
          </cell>
          <cell r="N537">
            <v>0</v>
          </cell>
        </row>
        <row r="538">
          <cell r="G538" t="str">
            <v>______</v>
          </cell>
          <cell r="H538" t="str">
            <v>______</v>
          </cell>
          <cell r="I538" t="str">
            <v>______</v>
          </cell>
          <cell r="J538" t="str">
            <v>______</v>
          </cell>
          <cell r="L538" t="str">
            <v>______</v>
          </cell>
          <cell r="M538" t="str">
            <v>______</v>
          </cell>
          <cell r="N538" t="str">
            <v>______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L539">
            <v>0</v>
          </cell>
          <cell r="M539">
            <v>0</v>
          </cell>
          <cell r="N539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L548">
            <v>0</v>
          </cell>
          <cell r="M548">
            <v>0</v>
          </cell>
          <cell r="N548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L555">
            <v>0</v>
          </cell>
          <cell r="M555">
            <v>0</v>
          </cell>
          <cell r="N555">
            <v>0</v>
          </cell>
        </row>
        <row r="556"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L560">
            <v>0</v>
          </cell>
          <cell r="M560">
            <v>0</v>
          </cell>
          <cell r="N560">
            <v>0</v>
          </cell>
        </row>
        <row r="561">
          <cell r="G561" t="str">
            <v>______</v>
          </cell>
          <cell r="H561" t="str">
            <v>______</v>
          </cell>
          <cell r="I561" t="str">
            <v>______</v>
          </cell>
          <cell r="J561" t="str">
            <v>______</v>
          </cell>
          <cell r="L561" t="str">
            <v>______</v>
          </cell>
          <cell r="M561" t="str">
            <v>______</v>
          </cell>
          <cell r="N561" t="str">
            <v>______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L562">
            <v>0</v>
          </cell>
          <cell r="M562">
            <v>0</v>
          </cell>
          <cell r="N562">
            <v>0</v>
          </cell>
        </row>
        <row r="565">
          <cell r="H565">
            <v>0</v>
          </cell>
          <cell r="I565">
            <v>0</v>
          </cell>
          <cell r="J565">
            <v>0</v>
          </cell>
          <cell r="M565">
            <v>0</v>
          </cell>
          <cell r="N565">
            <v>0</v>
          </cell>
        </row>
        <row r="566">
          <cell r="H566">
            <v>0</v>
          </cell>
          <cell r="I566">
            <v>0</v>
          </cell>
          <cell r="J566">
            <v>0</v>
          </cell>
          <cell r="M566">
            <v>0</v>
          </cell>
          <cell r="N566">
            <v>0</v>
          </cell>
        </row>
        <row r="567">
          <cell r="H567">
            <v>0</v>
          </cell>
          <cell r="I567">
            <v>0</v>
          </cell>
          <cell r="J567">
            <v>0</v>
          </cell>
          <cell r="M567">
            <v>0</v>
          </cell>
          <cell r="N567">
            <v>0</v>
          </cell>
        </row>
        <row r="568">
          <cell r="H568">
            <v>0</v>
          </cell>
          <cell r="I568">
            <v>0</v>
          </cell>
          <cell r="J568">
            <v>0</v>
          </cell>
          <cell r="M568">
            <v>0</v>
          </cell>
          <cell r="N568">
            <v>0</v>
          </cell>
        </row>
        <row r="569">
          <cell r="H569">
            <v>0</v>
          </cell>
          <cell r="I569">
            <v>0</v>
          </cell>
          <cell r="J569">
            <v>0</v>
          </cell>
          <cell r="M569">
            <v>0</v>
          </cell>
          <cell r="N569">
            <v>0</v>
          </cell>
        </row>
        <row r="570">
          <cell r="H570">
            <v>0</v>
          </cell>
          <cell r="I570">
            <v>0</v>
          </cell>
          <cell r="J570">
            <v>0</v>
          </cell>
          <cell r="M570">
            <v>0</v>
          </cell>
          <cell r="N570">
            <v>0</v>
          </cell>
        </row>
        <row r="571">
          <cell r="H571">
            <v>0</v>
          </cell>
          <cell r="I571">
            <v>0</v>
          </cell>
          <cell r="J571">
            <v>0</v>
          </cell>
          <cell r="M571">
            <v>0</v>
          </cell>
          <cell r="N571">
            <v>0</v>
          </cell>
        </row>
        <row r="572">
          <cell r="H572">
            <v>0</v>
          </cell>
          <cell r="I572">
            <v>0</v>
          </cell>
          <cell r="J572">
            <v>0</v>
          </cell>
          <cell r="M572">
            <v>0</v>
          </cell>
          <cell r="N572">
            <v>0</v>
          </cell>
        </row>
        <row r="573">
          <cell r="H573">
            <v>0</v>
          </cell>
          <cell r="I573">
            <v>0</v>
          </cell>
          <cell r="J573">
            <v>0</v>
          </cell>
          <cell r="M573">
            <v>0</v>
          </cell>
          <cell r="N573">
            <v>0</v>
          </cell>
        </row>
        <row r="574">
          <cell r="H574">
            <v>0</v>
          </cell>
          <cell r="I574">
            <v>0</v>
          </cell>
          <cell r="J574">
            <v>0</v>
          </cell>
          <cell r="M574">
            <v>0</v>
          </cell>
          <cell r="N574">
            <v>0</v>
          </cell>
        </row>
        <row r="575">
          <cell r="H575">
            <v>0</v>
          </cell>
          <cell r="I575">
            <v>0</v>
          </cell>
          <cell r="J575">
            <v>0</v>
          </cell>
          <cell r="M575">
            <v>0</v>
          </cell>
          <cell r="N575">
            <v>0</v>
          </cell>
        </row>
        <row r="576">
          <cell r="H576">
            <v>0</v>
          </cell>
          <cell r="I576">
            <v>0</v>
          </cell>
          <cell r="J576">
            <v>0</v>
          </cell>
          <cell r="M576">
            <v>0</v>
          </cell>
          <cell r="N576">
            <v>0</v>
          </cell>
        </row>
        <row r="577">
          <cell r="H577">
            <v>0</v>
          </cell>
          <cell r="I577">
            <v>0</v>
          </cell>
          <cell r="J577">
            <v>0</v>
          </cell>
          <cell r="M577">
            <v>0</v>
          </cell>
          <cell r="N577">
            <v>0</v>
          </cell>
        </row>
        <row r="578">
          <cell r="H578">
            <v>0</v>
          </cell>
          <cell r="I578">
            <v>0</v>
          </cell>
          <cell r="J578">
            <v>0</v>
          </cell>
          <cell r="M578">
            <v>0</v>
          </cell>
          <cell r="N578">
            <v>0</v>
          </cell>
        </row>
        <row r="579">
          <cell r="H579" t="str">
            <v>______</v>
          </cell>
          <cell r="I579" t="str">
            <v>______</v>
          </cell>
          <cell r="J579" t="str">
            <v>______</v>
          </cell>
          <cell r="M579" t="str">
            <v>______</v>
          </cell>
          <cell r="N579" t="str">
            <v>______</v>
          </cell>
        </row>
        <row r="580">
          <cell r="H580">
            <v>0</v>
          </cell>
          <cell r="I580">
            <v>0</v>
          </cell>
          <cell r="J580">
            <v>0</v>
          </cell>
          <cell r="M580">
            <v>0</v>
          </cell>
          <cell r="N580">
            <v>0</v>
          </cell>
        </row>
        <row r="581">
          <cell r="H581" t="str">
            <v>______</v>
          </cell>
          <cell r="I581" t="str">
            <v>______</v>
          </cell>
          <cell r="J581" t="str">
            <v>______</v>
          </cell>
          <cell r="M581" t="str">
            <v>______</v>
          </cell>
          <cell r="N581" t="str">
            <v>______</v>
          </cell>
        </row>
        <row r="582">
          <cell r="H582">
            <v>0</v>
          </cell>
          <cell r="I582">
            <v>0</v>
          </cell>
          <cell r="J582">
            <v>0</v>
          </cell>
          <cell r="M582">
            <v>0</v>
          </cell>
          <cell r="N582">
            <v>0</v>
          </cell>
        </row>
        <row r="584">
          <cell r="H584">
            <v>0</v>
          </cell>
          <cell r="I584">
            <v>0</v>
          </cell>
          <cell r="J584">
            <v>0</v>
          </cell>
          <cell r="M584">
            <v>0</v>
          </cell>
          <cell r="N584">
            <v>0</v>
          </cell>
        </row>
        <row r="585">
          <cell r="H585">
            <v>0</v>
          </cell>
          <cell r="I585">
            <v>0</v>
          </cell>
          <cell r="J585">
            <v>0</v>
          </cell>
          <cell r="M585">
            <v>0</v>
          </cell>
          <cell r="N585">
            <v>0</v>
          </cell>
        </row>
        <row r="586">
          <cell r="H586" t="str">
            <v>______</v>
          </cell>
          <cell r="I586" t="str">
            <v>______</v>
          </cell>
          <cell r="J586" t="str">
            <v>______</v>
          </cell>
          <cell r="M586" t="str">
            <v>______</v>
          </cell>
          <cell r="N586" t="str">
            <v>______</v>
          </cell>
        </row>
        <row r="587">
          <cell r="H587">
            <v>0</v>
          </cell>
          <cell r="I587">
            <v>0</v>
          </cell>
          <cell r="J587">
            <v>0</v>
          </cell>
          <cell r="M587">
            <v>0</v>
          </cell>
          <cell r="N587">
            <v>0</v>
          </cell>
        </row>
        <row r="590">
          <cell r="H590">
            <v>0</v>
          </cell>
          <cell r="I590">
            <v>0</v>
          </cell>
          <cell r="J590">
            <v>0</v>
          </cell>
          <cell r="M590">
            <v>0</v>
          </cell>
          <cell r="N590">
            <v>0</v>
          </cell>
        </row>
        <row r="591">
          <cell r="H591">
            <v>0</v>
          </cell>
          <cell r="I591">
            <v>0</v>
          </cell>
          <cell r="J591">
            <v>0</v>
          </cell>
          <cell r="M591">
            <v>0</v>
          </cell>
          <cell r="N591">
            <v>0</v>
          </cell>
        </row>
        <row r="593">
          <cell r="H593">
            <v>0</v>
          </cell>
          <cell r="I593">
            <v>0</v>
          </cell>
          <cell r="J593">
            <v>0</v>
          </cell>
          <cell r="M593">
            <v>0</v>
          </cell>
          <cell r="N593">
            <v>0</v>
          </cell>
        </row>
        <row r="594">
          <cell r="H594">
            <v>0</v>
          </cell>
          <cell r="I594">
            <v>0</v>
          </cell>
          <cell r="J594">
            <v>0</v>
          </cell>
          <cell r="M594">
            <v>0</v>
          </cell>
          <cell r="N594">
            <v>0</v>
          </cell>
        </row>
        <row r="595">
          <cell r="H595">
            <v>0</v>
          </cell>
          <cell r="I595">
            <v>0</v>
          </cell>
          <cell r="J595">
            <v>0</v>
          </cell>
          <cell r="M595">
            <v>0</v>
          </cell>
          <cell r="N595">
            <v>0</v>
          </cell>
        </row>
        <row r="596">
          <cell r="H596">
            <v>0</v>
          </cell>
          <cell r="I596">
            <v>0</v>
          </cell>
          <cell r="J596">
            <v>0</v>
          </cell>
          <cell r="M596">
            <v>0</v>
          </cell>
          <cell r="N596">
            <v>0</v>
          </cell>
        </row>
        <row r="597">
          <cell r="H597">
            <v>0</v>
          </cell>
          <cell r="I597">
            <v>0</v>
          </cell>
          <cell r="J597">
            <v>0</v>
          </cell>
          <cell r="M597">
            <v>0</v>
          </cell>
          <cell r="N597">
            <v>0</v>
          </cell>
        </row>
        <row r="598">
          <cell r="H598">
            <v>0</v>
          </cell>
          <cell r="I598">
            <v>0</v>
          </cell>
          <cell r="J598">
            <v>0</v>
          </cell>
          <cell r="M598">
            <v>0</v>
          </cell>
          <cell r="N598">
            <v>0</v>
          </cell>
        </row>
        <row r="599">
          <cell r="H599">
            <v>0</v>
          </cell>
          <cell r="I599">
            <v>0</v>
          </cell>
          <cell r="J599">
            <v>0</v>
          </cell>
          <cell r="M599">
            <v>0</v>
          </cell>
          <cell r="N599">
            <v>0</v>
          </cell>
        </row>
        <row r="600">
          <cell r="H600">
            <v>0</v>
          </cell>
          <cell r="I600">
            <v>0</v>
          </cell>
          <cell r="J600">
            <v>0</v>
          </cell>
          <cell r="M600">
            <v>0</v>
          </cell>
          <cell r="N600">
            <v>0</v>
          </cell>
        </row>
        <row r="601">
          <cell r="H601">
            <v>0</v>
          </cell>
          <cell r="I601">
            <v>0</v>
          </cell>
          <cell r="J601">
            <v>0</v>
          </cell>
          <cell r="M601">
            <v>0</v>
          </cell>
          <cell r="N601">
            <v>0</v>
          </cell>
        </row>
        <row r="602">
          <cell r="H602">
            <v>0</v>
          </cell>
          <cell r="I602">
            <v>0</v>
          </cell>
          <cell r="J602">
            <v>0</v>
          </cell>
          <cell r="M602">
            <v>0</v>
          </cell>
          <cell r="N602">
            <v>0</v>
          </cell>
        </row>
        <row r="603">
          <cell r="H603">
            <v>0</v>
          </cell>
          <cell r="I603">
            <v>0</v>
          </cell>
          <cell r="J603">
            <v>0</v>
          </cell>
          <cell r="M603">
            <v>0</v>
          </cell>
          <cell r="N603">
            <v>0</v>
          </cell>
        </row>
        <row r="604">
          <cell r="H604">
            <v>0</v>
          </cell>
          <cell r="I604">
            <v>0</v>
          </cell>
          <cell r="J604">
            <v>0</v>
          </cell>
          <cell r="M604">
            <v>0</v>
          </cell>
          <cell r="N604">
            <v>0</v>
          </cell>
        </row>
        <row r="605">
          <cell r="H605">
            <v>0</v>
          </cell>
          <cell r="I605">
            <v>0</v>
          </cell>
          <cell r="J605">
            <v>0</v>
          </cell>
          <cell r="M605">
            <v>0</v>
          </cell>
          <cell r="N605">
            <v>0</v>
          </cell>
        </row>
        <row r="606">
          <cell r="H606">
            <v>0</v>
          </cell>
          <cell r="I606">
            <v>0</v>
          </cell>
          <cell r="J606">
            <v>0</v>
          </cell>
          <cell r="M606">
            <v>0</v>
          </cell>
          <cell r="N606">
            <v>0</v>
          </cell>
        </row>
        <row r="608">
          <cell r="H608">
            <v>0</v>
          </cell>
          <cell r="I608">
            <v>0</v>
          </cell>
          <cell r="J608">
            <v>0</v>
          </cell>
          <cell r="M608">
            <v>0</v>
          </cell>
          <cell r="N608">
            <v>0</v>
          </cell>
        </row>
        <row r="614">
          <cell r="H614">
            <v>0</v>
          </cell>
          <cell r="I614">
            <v>0</v>
          </cell>
          <cell r="J614">
            <v>0</v>
          </cell>
          <cell r="M614">
            <v>0</v>
          </cell>
          <cell r="N614">
            <v>0</v>
          </cell>
        </row>
        <row r="632">
          <cell r="H632" t="str">
            <v>______</v>
          </cell>
          <cell r="I632" t="str">
            <v>______</v>
          </cell>
          <cell r="J632" t="str">
            <v>______</v>
          </cell>
          <cell r="M632" t="str">
            <v>______</v>
          </cell>
          <cell r="N632" t="str">
            <v>______</v>
          </cell>
        </row>
        <row r="633">
          <cell r="H633">
            <v>0</v>
          </cell>
          <cell r="I633">
            <v>0</v>
          </cell>
          <cell r="J633">
            <v>0</v>
          </cell>
          <cell r="M633">
            <v>0</v>
          </cell>
          <cell r="N633">
            <v>0</v>
          </cell>
        </row>
        <row r="635">
          <cell r="H635">
            <v>0</v>
          </cell>
          <cell r="I635">
            <v>0</v>
          </cell>
          <cell r="J635">
            <v>0</v>
          </cell>
          <cell r="M635">
            <v>0</v>
          </cell>
          <cell r="N635">
            <v>0</v>
          </cell>
        </row>
        <row r="636">
          <cell r="H636">
            <v>0</v>
          </cell>
          <cell r="I636">
            <v>0</v>
          </cell>
          <cell r="J636">
            <v>0</v>
          </cell>
          <cell r="M636">
            <v>0</v>
          </cell>
          <cell r="N636">
            <v>0</v>
          </cell>
        </row>
        <row r="637">
          <cell r="H637" t="str">
            <v>______</v>
          </cell>
          <cell r="I637" t="str">
            <v>______</v>
          </cell>
          <cell r="J637" t="str">
            <v>______</v>
          </cell>
          <cell r="M637" t="str">
            <v>______</v>
          </cell>
          <cell r="N637" t="str">
            <v>______</v>
          </cell>
        </row>
        <row r="665">
          <cell r="H665">
            <v>0</v>
          </cell>
          <cell r="I665">
            <v>0</v>
          </cell>
          <cell r="J665">
            <v>0</v>
          </cell>
          <cell r="M665">
            <v>0</v>
          </cell>
          <cell r="N665">
            <v>0</v>
          </cell>
        </row>
        <row r="667">
          <cell r="H667">
            <v>0</v>
          </cell>
          <cell r="I667">
            <v>0</v>
          </cell>
          <cell r="J667">
            <v>0</v>
          </cell>
          <cell r="M667">
            <v>0</v>
          </cell>
          <cell r="N667">
            <v>0</v>
          </cell>
        </row>
        <row r="676"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  <cell r="N676">
            <v>0</v>
          </cell>
        </row>
        <row r="677"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L677">
            <v>0</v>
          </cell>
          <cell r="M677">
            <v>0</v>
          </cell>
          <cell r="N677">
            <v>0</v>
          </cell>
        </row>
        <row r="678"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L678">
            <v>0</v>
          </cell>
          <cell r="M678">
            <v>0</v>
          </cell>
          <cell r="N678">
            <v>0</v>
          </cell>
        </row>
        <row r="679"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L679">
            <v>0</v>
          </cell>
          <cell r="M679">
            <v>0</v>
          </cell>
          <cell r="N679">
            <v>0</v>
          </cell>
        </row>
        <row r="680"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L680">
            <v>0</v>
          </cell>
          <cell r="M680">
            <v>0</v>
          </cell>
          <cell r="N680">
            <v>0</v>
          </cell>
        </row>
        <row r="681"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  <cell r="N681">
            <v>0</v>
          </cell>
        </row>
        <row r="682"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L682">
            <v>0</v>
          </cell>
          <cell r="M682">
            <v>0</v>
          </cell>
          <cell r="N682">
            <v>0</v>
          </cell>
        </row>
        <row r="683">
          <cell r="G683" t="str">
            <v>______</v>
          </cell>
          <cell r="H683" t="str">
            <v>______</v>
          </cell>
          <cell r="I683" t="str">
            <v>______</v>
          </cell>
          <cell r="J683" t="str">
            <v>______</v>
          </cell>
          <cell r="L683" t="str">
            <v>______</v>
          </cell>
          <cell r="M683" t="str">
            <v>______</v>
          </cell>
          <cell r="N683" t="str">
            <v>______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  <cell r="N684">
            <v>0</v>
          </cell>
        </row>
        <row r="686"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L686">
            <v>0</v>
          </cell>
          <cell r="M686">
            <v>0</v>
          </cell>
          <cell r="N686">
            <v>0</v>
          </cell>
        </row>
        <row r="688"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L688">
            <v>0</v>
          </cell>
          <cell r="M688">
            <v>0</v>
          </cell>
          <cell r="N688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L689">
            <v>0</v>
          </cell>
          <cell r="M689">
            <v>0</v>
          </cell>
          <cell r="N689">
            <v>0</v>
          </cell>
        </row>
        <row r="690"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  <cell r="N690">
            <v>0</v>
          </cell>
        </row>
        <row r="691"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L691">
            <v>0</v>
          </cell>
          <cell r="M691">
            <v>0</v>
          </cell>
          <cell r="N691">
            <v>0</v>
          </cell>
        </row>
        <row r="692"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L692">
            <v>0</v>
          </cell>
          <cell r="M692">
            <v>0</v>
          </cell>
          <cell r="N692">
            <v>0</v>
          </cell>
        </row>
        <row r="693"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L693">
            <v>0</v>
          </cell>
          <cell r="M693">
            <v>0</v>
          </cell>
          <cell r="N693">
            <v>0</v>
          </cell>
        </row>
        <row r="694"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  <cell r="N694">
            <v>0</v>
          </cell>
        </row>
        <row r="696"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  <cell r="N696">
            <v>0</v>
          </cell>
        </row>
        <row r="699"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  <cell r="N699">
            <v>0</v>
          </cell>
        </row>
        <row r="700"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  <cell r="N700">
            <v>0</v>
          </cell>
        </row>
        <row r="701"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L701">
            <v>0</v>
          </cell>
          <cell r="M701">
            <v>0</v>
          </cell>
          <cell r="N701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  <cell r="N702">
            <v>0</v>
          </cell>
        </row>
        <row r="703"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L703">
            <v>0</v>
          </cell>
          <cell r="M703">
            <v>0</v>
          </cell>
          <cell r="N703">
            <v>0</v>
          </cell>
        </row>
        <row r="704"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  <cell r="N704">
            <v>0</v>
          </cell>
        </row>
        <row r="705"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  <cell r="N705">
            <v>0</v>
          </cell>
        </row>
        <row r="706"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  <cell r="N706">
            <v>0</v>
          </cell>
        </row>
        <row r="707">
          <cell r="G707" t="str">
            <v>______</v>
          </cell>
          <cell r="H707" t="str">
            <v>______</v>
          </cell>
          <cell r="I707" t="str">
            <v>______</v>
          </cell>
          <cell r="J707" t="str">
            <v>______</v>
          </cell>
          <cell r="L707" t="str">
            <v>______</v>
          </cell>
          <cell r="M707" t="str">
            <v>______</v>
          </cell>
          <cell r="N707" t="str">
            <v>______</v>
          </cell>
        </row>
        <row r="708"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L708">
            <v>0</v>
          </cell>
          <cell r="M708">
            <v>0</v>
          </cell>
          <cell r="N708">
            <v>0</v>
          </cell>
        </row>
        <row r="710"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L710">
            <v>0</v>
          </cell>
          <cell r="M710">
            <v>0</v>
          </cell>
          <cell r="N710">
            <v>0</v>
          </cell>
        </row>
        <row r="711"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L711">
            <v>0</v>
          </cell>
          <cell r="M711">
            <v>0</v>
          </cell>
          <cell r="N711">
            <v>0</v>
          </cell>
        </row>
        <row r="712"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  <cell r="N712">
            <v>0</v>
          </cell>
        </row>
        <row r="713"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  <cell r="N713">
            <v>0</v>
          </cell>
        </row>
        <row r="714"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  <cell r="N714">
            <v>0</v>
          </cell>
        </row>
        <row r="717"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  <cell r="N717">
            <v>0</v>
          </cell>
        </row>
        <row r="718"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  <cell r="N718">
            <v>0</v>
          </cell>
        </row>
        <row r="719"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  <cell r="N719">
            <v>0</v>
          </cell>
        </row>
        <row r="720"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  <cell r="N720">
            <v>0</v>
          </cell>
        </row>
        <row r="721"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  <cell r="N721">
            <v>0</v>
          </cell>
        </row>
        <row r="722"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L722">
            <v>0</v>
          </cell>
          <cell r="M722">
            <v>0</v>
          </cell>
          <cell r="N722">
            <v>0</v>
          </cell>
        </row>
        <row r="723"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L723">
            <v>0</v>
          </cell>
          <cell r="M723">
            <v>0</v>
          </cell>
          <cell r="N723">
            <v>0</v>
          </cell>
        </row>
        <row r="724"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L724">
            <v>0</v>
          </cell>
          <cell r="M724">
            <v>0</v>
          </cell>
          <cell r="N724">
            <v>0</v>
          </cell>
        </row>
        <row r="725"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  <cell r="N725">
            <v>0</v>
          </cell>
        </row>
        <row r="726"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L726">
            <v>0</v>
          </cell>
          <cell r="M726">
            <v>0</v>
          </cell>
          <cell r="N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L727">
            <v>0</v>
          </cell>
          <cell r="M727">
            <v>0</v>
          </cell>
          <cell r="N727">
            <v>0</v>
          </cell>
        </row>
        <row r="728"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  <cell r="N728">
            <v>0</v>
          </cell>
        </row>
        <row r="729"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L729">
            <v>0</v>
          </cell>
          <cell r="M729">
            <v>0</v>
          </cell>
          <cell r="N729">
            <v>0</v>
          </cell>
        </row>
        <row r="730"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L730">
            <v>0</v>
          </cell>
          <cell r="M730">
            <v>0</v>
          </cell>
          <cell r="N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  <cell r="N731">
            <v>0</v>
          </cell>
        </row>
        <row r="732"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  <cell r="N732">
            <v>0</v>
          </cell>
        </row>
        <row r="733"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L733">
            <v>0</v>
          </cell>
          <cell r="M733">
            <v>0</v>
          </cell>
          <cell r="N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L734">
            <v>0</v>
          </cell>
          <cell r="M734">
            <v>0</v>
          </cell>
          <cell r="N734">
            <v>0</v>
          </cell>
        </row>
        <row r="735">
          <cell r="G735" t="str">
            <v>______</v>
          </cell>
          <cell r="H735" t="str">
            <v>______</v>
          </cell>
          <cell r="I735" t="str">
            <v>______</v>
          </cell>
          <cell r="J735" t="str">
            <v>______</v>
          </cell>
          <cell r="L735" t="str">
            <v>______</v>
          </cell>
          <cell r="M735" t="str">
            <v>______</v>
          </cell>
          <cell r="N735" t="str">
            <v>______</v>
          </cell>
        </row>
        <row r="736"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L736">
            <v>0</v>
          </cell>
          <cell r="M736">
            <v>0</v>
          </cell>
          <cell r="N736">
            <v>0</v>
          </cell>
        </row>
        <row r="738"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  <cell r="N738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L740">
            <v>0</v>
          </cell>
          <cell r="M740">
            <v>0</v>
          </cell>
          <cell r="N740">
            <v>0</v>
          </cell>
        </row>
        <row r="742">
          <cell r="G742">
            <v>1998</v>
          </cell>
          <cell r="H742">
            <v>1999</v>
          </cell>
          <cell r="I742">
            <v>2000</v>
          </cell>
          <cell r="J742">
            <v>2001</v>
          </cell>
          <cell r="L742">
            <v>2000</v>
          </cell>
          <cell r="M742">
            <v>2001</v>
          </cell>
          <cell r="N742">
            <v>2002</v>
          </cell>
        </row>
        <row r="745"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L745">
            <v>0</v>
          </cell>
          <cell r="M745">
            <v>0</v>
          </cell>
          <cell r="N745">
            <v>0</v>
          </cell>
        </row>
        <row r="746"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L746">
            <v>0</v>
          </cell>
          <cell r="M746">
            <v>0</v>
          </cell>
          <cell r="N746">
            <v>0</v>
          </cell>
        </row>
        <row r="747"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  <cell r="N747">
            <v>0</v>
          </cell>
        </row>
        <row r="748"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L748">
            <v>0</v>
          </cell>
          <cell r="M748">
            <v>0</v>
          </cell>
          <cell r="N748">
            <v>0</v>
          </cell>
        </row>
        <row r="749"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L749">
            <v>0</v>
          </cell>
          <cell r="M749">
            <v>0</v>
          </cell>
          <cell r="N749">
            <v>0</v>
          </cell>
        </row>
        <row r="750"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L750">
            <v>0</v>
          </cell>
          <cell r="M750">
            <v>0</v>
          </cell>
          <cell r="N750">
            <v>0</v>
          </cell>
        </row>
        <row r="751"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L751">
            <v>0</v>
          </cell>
          <cell r="M751">
            <v>0</v>
          </cell>
          <cell r="N751">
            <v>0</v>
          </cell>
        </row>
        <row r="753"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L753">
            <v>0</v>
          </cell>
          <cell r="M753">
            <v>0</v>
          </cell>
          <cell r="N753">
            <v>0</v>
          </cell>
        </row>
        <row r="755"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L755">
            <v>0</v>
          </cell>
          <cell r="M755">
            <v>0</v>
          </cell>
          <cell r="N755">
            <v>0</v>
          </cell>
        </row>
        <row r="757"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  <cell r="N757">
            <v>0</v>
          </cell>
        </row>
        <row r="837">
          <cell r="L837">
            <v>0</v>
          </cell>
          <cell r="M837">
            <v>0</v>
          </cell>
          <cell r="N837">
            <v>0</v>
          </cell>
        </row>
        <row r="838">
          <cell r="L838">
            <v>0</v>
          </cell>
          <cell r="M838">
            <v>0</v>
          </cell>
          <cell r="N838">
            <v>0</v>
          </cell>
        </row>
        <row r="840"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L840">
            <v>0</v>
          </cell>
          <cell r="M840">
            <v>0</v>
          </cell>
          <cell r="N840">
            <v>0</v>
          </cell>
        </row>
        <row r="1266">
          <cell r="H1266">
            <v>0</v>
          </cell>
          <cell r="I1266">
            <v>0</v>
          </cell>
          <cell r="J1266">
            <v>0</v>
          </cell>
          <cell r="M1266">
            <v>0</v>
          </cell>
          <cell r="N1266">
            <v>0</v>
          </cell>
        </row>
        <row r="1267">
          <cell r="G1267">
            <v>0</v>
          </cell>
          <cell r="H1267">
            <v>0</v>
          </cell>
          <cell r="I1267">
            <v>0</v>
          </cell>
          <cell r="J1267">
            <v>0</v>
          </cell>
        </row>
        <row r="1454"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L1454">
            <v>0</v>
          </cell>
          <cell r="M1454">
            <v>0</v>
          </cell>
          <cell r="N1454">
            <v>0</v>
          </cell>
        </row>
        <row r="1455"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L1455">
            <v>0</v>
          </cell>
          <cell r="M1455">
            <v>0</v>
          </cell>
          <cell r="N1455">
            <v>0</v>
          </cell>
        </row>
        <row r="1456"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L1456">
            <v>0</v>
          </cell>
          <cell r="M1456">
            <v>0</v>
          </cell>
          <cell r="N1456">
            <v>0</v>
          </cell>
        </row>
        <row r="1457"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L1457">
            <v>0</v>
          </cell>
          <cell r="M1457">
            <v>0</v>
          </cell>
          <cell r="N1457">
            <v>0</v>
          </cell>
        </row>
        <row r="1458"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L1458">
            <v>0</v>
          </cell>
          <cell r="M1458">
            <v>0</v>
          </cell>
          <cell r="N1458">
            <v>0</v>
          </cell>
        </row>
        <row r="1459">
          <cell r="G1459">
            <v>0</v>
          </cell>
          <cell r="H1459">
            <v>0</v>
          </cell>
          <cell r="I1459">
            <v>0</v>
          </cell>
          <cell r="J1459">
            <v>0</v>
          </cell>
        </row>
        <row r="1460">
          <cell r="G1460">
            <v>0</v>
          </cell>
          <cell r="H1460">
            <v>0</v>
          </cell>
          <cell r="I1460">
            <v>0</v>
          </cell>
          <cell r="J1460">
            <v>0</v>
          </cell>
        </row>
        <row r="1461"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J1462">
            <v>0</v>
          </cell>
        </row>
        <row r="1463">
          <cell r="J1463">
            <v>0</v>
          </cell>
        </row>
        <row r="1464">
          <cell r="J1464">
            <v>0</v>
          </cell>
        </row>
        <row r="1465">
          <cell r="J1465">
            <v>0</v>
          </cell>
        </row>
        <row r="1468"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L1468">
            <v>0</v>
          </cell>
          <cell r="M1468">
            <v>0</v>
          </cell>
          <cell r="N1468">
            <v>0</v>
          </cell>
        </row>
        <row r="1469"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L1469">
            <v>0</v>
          </cell>
          <cell r="M1469">
            <v>0</v>
          </cell>
          <cell r="N1469">
            <v>0</v>
          </cell>
        </row>
      </sheetData>
      <sheetData sheetId="15" refreshError="1">
        <row r="9">
          <cell r="B9" t="str">
            <v>Senior Debt*/EBITDA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B10" t="str">
            <v>Total Debt/EBITDA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B11" t="str">
            <v>Total Debt/(EBITDA-CAPEX)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O11" t="str">
            <v>EBITDA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O12" t="str">
            <v xml:space="preserve">      EBITDA Margin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O13" t="str">
            <v xml:space="preserve">      % Growth</v>
          </cell>
          <cell r="R13">
            <v>0</v>
          </cell>
          <cell r="S13">
            <v>0</v>
          </cell>
          <cell r="T13">
            <v>0</v>
          </cell>
          <cell r="W13">
            <v>0</v>
          </cell>
          <cell r="X13">
            <v>0</v>
          </cell>
        </row>
        <row r="14">
          <cell r="O14" t="str">
            <v>Depreciation &amp; Amortization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</row>
        <row r="25">
          <cell r="B25" t="str">
            <v>EBITDA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O25" t="str">
            <v>Total Cash &amp; Cash Equivalents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 t="str">
            <v xml:space="preserve">      Interest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O26" t="str">
            <v>Working Capital, Including Cash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 t="str">
            <v xml:space="preserve">      CAPEX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</row>
        <row r="28">
          <cell r="B28" t="str">
            <v>EBITDA/Total Interest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 t="str">
            <v>(EBITDA-CAPEX)/Total Interest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 t="str">
            <v>EBIT/Total Interest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esign"/>
      <sheetName val="Aliv A1"/>
      <sheetName val="Resumen"/>
      <sheetName val="Despiece Todo"/>
      <sheetName val="MH"/>
      <sheetName val="OU"/>
      <sheetName val="PIPE"/>
    </sheetNames>
    <sheetDataSet>
      <sheetData sheetId="0" refreshError="1"/>
      <sheetData sheetId="1" refreshError="1">
        <row r="11">
          <cell r="A11">
            <v>1</v>
          </cell>
          <cell r="B11" t="str">
            <v>C14</v>
          </cell>
          <cell r="C11" t="str">
            <v>C2</v>
          </cell>
          <cell r="D11">
            <v>0.11</v>
          </cell>
          <cell r="F11">
            <v>0.11</v>
          </cell>
          <cell r="G11">
            <v>5</v>
          </cell>
          <cell r="H11">
            <v>196.13</v>
          </cell>
          <cell r="I11">
            <v>20.899999999999864</v>
          </cell>
          <cell r="J11">
            <v>10.656197420078451</v>
          </cell>
          <cell r="K11">
            <v>0.25123474991954797</v>
          </cell>
          <cell r="L11">
            <v>7.2578794649154172</v>
          </cell>
          <cell r="M11">
            <v>7.2578794649154172</v>
          </cell>
          <cell r="N11">
            <v>292.13477758617864</v>
          </cell>
          <cell r="O11">
            <v>0.63351948503827427</v>
          </cell>
          <cell r="P11">
            <v>20.358038124398337</v>
          </cell>
          <cell r="Q11">
            <v>0.11</v>
          </cell>
          <cell r="S11">
            <v>0.11</v>
          </cell>
          <cell r="U11">
            <v>0</v>
          </cell>
          <cell r="V11">
            <v>0.69</v>
          </cell>
          <cell r="X11">
            <v>0</v>
          </cell>
          <cell r="Y11" t="str">
            <v/>
          </cell>
          <cell r="AA11">
            <v>0</v>
          </cell>
          <cell r="AB11" t="str">
            <v/>
          </cell>
          <cell r="AC11">
            <v>0.58649999999999991</v>
          </cell>
          <cell r="AD11">
            <v>6.4514999999999989E-2</v>
          </cell>
          <cell r="AE11">
            <v>0.29181949142619273</v>
          </cell>
          <cell r="AF11">
            <v>0.29181949142619273</v>
          </cell>
          <cell r="AG11">
            <v>0.30281949142619274</v>
          </cell>
          <cell r="AH11">
            <v>21.858038124398337</v>
          </cell>
          <cell r="AI11">
            <v>43.11</v>
          </cell>
          <cell r="AJ11">
            <v>12.13</v>
          </cell>
          <cell r="AK11">
            <v>8</v>
          </cell>
          <cell r="AL11">
            <v>0.18099999999999999</v>
          </cell>
          <cell r="AM11">
            <v>0.01</v>
          </cell>
          <cell r="AN11">
            <v>6.079847335815429E-2</v>
          </cell>
          <cell r="AO11">
            <v>0.13009374999999998</v>
          </cell>
          <cell r="AP11">
            <v>0.33590316772460932</v>
          </cell>
          <cell r="AQ11">
            <v>2.8808379070118053</v>
          </cell>
          <cell r="AR11">
            <v>4.3624408219985407</v>
          </cell>
          <cell r="AS11">
            <v>2.5642109511790911</v>
          </cell>
          <cell r="AT11">
            <v>0.42299832041162883</v>
          </cell>
          <cell r="AU11">
            <v>0.48379679376978313</v>
          </cell>
          <cell r="AV11">
            <v>4.4301155262957019</v>
          </cell>
          <cell r="AW11">
            <v>113.98877403478853</v>
          </cell>
          <cell r="AX11">
            <v>0.19175605939693172</v>
          </cell>
          <cell r="AY11">
            <v>69.412846205176052</v>
          </cell>
          <cell r="BO11">
            <v>1860.22</v>
          </cell>
          <cell r="BP11">
            <v>1854.99</v>
          </cell>
          <cell r="BQ11">
            <v>1860.4010000000001</v>
          </cell>
          <cell r="BR11">
            <v>1855.171</v>
          </cell>
          <cell r="BS11">
            <v>1861.65</v>
          </cell>
          <cell r="BT11">
            <v>1856.46</v>
          </cell>
          <cell r="BU11" t="str">
            <v/>
          </cell>
          <cell r="BV11">
            <v>1.2490000000000236</v>
          </cell>
          <cell r="BW11">
            <v>1.2889999999999873</v>
          </cell>
          <cell r="BX11">
            <v>1.4300000000000237</v>
          </cell>
          <cell r="BY11">
            <v>200</v>
          </cell>
          <cell r="BZ11">
            <v>0.60000000000000009</v>
          </cell>
          <cell r="CA11">
            <v>0.2</v>
          </cell>
          <cell r="CB11">
            <v>1.2690000000000055</v>
          </cell>
          <cell r="CC11">
            <v>3</v>
          </cell>
          <cell r="CD11">
            <v>1.565998258950988</v>
          </cell>
          <cell r="CE11">
            <v>2284.2000000000098</v>
          </cell>
          <cell r="CF11">
            <v>3.4845553151868512E-2</v>
          </cell>
          <cell r="CG11">
            <v>922.40948001164327</v>
          </cell>
          <cell r="CH11">
            <v>3206.609480011653</v>
          </cell>
          <cell r="CI11">
            <v>4</v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>
            <v>0.89036824335293707</v>
          </cell>
          <cell r="CP11">
            <v>4</v>
          </cell>
          <cell r="CQ11">
            <v>1</v>
          </cell>
          <cell r="CR11">
            <v>43.11</v>
          </cell>
          <cell r="CS11">
            <v>8</v>
          </cell>
          <cell r="CT11">
            <v>0.21719999999999998</v>
          </cell>
          <cell r="CU11">
            <v>0.18099999999999999</v>
          </cell>
          <cell r="CV11">
            <v>200</v>
          </cell>
          <cell r="CW11">
            <v>0.61719999999999997</v>
          </cell>
          <cell r="CX11" t="str">
            <v/>
          </cell>
          <cell r="CY11">
            <v>1860.22</v>
          </cell>
          <cell r="CZ11">
            <v>1854.99</v>
          </cell>
          <cell r="DA11">
            <v>1.2490000000000236</v>
          </cell>
          <cell r="DB11">
            <v>1.2889999999999873</v>
          </cell>
          <cell r="DC11">
            <v>1.4571500000000237</v>
          </cell>
          <cell r="DD11">
            <v>43.42608663004301</v>
          </cell>
          <cell r="DE11">
            <v>1.4771500000000055</v>
          </cell>
          <cell r="DF11">
            <v>1.2</v>
          </cell>
          <cell r="DG11">
            <v>1.2</v>
          </cell>
          <cell r="DH11">
            <v>1</v>
          </cell>
          <cell r="DI11">
            <v>42.226086630043007</v>
          </cell>
          <cell r="DJ11">
            <v>1.6479978246642391</v>
          </cell>
          <cell r="DK11">
            <v>46.764243237738171</v>
          </cell>
          <cell r="DL11">
            <v>2.6061940668062542</v>
          </cell>
          <cell r="DM11">
            <v>2.8118008475052259</v>
          </cell>
          <cell r="DN11">
            <v>48.412241062402408</v>
          </cell>
          <cell r="DO11" t="b">
            <v>0</v>
          </cell>
          <cell r="DP11" t="str">
            <v/>
          </cell>
          <cell r="DQ11">
            <v>9.8666323166782082</v>
          </cell>
          <cell r="DR11">
            <v>22.411965877500521</v>
          </cell>
          <cell r="DS11" t="b">
            <v>0</v>
          </cell>
          <cell r="DT11">
            <v>0</v>
          </cell>
          <cell r="DV11" t="str">
            <v>200 mm</v>
          </cell>
          <cell r="DW11">
            <v>43.11</v>
          </cell>
          <cell r="DX11" t="str">
            <v>-</v>
          </cell>
          <cell r="DY11" t="str">
            <v>PVC</v>
          </cell>
        </row>
        <row r="12">
          <cell r="A12">
            <v>2</v>
          </cell>
          <cell r="B12" t="str">
            <v>C2</v>
          </cell>
          <cell r="C12" t="str">
            <v>C3</v>
          </cell>
          <cell r="D12">
            <v>0.19</v>
          </cell>
          <cell r="F12">
            <v>0.3</v>
          </cell>
          <cell r="G12">
            <v>5</v>
          </cell>
          <cell r="K12">
            <v>0.19650435486426723</v>
          </cell>
          <cell r="L12">
            <v>7.4543838197796841</v>
          </cell>
          <cell r="M12">
            <v>7.4543838197796841</v>
          </cell>
          <cell r="N12">
            <v>290.72842921330431</v>
          </cell>
          <cell r="O12">
            <v>0.63230700071925205</v>
          </cell>
          <cell r="P12">
            <v>55.285666133338268</v>
          </cell>
          <cell r="Q12">
            <v>0.19</v>
          </cell>
          <cell r="S12">
            <v>0.3</v>
          </cell>
          <cell r="U12">
            <v>0</v>
          </cell>
          <cell r="V12">
            <v>0.69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0.58649999999999991</v>
          </cell>
          <cell r="AD12">
            <v>0.17594999999999997</v>
          </cell>
          <cell r="AE12">
            <v>0.73944173945809666</v>
          </cell>
          <cell r="AF12">
            <v>0.73944173945809666</v>
          </cell>
          <cell r="AG12">
            <v>0.76944173945809669</v>
          </cell>
          <cell r="AH12">
            <v>56.785666133338268</v>
          </cell>
          <cell r="AI12">
            <v>41.71</v>
          </cell>
          <cell r="AJ12">
            <v>10</v>
          </cell>
          <cell r="AK12">
            <v>8</v>
          </cell>
          <cell r="AL12">
            <v>0.18099999999999999</v>
          </cell>
          <cell r="AM12">
            <v>0.01</v>
          </cell>
          <cell r="AN12">
            <v>0.10777030849456788</v>
          </cell>
          <cell r="AO12">
            <v>0.17728808593750001</v>
          </cell>
          <cell r="AP12">
            <v>0.59541606903076183</v>
          </cell>
          <cell r="AQ12">
            <v>3.5553097745721338</v>
          </cell>
          <cell r="AR12">
            <v>3.7826765524853094</v>
          </cell>
          <cell r="AS12">
            <v>3.4297484346551075</v>
          </cell>
          <cell r="AT12">
            <v>0.64425217090561449</v>
          </cell>
          <cell r="AU12">
            <v>0.75202247940018241</v>
          </cell>
          <cell r="AV12">
            <v>4.022394398783157</v>
          </cell>
          <cell r="AW12">
            <v>103.49793441731744</v>
          </cell>
          <cell r="AX12">
            <v>0.54866472894397011</v>
          </cell>
          <cell r="AY12">
            <v>69.918299998075554</v>
          </cell>
          <cell r="AZ12" t="str">
            <v>00°00'00''</v>
          </cell>
          <cell r="BA12">
            <v>1000</v>
          </cell>
          <cell r="BB12">
            <v>0.26800000000000002</v>
          </cell>
          <cell r="BC12">
            <v>2.1999999999999999E-2</v>
          </cell>
          <cell r="BD12">
            <v>2.5999999999999999E-2</v>
          </cell>
          <cell r="BE12">
            <v>0.31600000000000006</v>
          </cell>
          <cell r="BF12">
            <v>0.31600000000000006</v>
          </cell>
          <cell r="BG12" t="str">
            <v/>
          </cell>
          <cell r="BH12" t="str">
            <v/>
          </cell>
          <cell r="BI12" t="str">
            <v/>
          </cell>
          <cell r="BJ12" t="str">
            <v/>
          </cell>
          <cell r="BK12" t="str">
            <v/>
          </cell>
          <cell r="BL12" t="str">
            <v/>
          </cell>
          <cell r="BM12" t="str">
            <v/>
          </cell>
          <cell r="BN12">
            <v>3.999999999996362E-2</v>
          </cell>
          <cell r="BO12">
            <v>1854.95</v>
          </cell>
          <cell r="BP12">
            <v>1850.78</v>
          </cell>
          <cell r="BQ12">
            <v>1855.1310000000001</v>
          </cell>
          <cell r="BR12">
            <v>1850.961</v>
          </cell>
          <cell r="BS12">
            <v>1856.46</v>
          </cell>
          <cell r="BT12">
            <v>1852.45</v>
          </cell>
          <cell r="BU12" t="str">
            <v/>
          </cell>
          <cell r="BV12">
            <v>1.3289999999999509</v>
          </cell>
          <cell r="BW12">
            <v>1.4890000000000327</v>
          </cell>
          <cell r="BX12">
            <v>1.5099999999999509</v>
          </cell>
          <cell r="BY12">
            <v>200</v>
          </cell>
          <cell r="BZ12">
            <v>0.60000000000000009</v>
          </cell>
          <cell r="CA12">
            <v>0.2</v>
          </cell>
          <cell r="CB12">
            <v>1.4089999999999918</v>
          </cell>
          <cell r="CC12">
            <v>3</v>
          </cell>
          <cell r="CD12">
            <v>1.6854810322762039</v>
          </cell>
          <cell r="CE12">
            <v>2536.1999999999853</v>
          </cell>
          <cell r="CF12">
            <v>2.8906387227714981E-2</v>
          </cell>
          <cell r="CG12">
            <v>876.44126265110424</v>
          </cell>
          <cell r="CH12">
            <v>3412.6412626510896</v>
          </cell>
          <cell r="CI12">
            <v>4</v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>
            <v>0.95834945856283771</v>
          </cell>
          <cell r="CP12">
            <v>4</v>
          </cell>
          <cell r="CQ12">
            <v>1</v>
          </cell>
          <cell r="CR12">
            <v>41.71</v>
          </cell>
          <cell r="CS12">
            <v>8</v>
          </cell>
          <cell r="CT12">
            <v>0.21719999999999998</v>
          </cell>
          <cell r="CU12">
            <v>0.18099999999999999</v>
          </cell>
          <cell r="CV12">
            <v>200</v>
          </cell>
          <cell r="CW12">
            <v>0.61719999999999997</v>
          </cell>
          <cell r="CX12" t="str">
            <v/>
          </cell>
          <cell r="CY12">
            <v>1854.95</v>
          </cell>
          <cell r="CZ12">
            <v>1850.78</v>
          </cell>
          <cell r="DA12">
            <v>1.3289999999999509</v>
          </cell>
          <cell r="DB12">
            <v>1.4890000000000327</v>
          </cell>
          <cell r="DC12">
            <v>1.5371499999999509</v>
          </cell>
          <cell r="DD12">
            <v>41.917931723786189</v>
          </cell>
          <cell r="DE12">
            <v>1.6171499999999919</v>
          </cell>
          <cell r="DF12">
            <v>1.2</v>
          </cell>
          <cell r="DG12">
            <v>1.2</v>
          </cell>
          <cell r="DH12">
            <v>1</v>
          </cell>
          <cell r="DI12">
            <v>40.717931723786187</v>
          </cell>
          <cell r="DJ12">
            <v>1.7384756930875427</v>
          </cell>
          <cell r="DK12">
            <v>48.612357715097666</v>
          </cell>
          <cell r="DL12">
            <v>2.5131107459920834</v>
          </cell>
          <cell r="DM12">
            <v>2.7107123611010362</v>
          </cell>
          <cell r="DN12">
            <v>50.35083340818521</v>
          </cell>
          <cell r="DO12" t="b">
            <v>0</v>
          </cell>
          <cell r="DP12" t="str">
            <v/>
          </cell>
          <cell r="DQ12">
            <v>9.5142338084526497</v>
          </cell>
          <cell r="DR12">
            <v>25.129850904547627</v>
          </cell>
          <cell r="DS12" t="b">
            <v>0</v>
          </cell>
          <cell r="DT12">
            <v>0</v>
          </cell>
          <cell r="DV12" t="str">
            <v>200 mm</v>
          </cell>
          <cell r="DW12">
            <v>41.71</v>
          </cell>
          <cell r="DX12" t="str">
            <v>-</v>
          </cell>
          <cell r="DY12" t="str">
            <v>PVC</v>
          </cell>
        </row>
        <row r="13">
          <cell r="A13">
            <v>3</v>
          </cell>
          <cell r="B13" t="str">
            <v>C3</v>
          </cell>
          <cell r="C13" t="str">
            <v>C4</v>
          </cell>
          <cell r="D13">
            <v>0.06</v>
          </cell>
          <cell r="F13">
            <v>0.36</v>
          </cell>
          <cell r="G13">
            <v>5</v>
          </cell>
          <cell r="K13">
            <v>7.6364318809023626E-2</v>
          </cell>
          <cell r="L13">
            <v>7.5307481385887076</v>
          </cell>
          <cell r="M13">
            <v>7.5307481385887076</v>
          </cell>
          <cell r="N13">
            <v>290.1848316286912</v>
          </cell>
          <cell r="O13">
            <v>0.64145806028833574</v>
          </cell>
          <cell r="P13">
            <v>66.454150086636517</v>
          </cell>
          <cell r="Q13">
            <v>0.06</v>
          </cell>
          <cell r="S13">
            <v>0.36</v>
          </cell>
          <cell r="U13">
            <v>0</v>
          </cell>
          <cell r="V13">
            <v>0.69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0.58649999999999991</v>
          </cell>
          <cell r="AD13">
            <v>0.21113999999999997</v>
          </cell>
          <cell r="AE13">
            <v>0.87555054434365409</v>
          </cell>
          <cell r="AF13">
            <v>0.87555054434365409</v>
          </cell>
          <cell r="AG13">
            <v>0.91155054434365412</v>
          </cell>
          <cell r="AH13">
            <v>67.954150086636517</v>
          </cell>
          <cell r="AI13">
            <v>22.89</v>
          </cell>
          <cell r="AJ13">
            <v>24.51</v>
          </cell>
          <cell r="AK13">
            <v>8</v>
          </cell>
          <cell r="AL13">
            <v>0.18099999999999999</v>
          </cell>
          <cell r="AM13">
            <v>0.01</v>
          </cell>
          <cell r="AN13">
            <v>9.2411884307861333E-2</v>
          </cell>
          <cell r="AO13">
            <v>0.17918823242187498</v>
          </cell>
          <cell r="AP13">
            <v>0.51056289672851563</v>
          </cell>
          <cell r="AQ13">
            <v>5.1436588161016852</v>
          </cell>
          <cell r="AR13">
            <v>6.0727005618036634</v>
          </cell>
          <cell r="AS13">
            <v>7.3920243319850609</v>
          </cell>
          <cell r="AT13">
            <v>1.34848246770951</v>
          </cell>
          <cell r="AU13">
            <v>1.4408943520173714</v>
          </cell>
          <cell r="AV13">
            <v>6.2973278912675772</v>
          </cell>
          <cell r="AW13">
            <v>162.03294965106465</v>
          </cell>
          <cell r="AX13">
            <v>0.41938476237687877</v>
          </cell>
          <cell r="AY13">
            <v>356.94511807457576</v>
          </cell>
          <cell r="AZ13" t="str">
            <v>72°58'23''</v>
          </cell>
          <cell r="BA13">
            <v>4.4820467451805204</v>
          </cell>
          <cell r="BB13">
            <v>0.68899999999999995</v>
          </cell>
          <cell r="BC13">
            <v>7.0000000000000007E-2</v>
          </cell>
          <cell r="BD13">
            <v>0.38600000000000001</v>
          </cell>
          <cell r="BE13">
            <v>1.145</v>
          </cell>
          <cell r="BF13">
            <v>1.145</v>
          </cell>
          <cell r="BG13">
            <v>1.5552858862911318</v>
          </cell>
          <cell r="BH13">
            <v>6.6298342541436464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1.1555313887601639</v>
          </cell>
          <cell r="BN13">
            <v>0.95000000000004547</v>
          </cell>
          <cell r="BO13">
            <v>1849.83</v>
          </cell>
          <cell r="BP13">
            <v>1844.22</v>
          </cell>
          <cell r="BQ13">
            <v>1850.011</v>
          </cell>
          <cell r="BR13">
            <v>1844.4010000000001</v>
          </cell>
          <cell r="BS13">
            <v>1852.45</v>
          </cell>
          <cell r="BT13">
            <v>1846.06</v>
          </cell>
          <cell r="BU13" t="str">
            <v/>
          </cell>
          <cell r="BV13">
            <v>2.4390000000000782</v>
          </cell>
          <cell r="BW13">
            <v>1.6589999999998781</v>
          </cell>
          <cell r="BX13">
            <v>2.6200000000000783</v>
          </cell>
          <cell r="BY13">
            <v>200</v>
          </cell>
          <cell r="BZ13">
            <v>0.60000000000000009</v>
          </cell>
          <cell r="CA13">
            <v>0.2</v>
          </cell>
          <cell r="CB13">
            <v>2.0489999999999782</v>
          </cell>
          <cell r="CC13">
            <v>3</v>
          </cell>
          <cell r="CD13">
            <v>2.1367469716810246</v>
          </cell>
          <cell r="CE13">
            <v>3688.1999999999607</v>
          </cell>
          <cell r="CF13">
            <v>1.4414567107847007E-2</v>
          </cell>
          <cell r="CG13">
            <v>467.63488096114685</v>
          </cell>
          <cell r="CH13">
            <v>4155.834880961108</v>
          </cell>
          <cell r="CI13">
            <v>4</v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>
            <v>1.2284452444450291</v>
          </cell>
          <cell r="CP13">
            <v>4</v>
          </cell>
          <cell r="CQ13">
            <v>1</v>
          </cell>
          <cell r="CR13">
            <v>22.89</v>
          </cell>
          <cell r="CS13">
            <v>8</v>
          </cell>
          <cell r="CT13">
            <v>0.21719999999999998</v>
          </cell>
          <cell r="CU13">
            <v>0.18099999999999999</v>
          </cell>
          <cell r="CV13">
            <v>200</v>
          </cell>
          <cell r="CW13">
            <v>0.61719999999999997</v>
          </cell>
          <cell r="CX13" t="str">
            <v/>
          </cell>
          <cell r="CY13">
            <v>1849.83</v>
          </cell>
          <cell r="CZ13">
            <v>1844.22</v>
          </cell>
          <cell r="DA13">
            <v>2.4390000000000782</v>
          </cell>
          <cell r="DB13">
            <v>1.6589999999998781</v>
          </cell>
          <cell r="DC13">
            <v>2.6471500000000781</v>
          </cell>
          <cell r="DD13">
            <v>23.567439402701325</v>
          </cell>
          <cell r="DE13">
            <v>2.257149999999978</v>
          </cell>
          <cell r="DF13">
            <v>1.2</v>
          </cell>
          <cell r="DG13">
            <v>1.2</v>
          </cell>
          <cell r="DH13">
            <v>1</v>
          </cell>
          <cell r="DI13">
            <v>22.367439402701322</v>
          </cell>
          <cell r="DJ13">
            <v>2.9938561174621681</v>
          </cell>
          <cell r="DK13">
            <v>35.539374398979305</v>
          </cell>
          <cell r="DL13">
            <v>1.3805183599347255</v>
          </cell>
          <cell r="DM13">
            <v>1.4807170298427459</v>
          </cell>
          <cell r="DN13">
            <v>38.533230516441471</v>
          </cell>
          <cell r="DO13" t="b">
            <v>0</v>
          </cell>
          <cell r="DP13" t="str">
            <v/>
          </cell>
          <cell r="DQ13">
            <v>5.2264208707187416</v>
          </cell>
          <cell r="DR13">
            <v>22.639810843749228</v>
          </cell>
          <cell r="DS13" t="b">
            <v>0</v>
          </cell>
          <cell r="DT13">
            <v>0</v>
          </cell>
          <cell r="DV13" t="str">
            <v>200 mm</v>
          </cell>
          <cell r="DW13">
            <v>22.89</v>
          </cell>
          <cell r="DX13" t="str">
            <v>-</v>
          </cell>
          <cell r="DY13" t="str">
            <v>PVC</v>
          </cell>
        </row>
        <row r="14">
          <cell r="A14">
            <v>4</v>
          </cell>
          <cell r="B14" t="str">
            <v>C4</v>
          </cell>
          <cell r="C14" t="str">
            <v>C5</v>
          </cell>
          <cell r="D14">
            <v>0.45</v>
          </cell>
          <cell r="F14">
            <v>0.81</v>
          </cell>
          <cell r="G14">
            <v>5</v>
          </cell>
          <cell r="K14">
            <v>0.18389045129372616</v>
          </cell>
          <cell r="L14">
            <v>7.7146385898824335</v>
          </cell>
          <cell r="M14">
            <v>7.7146385898824335</v>
          </cell>
          <cell r="N14">
            <v>288.88248356722323</v>
          </cell>
          <cell r="O14">
            <v>0.63560533515731876</v>
          </cell>
          <cell r="P14">
            <v>149.08101159160711</v>
          </cell>
          <cell r="Q14">
            <v>0.45</v>
          </cell>
          <cell r="S14">
            <v>0.81</v>
          </cell>
          <cell r="U14">
            <v>0</v>
          </cell>
          <cell r="V14">
            <v>0.69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0.58649999999999991</v>
          </cell>
          <cell r="AD14">
            <v>0.47506499999999996</v>
          </cell>
          <cell r="AE14">
            <v>1.8563025527603643</v>
          </cell>
          <cell r="AF14">
            <v>1.8563025527603643</v>
          </cell>
          <cell r="AG14">
            <v>1.9373025527603642</v>
          </cell>
          <cell r="AH14">
            <v>151.01831414436748</v>
          </cell>
          <cell r="AI14">
            <v>58.48</v>
          </cell>
          <cell r="AJ14">
            <v>15.3</v>
          </cell>
          <cell r="AK14">
            <v>10</v>
          </cell>
          <cell r="AL14">
            <v>0.22700000000000001</v>
          </cell>
          <cell r="AM14">
            <v>0.01</v>
          </cell>
          <cell r="AN14">
            <v>0.14902038145065305</v>
          </cell>
          <cell r="AO14">
            <v>0.22609942626953128</v>
          </cell>
          <cell r="AP14">
            <v>0.65647745132446278</v>
          </cell>
          <cell r="AQ14">
            <v>5.3619350733847879</v>
          </cell>
          <cell r="AR14">
            <v>4.7323827171745876</v>
          </cell>
          <cell r="AS14">
            <v>7.1258046538324846</v>
          </cell>
          <cell r="AT14">
            <v>1.4653592115797109</v>
          </cell>
          <cell r="AU14">
            <v>1.6143795930303639</v>
          </cell>
          <cell r="AV14">
            <v>5.7862237230928795</v>
          </cell>
          <cell r="AW14">
            <v>234.17299867894909</v>
          </cell>
          <cell r="AX14">
            <v>0.64490062900639289</v>
          </cell>
          <cell r="AY14">
            <v>344.75175582813387</v>
          </cell>
          <cell r="AZ14" t="str">
            <v>12°11'36''</v>
          </cell>
          <cell r="BA14">
            <v>24.74634728790296</v>
          </cell>
          <cell r="BB14">
            <v>0.17299999999999999</v>
          </cell>
          <cell r="BC14">
            <v>1.2E-2</v>
          </cell>
          <cell r="BD14">
            <v>7.0000000000000007E-2</v>
          </cell>
          <cell r="BE14">
            <v>0.255</v>
          </cell>
          <cell r="BF14">
            <v>0.255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0.19000000000005457</v>
          </cell>
          <cell r="BO14">
            <v>1844.03</v>
          </cell>
          <cell r="BP14">
            <v>1835.08</v>
          </cell>
          <cell r="BQ14">
            <v>1844.2570000000001</v>
          </cell>
          <cell r="BR14">
            <v>1835.307</v>
          </cell>
          <cell r="BS14">
            <v>1846.06</v>
          </cell>
          <cell r="BT14">
            <v>1836.58</v>
          </cell>
          <cell r="BU14" t="str">
            <v/>
          </cell>
          <cell r="BV14">
            <v>1.8029999999998836</v>
          </cell>
          <cell r="BW14">
            <v>1.2729999999999109</v>
          </cell>
          <cell r="BX14">
            <v>2.0299999999998835</v>
          </cell>
          <cell r="BY14">
            <v>250</v>
          </cell>
          <cell r="BZ14">
            <v>0.65</v>
          </cell>
          <cell r="CA14">
            <v>0.25</v>
          </cell>
          <cell r="CB14">
            <v>1.5379999999998972</v>
          </cell>
          <cell r="CC14">
            <v>3</v>
          </cell>
          <cell r="CD14">
            <v>1.6942671971719951</v>
          </cell>
          <cell r="CE14">
            <v>2768.399999999815</v>
          </cell>
          <cell r="CF14">
            <v>3.0738930159167399E-2</v>
          </cell>
          <cell r="CG14">
            <v>922.59595354725116</v>
          </cell>
          <cell r="CH14">
            <v>3690.9959535470662</v>
          </cell>
          <cell r="CI14">
            <v>4</v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>
            <v>1.0391113332821302</v>
          </cell>
          <cell r="CP14">
            <v>4</v>
          </cell>
          <cell r="CQ14">
            <v>1</v>
          </cell>
          <cell r="CR14">
            <v>58.48</v>
          </cell>
          <cell r="CS14">
            <v>10</v>
          </cell>
          <cell r="CT14">
            <v>0.27239999999999998</v>
          </cell>
          <cell r="CU14">
            <v>0.22700000000000001</v>
          </cell>
          <cell r="CV14">
            <v>250</v>
          </cell>
          <cell r="CW14">
            <v>0.6724</v>
          </cell>
          <cell r="CX14" t="str">
            <v/>
          </cell>
          <cell r="CY14">
            <v>1844.03</v>
          </cell>
          <cell r="CZ14">
            <v>1835.08</v>
          </cell>
          <cell r="DA14">
            <v>1.8029999999998836</v>
          </cell>
          <cell r="DB14">
            <v>1.2729999999999109</v>
          </cell>
          <cell r="DC14">
            <v>2.0640499999998836</v>
          </cell>
          <cell r="DD14">
            <v>59.160906855794565</v>
          </cell>
          <cell r="DE14">
            <v>1.7990499999998972</v>
          </cell>
          <cell r="DF14">
            <v>1.2</v>
          </cell>
          <cell r="DG14">
            <v>1.2</v>
          </cell>
          <cell r="DH14">
            <v>1</v>
          </cell>
          <cell r="DI14">
            <v>57.960906855794562</v>
          </cell>
          <cell r="DJ14">
            <v>2.3343855539909928</v>
          </cell>
          <cell r="DK14">
            <v>84.627733605506947</v>
          </cell>
          <cell r="DL14">
            <v>3.8972913769836266</v>
          </cell>
          <cell r="DM14">
            <v>5.2789718924392686</v>
          </cell>
          <cell r="DN14">
            <v>86.962119159497945</v>
          </cell>
          <cell r="DO14" t="b">
            <v>0</v>
          </cell>
          <cell r="DP14" t="str">
            <v/>
          </cell>
          <cell r="DQ14">
            <v>15.311064265364729</v>
          </cell>
          <cell r="DR14">
            <v>43.908833298782014</v>
          </cell>
          <cell r="DS14" t="b">
            <v>0</v>
          </cell>
          <cell r="DT14">
            <v>0</v>
          </cell>
          <cell r="DV14" t="str">
            <v>250 mm</v>
          </cell>
          <cell r="DW14">
            <v>58.48</v>
          </cell>
          <cell r="DX14" t="str">
            <v>-</v>
          </cell>
          <cell r="DY14" t="str">
            <v>PVC</v>
          </cell>
        </row>
        <row r="15">
          <cell r="A15">
            <v>5</v>
          </cell>
          <cell r="B15" t="str">
            <v>C5</v>
          </cell>
          <cell r="C15" t="str">
            <v>C82</v>
          </cell>
          <cell r="D15">
            <v>0.05</v>
          </cell>
          <cell r="F15">
            <v>0.8600000000000001</v>
          </cell>
          <cell r="G15">
            <v>5</v>
          </cell>
          <cell r="K15">
            <v>6.0865982850214884E-2</v>
          </cell>
          <cell r="L15">
            <v>7.7755045727326486</v>
          </cell>
          <cell r="M15">
            <v>7.7755045727326486</v>
          </cell>
          <cell r="N15">
            <v>288.45348359624825</v>
          </cell>
          <cell r="O15">
            <v>0.63814025794564699</v>
          </cell>
          <cell r="P15">
            <v>158.28470061297861</v>
          </cell>
          <cell r="Q15">
            <v>0.05</v>
          </cell>
          <cell r="S15">
            <v>0.8600000000000001</v>
          </cell>
          <cell r="U15">
            <v>0</v>
          </cell>
          <cell r="V15">
            <v>0.69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0.58649999999999991</v>
          </cell>
          <cell r="AD15">
            <v>0.50439000000000001</v>
          </cell>
          <cell r="AE15">
            <v>1.9622548432272713</v>
          </cell>
          <cell r="AF15">
            <v>1.9622548432272713</v>
          </cell>
          <cell r="AG15">
            <v>2.0482548432272711</v>
          </cell>
          <cell r="AH15">
            <v>160.33295545620589</v>
          </cell>
          <cell r="AI15">
            <v>21.71</v>
          </cell>
          <cell r="AJ15">
            <v>20.68</v>
          </cell>
          <cell r="AK15">
            <v>10</v>
          </cell>
          <cell r="AL15">
            <v>0.22700000000000001</v>
          </cell>
          <cell r="AM15">
            <v>0.01</v>
          </cell>
          <cell r="AN15">
            <v>0.14097908067703246</v>
          </cell>
          <cell r="AO15">
            <v>0.22629339599609377</v>
          </cell>
          <cell r="AP15">
            <v>0.62105321884155273</v>
          </cell>
          <cell r="AQ15">
            <v>6.0705412550720368</v>
          </cell>
          <cell r="AR15">
            <v>5.5921004217358119</v>
          </cell>
          <cell r="AS15">
            <v>9.2083885807205359</v>
          </cell>
          <cell r="AT15">
            <v>1.8782605060923334</v>
          </cell>
          <cell r="AU15">
            <v>2.0192395867693658</v>
          </cell>
          <cell r="AV15">
            <v>6.7270518227427614</v>
          </cell>
          <cell r="AW15">
            <v>272.24904756332671</v>
          </cell>
          <cell r="AX15">
            <v>0.58892017030440302</v>
          </cell>
          <cell r="AY15">
            <v>337.35577805458081</v>
          </cell>
          <cell r="AZ15" t="str">
            <v>07°23'46''</v>
          </cell>
          <cell r="BA15">
            <v>40.895807989614561</v>
          </cell>
          <cell r="BB15">
            <v>0.40500000000000003</v>
          </cell>
          <cell r="BC15">
            <v>4.1000000000000002E-2</v>
          </cell>
          <cell r="BD15">
            <v>8.3000000000000004E-2</v>
          </cell>
          <cell r="BE15">
            <v>0.52900000000000003</v>
          </cell>
          <cell r="BF15">
            <v>0.52900000000000003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0.13999999999987267</v>
          </cell>
          <cell r="BO15">
            <v>1834.94</v>
          </cell>
          <cell r="BP15">
            <v>1830.45</v>
          </cell>
          <cell r="BQ15">
            <v>1835.1670000000001</v>
          </cell>
          <cell r="BR15">
            <v>1830.6770000000001</v>
          </cell>
          <cell r="BS15">
            <v>1836.58</v>
          </cell>
          <cell r="BT15">
            <v>1831.96</v>
          </cell>
          <cell r="BU15" t="str">
            <v/>
          </cell>
          <cell r="BV15">
            <v>1.4129999999997835</v>
          </cell>
          <cell r="BW15">
            <v>1.2829999999999018</v>
          </cell>
          <cell r="BX15">
            <v>1.6399999999997836</v>
          </cell>
          <cell r="BY15">
            <v>250</v>
          </cell>
          <cell r="BZ15">
            <v>0.65</v>
          </cell>
          <cell r="CA15">
            <v>0.25</v>
          </cell>
          <cell r="CB15">
            <v>1.3479999999998427</v>
          </cell>
          <cell r="CC15">
            <v>3</v>
          </cell>
          <cell r="CD15">
            <v>1.5440432169403104</v>
          </cell>
          <cell r="CE15">
            <v>2426.3999999997168</v>
          </cell>
          <cell r="CF15">
            <v>3.9006802743775125E-2</v>
          </cell>
          <cell r="CG15">
            <v>1208.9963517313652</v>
          </cell>
          <cell r="CH15">
            <v>3635.3963517310822</v>
          </cell>
          <cell r="CI15">
            <v>4</v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>
            <v>0.99271662921169956</v>
          </cell>
          <cell r="CP15">
            <v>4</v>
          </cell>
          <cell r="CQ15">
            <v>1</v>
          </cell>
          <cell r="CR15">
            <v>21.71</v>
          </cell>
          <cell r="CS15">
            <v>10</v>
          </cell>
          <cell r="CT15">
            <v>0.27239999999999998</v>
          </cell>
          <cell r="CU15">
            <v>0.22700000000000001</v>
          </cell>
          <cell r="CV15">
            <v>250</v>
          </cell>
          <cell r="CW15">
            <v>0.6724</v>
          </cell>
          <cell r="CX15" t="str">
            <v/>
          </cell>
          <cell r="CY15">
            <v>1834.94</v>
          </cell>
          <cell r="CZ15">
            <v>1830.45</v>
          </cell>
          <cell r="DA15">
            <v>1.4129999999997835</v>
          </cell>
          <cell r="DB15">
            <v>1.2829999999999018</v>
          </cell>
          <cell r="DC15">
            <v>1.6740499999997835</v>
          </cell>
          <cell r="DD15">
            <v>22.169442933912439</v>
          </cell>
          <cell r="DE15">
            <v>1.6090499999998427</v>
          </cell>
          <cell r="DF15">
            <v>1.2</v>
          </cell>
          <cell r="DG15">
            <v>1.2</v>
          </cell>
          <cell r="DH15">
            <v>1</v>
          </cell>
          <cell r="DI15">
            <v>20.969442933912436</v>
          </cell>
          <cell r="DJ15">
            <v>1.8933059454268728</v>
          </cell>
          <cell r="DK15">
            <v>27.938154576419677</v>
          </cell>
          <cell r="DL15">
            <v>1.4099853428762723</v>
          </cell>
          <cell r="DM15">
            <v>1.8912610739850535</v>
          </cell>
          <cell r="DN15">
            <v>29.831460521846552</v>
          </cell>
          <cell r="DO15" t="b">
            <v>0</v>
          </cell>
          <cell r="DP15" t="str">
            <v/>
          </cell>
          <cell r="DQ15">
            <v>5.539328243583781</v>
          </cell>
          <cell r="DR15">
            <v>13.206627714048384</v>
          </cell>
          <cell r="DS15" t="b">
            <v>0</v>
          </cell>
          <cell r="DT15">
            <v>0</v>
          </cell>
          <cell r="DV15" t="str">
            <v>250 mm</v>
          </cell>
          <cell r="DW15">
            <v>21.71</v>
          </cell>
          <cell r="DX15" t="str">
            <v>-</v>
          </cell>
          <cell r="DY15" t="str">
            <v>PVC</v>
          </cell>
        </row>
        <row r="16">
          <cell r="A16">
            <v>6</v>
          </cell>
          <cell r="B16" t="str">
            <v>C82</v>
          </cell>
          <cell r="C16" t="str">
            <v>C7</v>
          </cell>
          <cell r="D16">
            <v>0.14000000000000001</v>
          </cell>
          <cell r="F16">
            <v>1</v>
          </cell>
          <cell r="G16">
            <v>5</v>
          </cell>
          <cell r="K16">
            <v>0.32923666986778477</v>
          </cell>
          <cell r="L16">
            <v>8.1047412426004328</v>
          </cell>
          <cell r="M16">
            <v>8.1047412426004328</v>
          </cell>
          <cell r="N16">
            <v>286.15055307699436</v>
          </cell>
          <cell r="O16">
            <v>0.62368135671435176</v>
          </cell>
          <cell r="P16">
            <v>183.27004773644569</v>
          </cell>
          <cell r="Q16">
            <v>0.14000000000000001</v>
          </cell>
          <cell r="S16">
            <v>1</v>
          </cell>
          <cell r="U16">
            <v>0</v>
          </cell>
          <cell r="V16">
            <v>0.69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0.58649999999999991</v>
          </cell>
          <cell r="AD16">
            <v>0.58650000000000002</v>
          </cell>
          <cell r="AE16">
            <v>2.2566057733323119</v>
          </cell>
          <cell r="AF16">
            <v>2.2566057733323119</v>
          </cell>
          <cell r="AG16">
            <v>2.356605773332312</v>
          </cell>
          <cell r="AH16">
            <v>185.62665350977801</v>
          </cell>
          <cell r="AI16">
            <v>43.34</v>
          </cell>
          <cell r="AJ16">
            <v>1.2</v>
          </cell>
          <cell r="AK16">
            <v>16</v>
          </cell>
          <cell r="AL16">
            <v>0.36199999999999999</v>
          </cell>
          <cell r="AM16">
            <v>0.01</v>
          </cell>
          <cell r="AN16">
            <v>0.2773100500106811</v>
          </cell>
          <cell r="AO16">
            <v>0.31462890624999995</v>
          </cell>
          <cell r="AP16">
            <v>0.76604986190795887</v>
          </cell>
          <cell r="AQ16">
            <v>2.1941217536651569</v>
          </cell>
          <cell r="AR16">
            <v>1.3322199975065707</v>
          </cell>
          <cell r="AS16">
            <v>1.0058927039789418</v>
          </cell>
          <cell r="AT16">
            <v>0.24537055402174637</v>
          </cell>
          <cell r="AU16">
            <v>0.52268060403242744</v>
          </cell>
          <cell r="AV16">
            <v>2.2118819166817527</v>
          </cell>
          <cell r="AW16">
            <v>227.65068449859839</v>
          </cell>
          <cell r="AX16">
            <v>0.81540125354167725</v>
          </cell>
          <cell r="AY16">
            <v>270.87265844356307</v>
          </cell>
          <cell r="AZ16" t="str">
            <v>66°28'59''</v>
          </cell>
          <cell r="BA16">
            <v>2.5288567925021481</v>
          </cell>
          <cell r="BB16">
            <v>1E-3</v>
          </cell>
          <cell r="BC16">
            <v>0.32700000000000001</v>
          </cell>
          <cell r="BD16">
            <v>0.34799999999999998</v>
          </cell>
          <cell r="BE16">
            <v>0.67599999999999993</v>
          </cell>
          <cell r="BF16">
            <v>0.67500000000000004</v>
          </cell>
          <cell r="BG16">
            <v>0.75103398895903239</v>
          </cell>
          <cell r="BH16">
            <v>3.3149171270718232</v>
          </cell>
          <cell r="BI16">
            <v>1.2</v>
          </cell>
          <cell r="BJ16" t="str">
            <v/>
          </cell>
          <cell r="BK16" t="str">
            <v/>
          </cell>
          <cell r="BL16" t="str">
            <v/>
          </cell>
          <cell r="BM16">
            <v>0.77207624422696297</v>
          </cell>
          <cell r="BN16">
            <v>4.9999999999954525E-2</v>
          </cell>
          <cell r="BO16">
            <v>1830.4</v>
          </cell>
          <cell r="BP16">
            <v>1829.88</v>
          </cell>
          <cell r="BQ16">
            <v>1830.7620000000002</v>
          </cell>
          <cell r="BR16">
            <v>1830.2420000000002</v>
          </cell>
          <cell r="BS16">
            <v>1831.96</v>
          </cell>
          <cell r="BT16">
            <v>1835.27</v>
          </cell>
          <cell r="BU16" t="str">
            <v/>
          </cell>
          <cell r="BV16">
            <v>1.1979999999998654</v>
          </cell>
          <cell r="BW16">
            <v>5.0279999999997926</v>
          </cell>
          <cell r="BX16">
            <v>1.5599999999998655</v>
          </cell>
          <cell r="BY16">
            <v>400</v>
          </cell>
          <cell r="BZ16">
            <v>0.8</v>
          </cell>
          <cell r="CA16">
            <v>0.4</v>
          </cell>
          <cell r="CB16">
            <v>3.112999999999829</v>
          </cell>
          <cell r="CC16">
            <v>3</v>
          </cell>
          <cell r="CD16">
            <v>2.2960575842210309</v>
          </cell>
          <cell r="CE16">
            <v>5603.3999999996922</v>
          </cell>
          <cell r="CF16">
            <v>1.2809426563851964E-2</v>
          </cell>
          <cell r="CG16">
            <v>495.70291491651238</v>
          </cell>
          <cell r="CH16">
            <v>6099.102914916205</v>
          </cell>
          <cell r="CI16">
            <v>4</v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>
            <v>1.8223779473452568</v>
          </cell>
          <cell r="CP16">
            <v>4</v>
          </cell>
          <cell r="CQ16">
            <v>1</v>
          </cell>
          <cell r="CR16">
            <v>43.34</v>
          </cell>
          <cell r="CS16">
            <v>16</v>
          </cell>
          <cell r="CT16">
            <v>0.43439999999999995</v>
          </cell>
          <cell r="CU16">
            <v>0.36199999999999999</v>
          </cell>
          <cell r="CV16">
            <v>400</v>
          </cell>
          <cell r="CW16">
            <v>0.83440000000000003</v>
          </cell>
          <cell r="CX16" t="str">
            <v/>
          </cell>
          <cell r="CY16">
            <v>1830.4</v>
          </cell>
          <cell r="CZ16">
            <v>1829.88</v>
          </cell>
          <cell r="DA16">
            <v>1.1979999999998654</v>
          </cell>
          <cell r="DB16">
            <v>5.0279999999997926</v>
          </cell>
          <cell r="DC16">
            <v>1.6142999999998655</v>
          </cell>
          <cell r="DD16">
            <v>43.343119407813738</v>
          </cell>
          <cell r="DE16">
            <v>3.5292999999998291</v>
          </cell>
          <cell r="DF16">
            <v>1.2</v>
          </cell>
          <cell r="DG16">
            <v>1.2</v>
          </cell>
          <cell r="DH16">
            <v>1</v>
          </cell>
          <cell r="DI16">
            <v>42.143119407813735</v>
          </cell>
          <cell r="DJ16">
            <v>1.8257302874482491</v>
          </cell>
          <cell r="DK16">
            <v>142.89683607523128</v>
          </cell>
          <cell r="DL16">
            <v>3.5164218833879786</v>
          </cell>
          <cell r="DM16">
            <v>7.5635646945332242</v>
          </cell>
          <cell r="DN16">
            <v>144.72256636267952</v>
          </cell>
          <cell r="DO16" t="b">
            <v>0</v>
          </cell>
          <cell r="DP16" t="str">
            <v/>
          </cell>
          <cell r="DQ16">
            <v>15.063975592565438</v>
          </cell>
          <cell r="DR16">
            <v>94.764053335416619</v>
          </cell>
          <cell r="DS16" t="b">
            <v>0</v>
          </cell>
          <cell r="DT16">
            <v>0</v>
          </cell>
          <cell r="DV16" t="str">
            <v>400 mm</v>
          </cell>
          <cell r="DW16">
            <v>43.34</v>
          </cell>
          <cell r="DX16" t="str">
            <v>-</v>
          </cell>
          <cell r="DY16" t="str">
            <v>PVC</v>
          </cell>
        </row>
        <row r="17">
          <cell r="A17">
            <v>7</v>
          </cell>
          <cell r="B17" t="str">
            <v>C7</v>
          </cell>
          <cell r="C17" t="str">
            <v>C9</v>
          </cell>
          <cell r="D17">
            <v>0.19</v>
          </cell>
          <cell r="F17">
            <v>1.19</v>
          </cell>
          <cell r="G17">
            <v>5</v>
          </cell>
          <cell r="K17">
            <v>0.15440527003553173</v>
          </cell>
          <cell r="L17">
            <v>8.2591465126359651</v>
          </cell>
          <cell r="M17">
            <v>8.2591465126359651</v>
          </cell>
          <cell r="N17">
            <v>285.08067048268441</v>
          </cell>
          <cell r="O17">
            <v>0.63588723137909453</v>
          </cell>
          <cell r="P17">
            <v>217.71308780830242</v>
          </cell>
          <cell r="Q17">
            <v>0.19</v>
          </cell>
          <cell r="S17">
            <v>1.19</v>
          </cell>
          <cell r="U17">
            <v>0</v>
          </cell>
          <cell r="V17">
            <v>0.69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0.58649999999999991</v>
          </cell>
          <cell r="AD17">
            <v>0.69793499999999997</v>
          </cell>
          <cell r="AE17">
            <v>2.651337802778805</v>
          </cell>
          <cell r="AF17">
            <v>2.651337802778805</v>
          </cell>
          <cell r="AG17">
            <v>2.7703378027788048</v>
          </cell>
          <cell r="AH17">
            <v>220.48342561108123</v>
          </cell>
          <cell r="AI17">
            <v>47.93</v>
          </cell>
          <cell r="AJ17">
            <v>12</v>
          </cell>
          <cell r="AK17">
            <v>16</v>
          </cell>
          <cell r="AL17">
            <v>0.36199999999999999</v>
          </cell>
          <cell r="AM17">
            <v>0.01</v>
          </cell>
          <cell r="AN17">
            <v>0.15564742326736447</v>
          </cell>
          <cell r="AO17">
            <v>0.33301171874999996</v>
          </cell>
          <cell r="AP17">
            <v>0.42996525764465326</v>
          </cell>
          <cell r="AQ17">
            <v>5.2107313120938548</v>
          </cell>
          <cell r="AR17">
            <v>4.8378649783366736</v>
          </cell>
          <cell r="AS17">
            <v>6.2567188922287</v>
          </cell>
          <cell r="AT17">
            <v>1.3838797557000686</v>
          </cell>
          <cell r="AU17">
            <v>1.539527178967433</v>
          </cell>
          <cell r="AV17">
            <v>6.9945847720531233</v>
          </cell>
          <cell r="AW17">
            <v>719.89467391195774</v>
          </cell>
          <cell r="AX17">
            <v>0.30627178336097272</v>
          </cell>
          <cell r="AY17">
            <v>329.15925719060067</v>
          </cell>
          <cell r="AZ17" t="str">
            <v>58°17'12''</v>
          </cell>
          <cell r="BA17">
            <v>2.9725766999367647</v>
          </cell>
          <cell r="BB17">
            <v>1.0169999999999999</v>
          </cell>
          <cell r="BC17">
            <v>0.114</v>
          </cell>
          <cell r="BD17">
            <v>0.27900000000000003</v>
          </cell>
          <cell r="BE17">
            <v>1.4100000000000001</v>
          </cell>
          <cell r="BF17">
            <v>1.4100000000000001</v>
          </cell>
          <cell r="BG17">
            <v>0.89206233859794182</v>
          </cell>
          <cell r="BH17">
            <v>3.3149171270718232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0.96433787977028829</v>
          </cell>
          <cell r="BN17">
            <v>0.18000000000006366</v>
          </cell>
          <cell r="BO17">
            <v>1829.7</v>
          </cell>
          <cell r="BP17">
            <v>1823.95</v>
          </cell>
          <cell r="BQ17">
            <v>1830.0620000000001</v>
          </cell>
          <cell r="BR17">
            <v>1824.3120000000001</v>
          </cell>
          <cell r="BS17">
            <v>1835.27</v>
          </cell>
          <cell r="BT17">
            <v>1827.23</v>
          </cell>
          <cell r="BU17" t="str">
            <v/>
          </cell>
          <cell r="BV17">
            <v>5.2079999999998563</v>
          </cell>
          <cell r="BW17">
            <v>2.9179999999998927</v>
          </cell>
          <cell r="BX17">
            <v>5.5699999999998564</v>
          </cell>
          <cell r="BY17">
            <v>400</v>
          </cell>
          <cell r="BZ17">
            <v>0.8</v>
          </cell>
          <cell r="CA17">
            <v>0.4</v>
          </cell>
          <cell r="CB17">
            <v>4.0629999999998745</v>
          </cell>
          <cell r="CC17">
            <v>3</v>
          </cell>
          <cell r="CD17">
            <v>2.606931694557804</v>
          </cell>
          <cell r="CE17">
            <v>7313.3999999997741</v>
          </cell>
          <cell r="CF17">
            <v>7.5982376119587058E-3</v>
          </cell>
          <cell r="CG17">
            <v>319.33710974809583</v>
          </cell>
          <cell r="CH17">
            <v>7632.7371097478699</v>
          </cell>
          <cell r="CI17">
            <v>4</v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>
            <v>2.3114343080519193</v>
          </cell>
          <cell r="CP17">
            <v>4</v>
          </cell>
          <cell r="CQ17">
            <v>1</v>
          </cell>
          <cell r="CR17">
            <v>47.93</v>
          </cell>
          <cell r="CS17">
            <v>16</v>
          </cell>
          <cell r="CT17">
            <v>0.43439999999999995</v>
          </cell>
          <cell r="CU17">
            <v>0.36199999999999999</v>
          </cell>
          <cell r="CV17">
            <v>400</v>
          </cell>
          <cell r="CW17">
            <v>0.83440000000000003</v>
          </cell>
          <cell r="CX17" t="str">
            <v/>
          </cell>
          <cell r="CY17">
            <v>1829.7</v>
          </cell>
          <cell r="CZ17">
            <v>1823.95</v>
          </cell>
          <cell r="DA17">
            <v>5.2079999999998563</v>
          </cell>
          <cell r="DB17">
            <v>2.9179999999998927</v>
          </cell>
          <cell r="DC17">
            <v>5.624299999999856</v>
          </cell>
          <cell r="DD17">
            <v>48.273671913373235</v>
          </cell>
          <cell r="DE17">
            <v>4.4792999999998742</v>
          </cell>
          <cell r="DF17">
            <v>1.2</v>
          </cell>
          <cell r="DG17">
            <v>1.2</v>
          </cell>
          <cell r="DH17">
            <v>1</v>
          </cell>
          <cell r="DI17">
            <v>47.073671913373232</v>
          </cell>
          <cell r="DJ17">
            <v>6.360933442170464</v>
          </cell>
          <cell r="DK17">
            <v>196.92947154685808</v>
          </cell>
          <cell r="DL17">
            <v>3.9278271844518633</v>
          </cell>
          <cell r="DM17">
            <v>8.4571370084439792</v>
          </cell>
          <cell r="DN17">
            <v>203.29040498902856</v>
          </cell>
          <cell r="DO17" t="b">
            <v>0</v>
          </cell>
          <cell r="DP17" t="str">
            <v/>
          </cell>
          <cell r="DQ17">
            <v>16.826391940602541</v>
          </cell>
          <cell r="DR17">
            <v>143.16537304608102</v>
          </cell>
          <cell r="DS17" t="b">
            <v>0</v>
          </cell>
          <cell r="DT17">
            <v>0</v>
          </cell>
          <cell r="DV17" t="str">
            <v>400 mm</v>
          </cell>
          <cell r="DW17">
            <v>47.93</v>
          </cell>
          <cell r="DX17" t="str">
            <v>-</v>
          </cell>
          <cell r="DY17" t="str">
            <v>PVC</v>
          </cell>
        </row>
        <row r="18">
          <cell r="A18">
            <v>8</v>
          </cell>
          <cell r="B18" t="str">
            <v>C9</v>
          </cell>
          <cell r="C18" t="str">
            <v>C9A</v>
          </cell>
          <cell r="D18">
            <v>0.19</v>
          </cell>
          <cell r="E18">
            <v>0.18</v>
          </cell>
          <cell r="F18">
            <v>1.56</v>
          </cell>
          <cell r="G18">
            <v>5</v>
          </cell>
          <cell r="K18">
            <v>0.12709333023800265</v>
          </cell>
          <cell r="L18">
            <v>8.3862398428739677</v>
          </cell>
          <cell r="M18">
            <v>8.3862398428739677</v>
          </cell>
          <cell r="N18">
            <v>284.20484119843417</v>
          </cell>
          <cell r="O18">
            <v>0.63852053140096632</v>
          </cell>
          <cell r="P18">
            <v>284.85721951294045</v>
          </cell>
          <cell r="Q18">
            <v>0.19</v>
          </cell>
          <cell r="R18">
            <v>0.18</v>
          </cell>
          <cell r="S18">
            <v>1.56</v>
          </cell>
          <cell r="U18">
            <v>0</v>
          </cell>
          <cell r="V18">
            <v>0.69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0.58649999999999991</v>
          </cell>
          <cell r="AD18">
            <v>0.91493999999999998</v>
          </cell>
          <cell r="AE18">
            <v>3.40740895320531</v>
          </cell>
          <cell r="AF18">
            <v>3.40740895320531</v>
          </cell>
          <cell r="AG18">
            <v>3.5634089532053101</v>
          </cell>
          <cell r="AH18">
            <v>288.42062846614573</v>
          </cell>
          <cell r="AI18">
            <v>49.68</v>
          </cell>
          <cell r="AJ18">
            <v>19</v>
          </cell>
          <cell r="AK18">
            <v>16</v>
          </cell>
          <cell r="AL18">
            <v>0.36199999999999999</v>
          </cell>
          <cell r="AM18">
            <v>0.01</v>
          </cell>
          <cell r="AN18">
            <v>0.15893414330482483</v>
          </cell>
          <cell r="AO18">
            <v>0.35086425781249997</v>
          </cell>
          <cell r="AP18">
            <v>0.43904459476470947</v>
          </cell>
          <cell r="AQ18">
            <v>6.6314486938959893</v>
          </cell>
          <cell r="AR18">
            <v>6.0802116205907701</v>
          </cell>
          <cell r="AS18">
            <v>10.083888716609932</v>
          </cell>
          <cell r="AT18">
            <v>2.2413920377051388</v>
          </cell>
          <cell r="AU18">
            <v>2.4003261810099636</v>
          </cell>
          <cell r="AV18">
            <v>8.8013261620778458</v>
          </cell>
          <cell r="AW18">
            <v>905.84759981141758</v>
          </cell>
          <cell r="AX18">
            <v>0.31839862304231981</v>
          </cell>
          <cell r="AY18">
            <v>328.00562016351353</v>
          </cell>
          <cell r="AZ18" t="str">
            <v>01°09'13''</v>
          </cell>
          <cell r="BA18">
            <v>164.63093649175656</v>
          </cell>
          <cell r="BB18">
            <v>0.86099999999999999</v>
          </cell>
          <cell r="BC18">
            <v>8.5999999999999993E-2</v>
          </cell>
          <cell r="BD18">
            <v>8.8999999999999996E-2</v>
          </cell>
          <cell r="BE18">
            <v>1.036</v>
          </cell>
          <cell r="BF18">
            <v>1.036</v>
          </cell>
          <cell r="BG18">
            <v>1.1669320703645083</v>
          </cell>
          <cell r="BH18">
            <v>3.3149171270718232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1.4339132069662877</v>
          </cell>
          <cell r="BN18">
            <v>0.53999999999996362</v>
          </cell>
          <cell r="BO18">
            <v>1823.41</v>
          </cell>
          <cell r="BP18">
            <v>1813.97</v>
          </cell>
          <cell r="BQ18">
            <v>1823.7720000000002</v>
          </cell>
          <cell r="BR18">
            <v>1814.3320000000001</v>
          </cell>
          <cell r="BS18">
            <v>1827.23</v>
          </cell>
          <cell r="BT18">
            <v>1816.28</v>
          </cell>
          <cell r="BU18" t="str">
            <v/>
          </cell>
          <cell r="BV18">
            <v>3.4579999999998563</v>
          </cell>
          <cell r="BW18">
            <v>1.9479999999998654</v>
          </cell>
          <cell r="BX18">
            <v>3.8199999999998564</v>
          </cell>
          <cell r="BY18">
            <v>400</v>
          </cell>
          <cell r="BZ18">
            <v>0.8</v>
          </cell>
          <cell r="CA18">
            <v>0.4</v>
          </cell>
          <cell r="CB18">
            <v>2.7029999999998608</v>
          </cell>
          <cell r="CC18">
            <v>3</v>
          </cell>
          <cell r="CD18">
            <v>2.1236630802861756</v>
          </cell>
          <cell r="CE18">
            <v>4865.3999999997495</v>
          </cell>
          <cell r="CF18">
            <v>1.6852215704635853E-2</v>
          </cell>
          <cell r="CG18">
            <v>622.96224695696912</v>
          </cell>
          <cell r="CH18">
            <v>5488.362246956719</v>
          </cell>
          <cell r="CI18">
            <v>4</v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>
            <v>1.6217828095274609</v>
          </cell>
          <cell r="CP18">
            <v>4</v>
          </cell>
          <cell r="CQ18">
            <v>1</v>
          </cell>
          <cell r="CR18">
            <v>49.68</v>
          </cell>
          <cell r="CS18">
            <v>16</v>
          </cell>
          <cell r="CT18">
            <v>0.43439999999999995</v>
          </cell>
          <cell r="CU18">
            <v>0.36199999999999999</v>
          </cell>
          <cell r="CV18">
            <v>400</v>
          </cell>
          <cell r="CW18">
            <v>0.83440000000000003</v>
          </cell>
          <cell r="CX18" t="str">
            <v/>
          </cell>
          <cell r="CY18">
            <v>1823.41</v>
          </cell>
          <cell r="CZ18">
            <v>1813.97</v>
          </cell>
          <cell r="DA18">
            <v>3.4579999999998563</v>
          </cell>
          <cell r="DB18">
            <v>1.9479999999998654</v>
          </cell>
          <cell r="DC18">
            <v>3.8742999999998564</v>
          </cell>
          <cell r="DD18">
            <v>50.568923263205839</v>
          </cell>
          <cell r="DE18">
            <v>3.119299999999861</v>
          </cell>
          <cell r="DF18">
            <v>1.2</v>
          </cell>
          <cell r="DG18">
            <v>1.2</v>
          </cell>
          <cell r="DH18">
            <v>1</v>
          </cell>
          <cell r="DI18">
            <v>49.368923263205836</v>
          </cell>
          <cell r="DJ18">
            <v>4.3817300704088948</v>
          </cell>
          <cell r="DK18">
            <v>150.50843362289547</v>
          </cell>
          <cell r="DL18">
            <v>4.119342957081896</v>
          </cell>
          <cell r="DM18">
            <v>8.8731092665964102</v>
          </cell>
          <cell r="DN18">
            <v>154.89016369330437</v>
          </cell>
          <cell r="DO18" t="b">
            <v>0</v>
          </cell>
          <cell r="DP18" t="str">
            <v/>
          </cell>
          <cell r="DQ18">
            <v>17.646825045662879</v>
          </cell>
          <cell r="DR18">
            <v>94.122867226358494</v>
          </cell>
          <cell r="DS18" t="b">
            <v>0</v>
          </cell>
          <cell r="DT18">
            <v>0</v>
          </cell>
          <cell r="DV18" t="str">
            <v>400 mm</v>
          </cell>
          <cell r="DW18">
            <v>49.68</v>
          </cell>
          <cell r="DX18" t="str">
            <v>-</v>
          </cell>
          <cell r="DY18" t="str">
            <v>PVC</v>
          </cell>
        </row>
        <row r="19">
          <cell r="A19">
            <v>9</v>
          </cell>
          <cell r="B19" t="str">
            <v>C9A</v>
          </cell>
          <cell r="C19" t="str">
            <v>A1</v>
          </cell>
          <cell r="D19">
            <v>0.02</v>
          </cell>
          <cell r="F19">
            <v>1.58</v>
          </cell>
          <cell r="G19">
            <v>5</v>
          </cell>
          <cell r="K19">
            <v>7.478980290600773E-2</v>
          </cell>
          <cell r="L19">
            <v>8.4610296457799752</v>
          </cell>
          <cell r="M19">
            <v>8.4610296457799752</v>
          </cell>
          <cell r="N19">
            <v>283.69146352000359</v>
          </cell>
          <cell r="O19">
            <v>0.63559859154929532</v>
          </cell>
          <cell r="P19">
            <v>288.4634974058979</v>
          </cell>
          <cell r="Q19">
            <v>0.02</v>
          </cell>
          <cell r="S19">
            <v>1.58</v>
          </cell>
          <cell r="U19">
            <v>0</v>
          </cell>
          <cell r="V19">
            <v>0.69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0.58649999999999991</v>
          </cell>
          <cell r="AD19">
            <v>0.92666999999999999</v>
          </cell>
          <cell r="AE19">
            <v>3.4478726576750889</v>
          </cell>
          <cell r="AF19">
            <v>3.4478726576750889</v>
          </cell>
          <cell r="AG19">
            <v>3.6058726576750888</v>
          </cell>
          <cell r="AH19">
            <v>292.06937006357299</v>
          </cell>
          <cell r="AI19">
            <v>9.94</v>
          </cell>
          <cell r="AJ19">
            <v>0.91</v>
          </cell>
          <cell r="AK19">
            <v>20</v>
          </cell>
          <cell r="AL19">
            <v>0.45200000000000001</v>
          </cell>
          <cell r="AM19">
            <v>0.01</v>
          </cell>
          <cell r="AN19">
            <v>0.34612435722351076</v>
          </cell>
          <cell r="AO19">
            <v>0.37696093750000004</v>
          </cell>
          <cell r="AP19">
            <v>0.7657618522644043</v>
          </cell>
          <cell r="AQ19">
            <v>2.2151886957264639</v>
          </cell>
          <cell r="AR19">
            <v>1.2041645133080765</v>
          </cell>
          <cell r="AS19">
            <v>0.95217523860181885</v>
          </cell>
          <cell r="AT19">
            <v>0.2501050437142871</v>
          </cell>
          <cell r="AU19">
            <v>0.59622940093779786</v>
          </cell>
          <cell r="AV19">
            <v>2.2334621005995987</v>
          </cell>
          <cell r="AW19">
            <v>358.38129823073723</v>
          </cell>
          <cell r="AX19">
            <v>0.81496822380371392</v>
          </cell>
          <cell r="AY19">
            <v>328.0374021962017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0.39800000000000002</v>
          </cell>
          <cell r="BD19">
            <v>0.05</v>
          </cell>
          <cell r="BE19">
            <v>0.44900000000000001</v>
          </cell>
          <cell r="BF19">
            <v>0.44800000000000001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0.17000000000007276</v>
          </cell>
          <cell r="BO19">
            <v>1813.8</v>
          </cell>
          <cell r="BP19">
            <v>1813.71</v>
          </cell>
          <cell r="BQ19">
            <v>1814.252</v>
          </cell>
          <cell r="BR19">
            <v>1814.162</v>
          </cell>
          <cell r="BS19">
            <v>1816.28</v>
          </cell>
          <cell r="BT19">
            <v>1814.67</v>
          </cell>
          <cell r="BU19" t="str">
            <v/>
          </cell>
          <cell r="BV19">
            <v>2.02800000000002</v>
          </cell>
          <cell r="BW19">
            <v>0.5080000000000382</v>
          </cell>
          <cell r="BX19">
            <v>2.48000000000002</v>
          </cell>
          <cell r="BY19">
            <v>500</v>
          </cell>
          <cell r="BZ19">
            <v>0.9</v>
          </cell>
          <cell r="CA19">
            <v>0.5</v>
          </cell>
          <cell r="CB19">
            <v>1.2680000000000291</v>
          </cell>
          <cell r="CC19">
            <v>3</v>
          </cell>
          <cell r="CD19">
            <v>1.1490099031550935</v>
          </cell>
          <cell r="CE19">
            <v>2282.4000000000524</v>
          </cell>
          <cell r="CF19">
            <v>8.4578121547158977E-2</v>
          </cell>
          <cell r="CG19">
            <v>2982.4184580174074</v>
          </cell>
          <cell r="CH19">
            <v>5264.8184580174602</v>
          </cell>
          <cell r="CI19">
            <v>4</v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>
            <v>1.3115880533220232</v>
          </cell>
          <cell r="CP19">
            <v>4</v>
          </cell>
          <cell r="CQ19">
            <v>1</v>
          </cell>
          <cell r="CR19">
            <v>9.94</v>
          </cell>
          <cell r="CS19">
            <v>20</v>
          </cell>
          <cell r="CT19">
            <v>0.54239999999999999</v>
          </cell>
          <cell r="CU19">
            <v>0.45200000000000001</v>
          </cell>
          <cell r="CV19">
            <v>500</v>
          </cell>
          <cell r="CW19">
            <v>0.94240000000000002</v>
          </cell>
          <cell r="CX19" t="str">
            <v/>
          </cell>
          <cell r="CY19">
            <v>1813.8</v>
          </cell>
          <cell r="CZ19">
            <v>1813.71</v>
          </cell>
          <cell r="DA19">
            <v>2.02800000000002</v>
          </cell>
          <cell r="DB19">
            <v>0.5080000000000382</v>
          </cell>
          <cell r="DC19">
            <v>3.0558000000000582</v>
          </cell>
          <cell r="DD19">
            <v>9.9404074363176864</v>
          </cell>
          <cell r="DE19">
            <v>1.7878000000000291</v>
          </cell>
          <cell r="DF19">
            <v>1.2</v>
          </cell>
          <cell r="DG19">
            <v>1.2</v>
          </cell>
          <cell r="DH19">
            <v>1</v>
          </cell>
          <cell r="DI19">
            <v>8.7404074363176871</v>
          </cell>
          <cell r="DJ19">
            <v>3.4560283791023543</v>
          </cell>
          <cell r="DK19">
            <v>20.017460114199306</v>
          </cell>
          <cell r="DL19">
            <v>0.82369599679857886</v>
          </cell>
          <cell r="DM19">
            <v>2.1183323531279243</v>
          </cell>
          <cell r="DN19">
            <v>23.473488493301659</v>
          </cell>
          <cell r="DO19" t="b">
            <v>0</v>
          </cell>
          <cell r="DP19" t="str">
            <v/>
          </cell>
          <cell r="DQ19">
            <v>3.6951618598517317</v>
          </cell>
          <cell r="DR19">
            <v>6.9635259569354249</v>
          </cell>
          <cell r="DS19" t="b">
            <v>0</v>
          </cell>
          <cell r="DT19">
            <v>0</v>
          </cell>
          <cell r="DV19" t="str">
            <v>500 mm</v>
          </cell>
          <cell r="DW19">
            <v>9.94</v>
          </cell>
          <cell r="DX19" t="str">
            <v>-</v>
          </cell>
          <cell r="DY19" t="str">
            <v>PVC</v>
          </cell>
        </row>
        <row r="20">
          <cell r="A20">
            <v>10</v>
          </cell>
          <cell r="B20" t="str">
            <v>A1</v>
          </cell>
          <cell r="C20" t="str">
            <v>C3A</v>
          </cell>
          <cell r="F20">
            <v>0</v>
          </cell>
          <cell r="G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R20">
            <v>0.19</v>
          </cell>
          <cell r="S20">
            <v>1.77</v>
          </cell>
          <cell r="U20">
            <v>0</v>
          </cell>
          <cell r="V20">
            <v>0.69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0.58649999999999991</v>
          </cell>
          <cell r="AD20">
            <v>1.0381050000000001</v>
          </cell>
          <cell r="AE20">
            <v>3.8304740177528824</v>
          </cell>
          <cell r="AF20">
            <v>4.1844740177528825</v>
          </cell>
          <cell r="AG20">
            <v>4.3614740177528821</v>
          </cell>
          <cell r="AH20">
            <v>4.3614740177528821</v>
          </cell>
          <cell r="AI20">
            <v>5</v>
          </cell>
          <cell r="AJ20">
            <v>0.8</v>
          </cell>
          <cell r="AK20">
            <v>6</v>
          </cell>
          <cell r="AL20">
            <v>0.14499999999999999</v>
          </cell>
          <cell r="AM20">
            <v>0.01</v>
          </cell>
          <cell r="AN20">
            <v>5.8187179565429688E-2</v>
          </cell>
          <cell r="AO20">
            <v>5.8906249999999993E-2</v>
          </cell>
          <cell r="AP20">
            <v>0.40129089355468756</v>
          </cell>
          <cell r="AQ20">
            <v>0.70405723716057611</v>
          </cell>
          <cell r="AR20">
            <v>1.0758613411276332</v>
          </cell>
          <cell r="AS20">
            <v>0.15756420147995659</v>
          </cell>
          <cell r="AT20">
            <v>2.526486203864341E-2</v>
          </cell>
          <cell r="AU20">
            <v>8.3452041604073102E-2</v>
          </cell>
          <cell r="AV20">
            <v>0.98134699357908262</v>
          </cell>
          <cell r="AW20">
            <v>16.204979357825312</v>
          </cell>
          <cell r="AX20">
            <v>0.26914406500905202</v>
          </cell>
          <cell r="AY20">
            <v>48.727883429228356</v>
          </cell>
          <cell r="AZ20" t="str">
            <v>80°41'26''</v>
          </cell>
          <cell r="BA20">
            <v>4.8714778476010041</v>
          </cell>
          <cell r="BB20">
            <v>1E-3</v>
          </cell>
          <cell r="BC20">
            <v>4.4999999999999998E-2</v>
          </cell>
          <cell r="BD20">
            <v>4.2999999999999997E-2</v>
          </cell>
          <cell r="BE20">
            <v>8.8999999999999996E-2</v>
          </cell>
          <cell r="BF20">
            <v>8.7999999999999995E-2</v>
          </cell>
          <cell r="BG20">
            <v>0.17378167029231514</v>
          </cell>
          <cell r="BH20">
            <v>8.2758620689655178</v>
          </cell>
          <cell r="BI20">
            <v>1.2</v>
          </cell>
          <cell r="BJ20">
            <v>2.5606802846132287E-2</v>
          </cell>
          <cell r="BK20">
            <v>8.4513052846132281E-2</v>
          </cell>
          <cell r="BL20">
            <v>7.9853487690508061E-4</v>
          </cell>
          <cell r="BM20">
            <v>0.10237390526764482</v>
          </cell>
          <cell r="BN20">
            <v>0.28999999999996362</v>
          </cell>
          <cell r="BO20">
            <v>1813.42</v>
          </cell>
          <cell r="BP20">
            <v>1813.38</v>
          </cell>
          <cell r="BQ20">
            <v>1813.5650000000001</v>
          </cell>
          <cell r="BR20">
            <v>1813.5250000000001</v>
          </cell>
          <cell r="BS20">
            <v>1814.67</v>
          </cell>
          <cell r="BT20">
            <v>1814.78</v>
          </cell>
          <cell r="BU20" t="str">
            <v/>
          </cell>
          <cell r="BV20">
            <v>1.1050000000000182</v>
          </cell>
          <cell r="BW20">
            <v>1.2549999999998818</v>
          </cell>
          <cell r="BX20">
            <v>1.2500000000000182</v>
          </cell>
          <cell r="BY20">
            <v>150</v>
          </cell>
          <cell r="BZ20">
            <v>0.56000000000000005</v>
          </cell>
          <cell r="CA20">
            <v>0.16</v>
          </cell>
          <cell r="CB20">
            <v>1.17999999999995</v>
          </cell>
          <cell r="CC20">
            <v>3</v>
          </cell>
          <cell r="CD20">
            <v>1.5618274840791895</v>
          </cell>
          <cell r="CE20">
            <v>2123.99999999991</v>
          </cell>
          <cell r="CF20">
            <v>3.173894905935816E-2</v>
          </cell>
          <cell r="CG20">
            <v>926.38002695190983</v>
          </cell>
          <cell r="CH20">
            <v>3050.3800269518197</v>
          </cell>
          <cell r="CI20">
            <v>4</v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>
            <v>0.8419814194134071</v>
          </cell>
          <cell r="CP20">
            <v>4</v>
          </cell>
          <cell r="CQ20">
            <v>1</v>
          </cell>
          <cell r="CR20">
            <v>5</v>
          </cell>
          <cell r="CS20">
            <v>6</v>
          </cell>
          <cell r="CT20">
            <v>0.17399999999999999</v>
          </cell>
          <cell r="CU20">
            <v>0.14499999999999999</v>
          </cell>
          <cell r="CV20">
            <v>150</v>
          </cell>
          <cell r="CW20">
            <v>0.57400000000000007</v>
          </cell>
          <cell r="CX20" t="str">
            <v/>
          </cell>
          <cell r="CY20">
            <v>1813.42</v>
          </cell>
          <cell r="CZ20">
            <v>1813.38</v>
          </cell>
          <cell r="DA20">
            <v>1.1050000000000182</v>
          </cell>
          <cell r="DB20">
            <v>1.2549999999998818</v>
          </cell>
          <cell r="DC20">
            <v>1.2717500000000181</v>
          </cell>
          <cell r="DD20">
            <v>5.0001599974400817</v>
          </cell>
          <cell r="DE20">
            <v>1.3467499999999499</v>
          </cell>
          <cell r="DF20">
            <v>1.2</v>
          </cell>
          <cell r="DG20">
            <v>1.2</v>
          </cell>
          <cell r="DH20">
            <v>1</v>
          </cell>
          <cell r="DI20">
            <v>3.8001599974400819</v>
          </cell>
          <cell r="DJ20">
            <v>1.4383153645930356</v>
          </cell>
          <cell r="DK20">
            <v>3.5353287472983728</v>
          </cell>
          <cell r="DL20">
            <v>0.21812918385306074</v>
          </cell>
          <cell r="DM20">
            <v>0.17788303255465227</v>
          </cell>
          <cell r="DN20">
            <v>4.9736441118914083</v>
          </cell>
          <cell r="DO20" t="b">
            <v>0</v>
          </cell>
          <cell r="DP20" t="str">
            <v/>
          </cell>
          <cell r="DQ20">
            <v>0.79897848113405701</v>
          </cell>
          <cell r="DR20">
            <v>1.6855932682244175</v>
          </cell>
          <cell r="DS20" t="b">
            <v>0</v>
          </cell>
          <cell r="DT20">
            <v>0</v>
          </cell>
          <cell r="DV20" t="str">
            <v>150 mm</v>
          </cell>
          <cell r="DW20">
            <v>5</v>
          </cell>
          <cell r="DX20" t="str">
            <v>-</v>
          </cell>
          <cell r="DY20" t="str">
            <v>PVC</v>
          </cell>
        </row>
        <row r="21">
          <cell r="A21">
            <v>11</v>
          </cell>
          <cell r="B21" t="str">
            <v>C3A</v>
          </cell>
          <cell r="C21" t="str">
            <v>C3B</v>
          </cell>
          <cell r="D21">
            <v>0.03</v>
          </cell>
          <cell r="F21">
            <v>0.03</v>
          </cell>
          <cell r="G21">
            <v>5</v>
          </cell>
          <cell r="K21">
            <v>0.2583164892538955</v>
          </cell>
          <cell r="L21">
            <v>0.2583164892538955</v>
          </cell>
          <cell r="M21">
            <v>3</v>
          </cell>
          <cell r="N21">
            <v>325.50977645643849</v>
          </cell>
          <cell r="O21">
            <v>0.62635969261279123</v>
          </cell>
          <cell r="P21">
            <v>6.1165861057113959</v>
          </cell>
          <cell r="Q21">
            <v>0.03</v>
          </cell>
          <cell r="S21">
            <v>1.8</v>
          </cell>
          <cell r="U21">
            <v>0</v>
          </cell>
          <cell r="V21">
            <v>0.69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0.58649999999999991</v>
          </cell>
          <cell r="AD21">
            <v>1.0557000000000001</v>
          </cell>
          <cell r="AE21">
            <v>3.8906012804858467</v>
          </cell>
          <cell r="AF21">
            <v>3.8906012804858467</v>
          </cell>
          <cell r="AG21">
            <v>4.0706012804858469</v>
          </cell>
          <cell r="AH21">
            <v>28.307187386197242</v>
          </cell>
          <cell r="AI21">
            <v>20.170000000000002</v>
          </cell>
          <cell r="AJ21">
            <v>1.04</v>
          </cell>
          <cell r="AK21">
            <v>8</v>
          </cell>
          <cell r="AL21">
            <v>0.18099999999999999</v>
          </cell>
          <cell r="AM21">
            <v>0.01</v>
          </cell>
          <cell r="AN21">
            <v>0.14263872146606443</v>
          </cell>
          <cell r="AO21">
            <v>0.14847656249999999</v>
          </cell>
          <cell r="AP21">
            <v>0.78805923461914051</v>
          </cell>
          <cell r="AQ21">
            <v>1.3014455524672726</v>
          </cell>
          <cell r="AR21">
            <v>1.0827516286870533</v>
          </cell>
          <cell r="AS21">
            <v>0.44537210221949936</v>
          </cell>
          <cell r="AT21">
            <v>8.6328263304630184E-2</v>
          </cell>
          <cell r="AU21">
            <v>0.2289669847706946</v>
          </cell>
          <cell r="AV21">
            <v>1.2971832163320878</v>
          </cell>
          <cell r="AW21">
            <v>33.377080947556507</v>
          </cell>
          <cell r="AX21">
            <v>0.84810254769357163</v>
          </cell>
          <cell r="AY21">
            <v>45.964213810687873</v>
          </cell>
          <cell r="AZ21" t="str">
            <v>02°45'49''</v>
          </cell>
          <cell r="BA21">
            <v>137.42158849946898</v>
          </cell>
          <cell r="BB21">
            <v>0.14599999999999999</v>
          </cell>
          <cell r="BC21">
            <v>6.0000000000000001E-3</v>
          </cell>
          <cell r="BD21">
            <v>3.0000000000000001E-3</v>
          </cell>
          <cell r="BE21">
            <v>0.155</v>
          </cell>
          <cell r="BF21">
            <v>0.155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0.38000000000010914</v>
          </cell>
          <cell r="BO21">
            <v>1813</v>
          </cell>
          <cell r="BP21">
            <v>1812.79</v>
          </cell>
          <cell r="BQ21">
            <v>1813.181</v>
          </cell>
          <cell r="BR21">
            <v>1812.971</v>
          </cell>
          <cell r="BS21">
            <v>1814.78</v>
          </cell>
          <cell r="BT21">
            <v>1815.24</v>
          </cell>
          <cell r="BU21" t="str">
            <v/>
          </cell>
          <cell r="BV21">
            <v>1.5989999999999327</v>
          </cell>
          <cell r="BW21">
            <v>2.2690000000000055</v>
          </cell>
          <cell r="BX21">
            <v>1.7799999999999327</v>
          </cell>
          <cell r="BY21">
            <v>200</v>
          </cell>
          <cell r="BZ21">
            <v>0.60000000000000009</v>
          </cell>
          <cell r="CA21">
            <v>0.2</v>
          </cell>
          <cell r="CB21">
            <v>1.9339999999999691</v>
          </cell>
          <cell r="CC21">
            <v>3</v>
          </cell>
          <cell r="CD21">
            <v>2.0659266840048658</v>
          </cell>
          <cell r="CE21">
            <v>3481.1999999999443</v>
          </cell>
          <cell r="CF21">
            <v>1.6082981861659969E-2</v>
          </cell>
          <cell r="CG21">
            <v>514.02914666663901</v>
          </cell>
          <cell r="CH21">
            <v>3995.2291466665833</v>
          </cell>
          <cell r="CI21">
            <v>4</v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>
            <v>1.1743714186849719</v>
          </cell>
          <cell r="CP21">
            <v>4</v>
          </cell>
          <cell r="CQ21">
            <v>1</v>
          </cell>
          <cell r="CR21">
            <v>20.170000000000002</v>
          </cell>
          <cell r="CS21">
            <v>8</v>
          </cell>
          <cell r="CT21">
            <v>0.21719999999999998</v>
          </cell>
          <cell r="CU21">
            <v>0.18099999999999999</v>
          </cell>
          <cell r="CV21">
            <v>200</v>
          </cell>
          <cell r="CW21">
            <v>0.61719999999999997</v>
          </cell>
          <cell r="CX21" t="str">
            <v/>
          </cell>
          <cell r="CY21">
            <v>1813</v>
          </cell>
          <cell r="CZ21">
            <v>1812.79</v>
          </cell>
          <cell r="DA21">
            <v>1.5989999999999327</v>
          </cell>
          <cell r="DB21">
            <v>2.2690000000000055</v>
          </cell>
          <cell r="DC21">
            <v>1.8071499999999328</v>
          </cell>
          <cell r="DD21">
            <v>20.171093178110109</v>
          </cell>
          <cell r="DE21">
            <v>2.1421499999999689</v>
          </cell>
          <cell r="DF21">
            <v>1.2</v>
          </cell>
          <cell r="DG21">
            <v>1.2</v>
          </cell>
          <cell r="DH21">
            <v>1</v>
          </cell>
          <cell r="DI21">
            <v>18.971093178110106</v>
          </cell>
          <cell r="DJ21">
            <v>2.04383849901645</v>
          </cell>
          <cell r="DK21">
            <v>28.796427602281156</v>
          </cell>
          <cell r="DL21">
            <v>1.1708958709529558</v>
          </cell>
          <cell r="DM21">
            <v>1.2530670068085439</v>
          </cell>
          <cell r="DN21">
            <v>30.840266101297605</v>
          </cell>
          <cell r="DO21" t="b">
            <v>0</v>
          </cell>
          <cell r="DP21" t="str">
            <v/>
          </cell>
          <cell r="DQ21">
            <v>4.4328237819859746</v>
          </cell>
          <cell r="DR21">
            <v>17.855576584096731</v>
          </cell>
          <cell r="DS21" t="b">
            <v>0</v>
          </cell>
          <cell r="DT21">
            <v>0</v>
          </cell>
          <cell r="DV21" t="str">
            <v>200 mm</v>
          </cell>
          <cell r="DW21">
            <v>20.170000000000002</v>
          </cell>
          <cell r="DX21" t="str">
            <v>-</v>
          </cell>
          <cell r="DY21" t="str">
            <v>PVC</v>
          </cell>
        </row>
        <row r="22">
          <cell r="A22">
            <v>12</v>
          </cell>
          <cell r="B22" t="str">
            <v>C3B</v>
          </cell>
          <cell r="C22" t="str">
            <v>C51</v>
          </cell>
          <cell r="D22">
            <v>0.02</v>
          </cell>
          <cell r="F22">
            <v>0.05</v>
          </cell>
          <cell r="G22">
            <v>5</v>
          </cell>
          <cell r="K22">
            <v>0.10265550977897293</v>
          </cell>
          <cell r="L22">
            <v>3.1026555097789728</v>
          </cell>
          <cell r="M22">
            <v>3.1026555097789728</v>
          </cell>
          <cell r="N22">
            <v>324.63433066874859</v>
          </cell>
          <cell r="O22">
            <v>0.62327639751552766</v>
          </cell>
          <cell r="P22">
            <v>10.163324428293041</v>
          </cell>
          <cell r="Q22">
            <v>0.02</v>
          </cell>
          <cell r="S22">
            <v>1.82</v>
          </cell>
          <cell r="U22">
            <v>0</v>
          </cell>
          <cell r="V22">
            <v>0.69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0.58649999999999991</v>
          </cell>
          <cell r="AD22">
            <v>1.0674300000000001</v>
          </cell>
          <cell r="AE22">
            <v>3.930645256068162</v>
          </cell>
          <cell r="AF22">
            <v>3.930645256068162</v>
          </cell>
          <cell r="AG22">
            <v>4.1126452560681619</v>
          </cell>
          <cell r="AH22">
            <v>32.395969684361205</v>
          </cell>
          <cell r="AI22">
            <v>8.0500000000000007</v>
          </cell>
          <cell r="AJ22">
            <v>0.99</v>
          </cell>
          <cell r="AK22">
            <v>10</v>
          </cell>
          <cell r="AL22">
            <v>0.22700000000000001</v>
          </cell>
          <cell r="AM22">
            <v>0.01</v>
          </cell>
          <cell r="AN22">
            <v>0.13446042060852051</v>
          </cell>
          <cell r="AO22">
            <v>0.15074218749999999</v>
          </cell>
          <cell r="AP22">
            <v>0.59233665466308594</v>
          </cell>
          <cell r="AQ22">
            <v>1.297591836261073</v>
          </cell>
          <cell r="AR22">
            <v>1.2373651245345505</v>
          </cell>
          <cell r="AS22">
            <v>0.42401988145196806</v>
          </cell>
          <cell r="AT22">
            <v>8.5817766235034815E-2</v>
          </cell>
          <cell r="AU22">
            <v>0.22027818684355532</v>
          </cell>
          <cell r="AV22">
            <v>1.4718620353954035</v>
          </cell>
          <cell r="AW22">
            <v>59.567407512201818</v>
          </cell>
          <cell r="AX22">
            <v>0.54385394693776457</v>
          </cell>
          <cell r="AY22">
            <v>7.3546575223122517</v>
          </cell>
          <cell r="AZ22" t="b">
            <v>0</v>
          </cell>
          <cell r="BA22" t="str">
            <v/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>
            <v>0.42093692481151346</v>
          </cell>
          <cell r="BH22">
            <v>5.2863436123348011</v>
          </cell>
          <cell r="BI22">
            <v>1.2</v>
          </cell>
          <cell r="BJ22">
            <v>9.5842175480537847E-2</v>
          </cell>
          <cell r="BK22">
            <v>0.24658436298053782</v>
          </cell>
          <cell r="BL22">
            <v>1.326785161953355E-2</v>
          </cell>
          <cell r="BM22">
            <v>0.31182265752008559</v>
          </cell>
          <cell r="BN22">
            <v>1.3300000000001546</v>
          </cell>
          <cell r="BO22">
            <v>1812.05</v>
          </cell>
          <cell r="BP22">
            <v>1811.97</v>
          </cell>
          <cell r="BQ22">
            <v>1812.6599999999999</v>
          </cell>
          <cell r="BR22">
            <v>1812.58</v>
          </cell>
          <cell r="BS22">
            <v>1815.24</v>
          </cell>
          <cell r="BT22">
            <v>1815.92</v>
          </cell>
          <cell r="BU22" t="str">
            <v/>
          </cell>
          <cell r="BV22">
            <v>2.5800000000001546</v>
          </cell>
          <cell r="BW22">
            <v>3.3400000000001455</v>
          </cell>
          <cell r="BX22">
            <v>2.8070000000001545</v>
          </cell>
          <cell r="BY22">
            <v>250</v>
          </cell>
          <cell r="BZ22">
            <v>0.65</v>
          </cell>
          <cell r="CA22">
            <v>0.25</v>
          </cell>
          <cell r="CB22">
            <v>2.9600000000001501</v>
          </cell>
          <cell r="CC22">
            <v>3</v>
          </cell>
          <cell r="CD22">
            <v>2.4830460802871088</v>
          </cell>
          <cell r="CE22">
            <v>5328.0000000002701</v>
          </cell>
          <cell r="CF22">
            <v>8.8558059146513907E-3</v>
          </cell>
          <cell r="CG22">
            <v>327.84722752590278</v>
          </cell>
          <cell r="CH22">
            <v>5655.8472275261729</v>
          </cell>
          <cell r="CI22">
            <v>4</v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>
            <v>1.7034312811619559</v>
          </cell>
          <cell r="CP22">
            <v>4</v>
          </cell>
          <cell r="CQ22">
            <v>1</v>
          </cell>
          <cell r="CR22">
            <v>8.0500000000000007</v>
          </cell>
          <cell r="CS22">
            <v>10</v>
          </cell>
          <cell r="CT22">
            <v>0.27239999999999998</v>
          </cell>
          <cell r="CU22">
            <v>0.22700000000000001</v>
          </cell>
          <cell r="CV22">
            <v>250</v>
          </cell>
          <cell r="CW22">
            <v>0.6724</v>
          </cell>
          <cell r="CX22" t="str">
            <v/>
          </cell>
          <cell r="CY22">
            <v>1812.05</v>
          </cell>
          <cell r="CZ22">
            <v>1811.97</v>
          </cell>
          <cell r="DA22">
            <v>2.5800000000001546</v>
          </cell>
          <cell r="DB22">
            <v>3.3400000000001455</v>
          </cell>
          <cell r="DC22">
            <v>2.8410500000001546</v>
          </cell>
          <cell r="DD22">
            <v>8.0503975057136152</v>
          </cell>
          <cell r="DE22">
            <v>3.2210500000001501</v>
          </cell>
          <cell r="DF22">
            <v>1.2</v>
          </cell>
          <cell r="DG22">
            <v>1.2</v>
          </cell>
          <cell r="DH22">
            <v>1</v>
          </cell>
          <cell r="DI22">
            <v>6.8503975057136159</v>
          </cell>
          <cell r="DJ22">
            <v>3.2131518510534365</v>
          </cell>
          <cell r="DK22">
            <v>16.552175560528685</v>
          </cell>
          <cell r="DL22">
            <v>0.4606207282841836</v>
          </cell>
          <cell r="DM22">
            <v>0.59822646891062881</v>
          </cell>
          <cell r="DN22">
            <v>19.76532741158212</v>
          </cell>
          <cell r="DO22" t="b">
            <v>0</v>
          </cell>
          <cell r="DP22" t="str">
            <v/>
          </cell>
          <cell r="DQ22">
            <v>1.8096141372361827</v>
          </cell>
          <cell r="DR22">
            <v>11.739610191415538</v>
          </cell>
          <cell r="DS22" t="b">
            <v>0</v>
          </cell>
          <cell r="DT22">
            <v>0</v>
          </cell>
          <cell r="DV22" t="str">
            <v>250 mm</v>
          </cell>
          <cell r="DW22">
            <v>8.0500000000000007</v>
          </cell>
          <cell r="DX22" t="str">
            <v>-</v>
          </cell>
          <cell r="DY22" t="str">
            <v>PVC</v>
          </cell>
        </row>
        <row r="23">
          <cell r="A23">
            <v>13</v>
          </cell>
          <cell r="B23" t="str">
            <v>C51</v>
          </cell>
          <cell r="C23" t="str">
            <v>C64</v>
          </cell>
          <cell r="D23">
            <v>0.06</v>
          </cell>
          <cell r="E23">
            <v>0.02</v>
          </cell>
          <cell r="F23">
            <v>0.13</v>
          </cell>
          <cell r="G23">
            <v>5</v>
          </cell>
          <cell r="K23">
            <v>0.32954451103104171</v>
          </cell>
          <cell r="L23">
            <v>3.4322000208100145</v>
          </cell>
          <cell r="M23">
            <v>3.4322000208100145</v>
          </cell>
          <cell r="N23">
            <v>321.84935416849652</v>
          </cell>
          <cell r="O23">
            <v>0.62994755244755241</v>
          </cell>
          <cell r="P23">
            <v>26.383181461514628</v>
          </cell>
          <cell r="Q23">
            <v>0.06</v>
          </cell>
          <cell r="R23">
            <v>0.02</v>
          </cell>
          <cell r="S23">
            <v>1.9000000000000001</v>
          </cell>
          <cell r="U23">
            <v>0</v>
          </cell>
          <cell r="V23">
            <v>0.69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0.58649999999999991</v>
          </cell>
          <cell r="AD23">
            <v>1.1143500000000002</v>
          </cell>
          <cell r="AE23">
            <v>4.0905024480997367</v>
          </cell>
          <cell r="AF23">
            <v>4.0905024480997367</v>
          </cell>
          <cell r="AG23">
            <v>4.2805024480997371</v>
          </cell>
          <cell r="AH23">
            <v>48.783683909614368</v>
          </cell>
          <cell r="AI23">
            <v>31.46</v>
          </cell>
          <cell r="AJ23">
            <v>1.24</v>
          </cell>
          <cell r="AK23">
            <v>10</v>
          </cell>
          <cell r="AL23">
            <v>0.22700000000000001</v>
          </cell>
          <cell r="AM23">
            <v>0.01</v>
          </cell>
          <cell r="AN23">
            <v>0.16153781509399412</v>
          </cell>
          <cell r="AO23">
            <v>0.18355078125000002</v>
          </cell>
          <cell r="AP23">
            <v>0.71162033081054676</v>
          </cell>
          <cell r="AQ23">
            <v>1.583624694979157</v>
          </cell>
          <cell r="AR23">
            <v>1.3053084472720151</v>
          </cell>
          <cell r="AS23">
            <v>0.61566873771171926</v>
          </cell>
          <cell r="AT23">
            <v>0.12782197627664771</v>
          </cell>
          <cell r="AU23">
            <v>0.28935979137064183</v>
          </cell>
          <cell r="AV23">
            <v>1.647253157589132</v>
          </cell>
          <cell r="AW23">
            <v>66.665623376523342</v>
          </cell>
          <cell r="AX23">
            <v>0.73176671031915685</v>
          </cell>
          <cell r="AY23">
            <v>314.42049400812414</v>
          </cell>
          <cell r="AZ23" t="str">
            <v>52°56'03''</v>
          </cell>
          <cell r="BA23">
            <v>5.3090188298960896</v>
          </cell>
          <cell r="BB23">
            <v>6.9000000000000006E-2</v>
          </cell>
          <cell r="BC23">
            <v>4.0000000000000001E-3</v>
          </cell>
          <cell r="BD23">
            <v>4.2000000000000003E-2</v>
          </cell>
          <cell r="BE23">
            <v>0.11500000000000002</v>
          </cell>
          <cell r="BF23">
            <v>0.11500000000000002</v>
          </cell>
          <cell r="BG23">
            <v>0.63387063532791721</v>
          </cell>
          <cell r="BH23">
            <v>5.2863436123348011</v>
          </cell>
          <cell r="BI23">
            <v>1.2</v>
          </cell>
          <cell r="BJ23" t="str">
            <v/>
          </cell>
          <cell r="BK23" t="str">
            <v/>
          </cell>
          <cell r="BL23" t="str">
            <v/>
          </cell>
          <cell r="BM23">
            <v>0.399725939735111</v>
          </cell>
          <cell r="BN23">
            <v>0.27999999999997272</v>
          </cell>
          <cell r="BO23">
            <v>1811.69</v>
          </cell>
          <cell r="BP23">
            <v>1811.3</v>
          </cell>
          <cell r="BQ23">
            <v>1811.9170000000001</v>
          </cell>
          <cell r="BR23">
            <v>1811.527</v>
          </cell>
          <cell r="BS23">
            <v>1815.92</v>
          </cell>
          <cell r="BT23">
            <v>1814.38</v>
          </cell>
          <cell r="BU23" t="str">
            <v/>
          </cell>
          <cell r="BV23">
            <v>4.0029999999999291</v>
          </cell>
          <cell r="BW23">
            <v>2.8530000000000655</v>
          </cell>
          <cell r="BX23">
            <v>4.2299999999999294</v>
          </cell>
          <cell r="BY23">
            <v>250</v>
          </cell>
          <cell r="BZ23">
            <v>0.65</v>
          </cell>
          <cell r="CA23">
            <v>0.25</v>
          </cell>
          <cell r="CB23">
            <v>3.4279999999999973</v>
          </cell>
          <cell r="CC23">
            <v>3</v>
          </cell>
          <cell r="CD23">
            <v>2.6482268768209138</v>
          </cell>
          <cell r="CE23">
            <v>6170.3999999999951</v>
          </cell>
          <cell r="CF23">
            <v>6.6449774195376935E-3</v>
          </cell>
          <cell r="CG23">
            <v>259.08680132994317</v>
          </cell>
          <cell r="CH23">
            <v>6429.4868013299383</v>
          </cell>
          <cell r="CI23">
            <v>4</v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>
            <v>1.9480664349486041</v>
          </cell>
          <cell r="CP23">
            <v>4</v>
          </cell>
          <cell r="CQ23">
            <v>1</v>
          </cell>
          <cell r="CR23">
            <v>31.46</v>
          </cell>
          <cell r="CS23">
            <v>10</v>
          </cell>
          <cell r="CT23">
            <v>0.27239999999999998</v>
          </cell>
          <cell r="CU23">
            <v>0.22700000000000001</v>
          </cell>
          <cell r="CV23">
            <v>250</v>
          </cell>
          <cell r="CW23">
            <v>0.6724</v>
          </cell>
          <cell r="CX23" t="str">
            <v/>
          </cell>
          <cell r="CY23">
            <v>1811.69</v>
          </cell>
          <cell r="CZ23">
            <v>1811.3</v>
          </cell>
          <cell r="DA23">
            <v>4.0029999999999291</v>
          </cell>
          <cell r="DB23">
            <v>2.8530000000000655</v>
          </cell>
          <cell r="DC23">
            <v>4.2640499999999291</v>
          </cell>
          <cell r="DD23">
            <v>31.46241726250544</v>
          </cell>
          <cell r="DE23">
            <v>3.6890499999999973</v>
          </cell>
          <cell r="DF23">
            <v>1.2</v>
          </cell>
          <cell r="DG23">
            <v>1.2</v>
          </cell>
          <cell r="DH23">
            <v>1</v>
          </cell>
          <cell r="DI23">
            <v>30.262417262505437</v>
          </cell>
          <cell r="DJ23">
            <v>4.8225269356341602</v>
          </cell>
          <cell r="DK23">
            <v>82.644209682855674</v>
          </cell>
          <cell r="DL23">
            <v>2.0348449367308659</v>
          </cell>
          <cell r="DM23">
            <v>2.7423198408150098</v>
          </cell>
          <cell r="DN23">
            <v>87.466736618489833</v>
          </cell>
          <cell r="DO23" t="b">
            <v>0</v>
          </cell>
          <cell r="DP23" t="str">
            <v/>
          </cell>
          <cell r="DQ23">
            <v>7.9941781567411923</v>
          </cell>
          <cell r="DR23">
            <v>61.384149783891601</v>
          </cell>
          <cell r="DS23" t="b">
            <v>0</v>
          </cell>
          <cell r="DT23">
            <v>0</v>
          </cell>
          <cell r="DV23" t="str">
            <v>250 mm</v>
          </cell>
          <cell r="DW23">
            <v>31.46</v>
          </cell>
          <cell r="DX23" t="str">
            <v>-</v>
          </cell>
          <cell r="DY23" t="str">
            <v>PVC</v>
          </cell>
        </row>
        <row r="24">
          <cell r="A24">
            <v>14</v>
          </cell>
          <cell r="B24" t="str">
            <v>C64</v>
          </cell>
          <cell r="C24" t="str">
            <v>C65</v>
          </cell>
          <cell r="D24">
            <v>0.01</v>
          </cell>
          <cell r="F24">
            <v>0.14000000000000001</v>
          </cell>
          <cell r="G24">
            <v>5</v>
          </cell>
          <cell r="K24">
            <v>6.0673740524084939E-2</v>
          </cell>
          <cell r="L24">
            <v>3.4928737613340997</v>
          </cell>
          <cell r="M24">
            <v>3.4928737613340997</v>
          </cell>
          <cell r="N24">
            <v>321.34077985244789</v>
          </cell>
          <cell r="O24">
            <v>0.64096765641569564</v>
          </cell>
          <cell r="P24">
            <v>28.442871927242784</v>
          </cell>
          <cell r="Q24">
            <v>0.01</v>
          </cell>
          <cell r="S24">
            <v>1.9100000000000001</v>
          </cell>
          <cell r="U24">
            <v>0</v>
          </cell>
          <cell r="V24">
            <v>0.69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0.58649999999999991</v>
          </cell>
          <cell r="AD24">
            <v>1.1202150000000002</v>
          </cell>
          <cell r="AE24">
            <v>4.1104494943719541</v>
          </cell>
          <cell r="AF24">
            <v>4.1104494943719541</v>
          </cell>
          <cell r="AG24">
            <v>4.3014494943719539</v>
          </cell>
          <cell r="AH24">
            <v>50.864321421614733</v>
          </cell>
          <cell r="AI24">
            <v>9.43</v>
          </cell>
          <cell r="AJ24">
            <v>4.7699999999999996</v>
          </cell>
          <cell r="AK24">
            <v>10</v>
          </cell>
          <cell r="AL24">
            <v>0.22700000000000001</v>
          </cell>
          <cell r="AM24">
            <v>0.01</v>
          </cell>
          <cell r="AN24">
            <v>0.11116283798217774</v>
          </cell>
          <cell r="AO24">
            <v>0.18709765624999999</v>
          </cell>
          <cell r="AP24">
            <v>0.48970413208007813</v>
          </cell>
          <cell r="AQ24">
            <v>2.5813067756666923</v>
          </cell>
          <cell r="AR24">
            <v>2.7945388318900255</v>
          </cell>
          <cell r="AS24">
            <v>1.7416439442296527</v>
          </cell>
          <cell r="AT24">
            <v>0.33960982008678769</v>
          </cell>
          <cell r="AU24">
            <v>0.45077265806896544</v>
          </cell>
          <cell r="AV24">
            <v>3.2307897446519442</v>
          </cell>
          <cell r="AW24">
            <v>130.75258731992827</v>
          </cell>
          <cell r="AX24">
            <v>0.38901196881985062</v>
          </cell>
          <cell r="AY24">
            <v>315.5153904116047</v>
          </cell>
          <cell r="AZ24" t="str">
            <v>01°05'42''</v>
          </cell>
          <cell r="BA24">
            <v>276.62522212549811</v>
          </cell>
          <cell r="BB24">
            <v>0.161</v>
          </cell>
          <cell r="BC24">
            <v>2.1000000000000001E-2</v>
          </cell>
          <cell r="BD24">
            <v>1.0999999999999999E-2</v>
          </cell>
          <cell r="BE24">
            <v>0.193</v>
          </cell>
          <cell r="BF24">
            <v>0.193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4.9999999999954525E-2</v>
          </cell>
          <cell r="BO24">
            <v>1811.25</v>
          </cell>
          <cell r="BP24">
            <v>1810.8</v>
          </cell>
          <cell r="BQ24">
            <v>1811.4770000000001</v>
          </cell>
          <cell r="BR24">
            <v>1811.027</v>
          </cell>
          <cell r="BS24">
            <v>1814.38</v>
          </cell>
          <cell r="BT24">
            <v>1811.84</v>
          </cell>
          <cell r="BU24" t="str">
            <v/>
          </cell>
          <cell r="BV24">
            <v>2.90300000000002</v>
          </cell>
          <cell r="BW24">
            <v>0.81299999999987449</v>
          </cell>
          <cell r="BX24">
            <v>3.1300000000000199</v>
          </cell>
          <cell r="BY24">
            <v>250</v>
          </cell>
          <cell r="BZ24">
            <v>0.65</v>
          </cell>
          <cell r="CA24">
            <v>0.25</v>
          </cell>
          <cell r="CB24">
            <v>1.8579999999999472</v>
          </cell>
          <cell r="CC24">
            <v>3</v>
          </cell>
          <cell r="CD24">
            <v>1.9193166829425532</v>
          </cell>
          <cell r="CE24">
            <v>3344.399999999905</v>
          </cell>
          <cell r="CF24">
            <v>2.1648194537115407E-2</v>
          </cell>
          <cell r="CG24">
            <v>696.42803919351957</v>
          </cell>
          <cell r="CH24">
            <v>4040.8280391934245</v>
          </cell>
          <cell r="CI24">
            <v>4</v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>
            <v>1.1697030493444331</v>
          </cell>
          <cell r="CP24">
            <v>4</v>
          </cell>
          <cell r="CQ24">
            <v>1</v>
          </cell>
          <cell r="CR24">
            <v>9.43</v>
          </cell>
          <cell r="CS24">
            <v>10</v>
          </cell>
          <cell r="CT24">
            <v>0.27239999999999998</v>
          </cell>
          <cell r="CU24">
            <v>0.22700000000000001</v>
          </cell>
          <cell r="CV24">
            <v>250</v>
          </cell>
          <cell r="CW24">
            <v>0.6724</v>
          </cell>
          <cell r="CX24" t="str">
            <v/>
          </cell>
          <cell r="CY24">
            <v>1811.25</v>
          </cell>
          <cell r="CZ24">
            <v>1810.8</v>
          </cell>
          <cell r="DA24">
            <v>2.90300000000002</v>
          </cell>
          <cell r="DB24">
            <v>0.81299999999987449</v>
          </cell>
          <cell r="DC24">
            <v>3.16405000000002</v>
          </cell>
          <cell r="DD24">
            <v>9.4407309039078129</v>
          </cell>
          <cell r="DE24">
            <v>2.1190499999999473</v>
          </cell>
          <cell r="DF24">
            <v>1.2</v>
          </cell>
          <cell r="DG24">
            <v>1.2</v>
          </cell>
          <cell r="DH24">
            <v>1</v>
          </cell>
          <cell r="DI24">
            <v>8.2407309039078136</v>
          </cell>
          <cell r="DJ24">
            <v>3.5784562448127053</v>
          </cell>
          <cell r="DK24">
            <v>13.805292522687557</v>
          </cell>
          <cell r="DL24">
            <v>0.55410674597876142</v>
          </cell>
          <cell r="DM24">
            <v>0.72555442501064382</v>
          </cell>
          <cell r="DN24">
            <v>17.383748767500261</v>
          </cell>
          <cell r="DO24" t="b">
            <v>0</v>
          </cell>
          <cell r="DP24" t="str">
            <v/>
          </cell>
          <cell r="DQ24">
            <v>2.1768872729550055</v>
          </cell>
          <cell r="DR24">
            <v>8.0159852407014593</v>
          </cell>
          <cell r="DS24" t="b">
            <v>0</v>
          </cell>
          <cell r="DT24">
            <v>0</v>
          </cell>
          <cell r="DV24" t="str">
            <v>250 mm</v>
          </cell>
          <cell r="DW24">
            <v>9.43</v>
          </cell>
          <cell r="DX24" t="str">
            <v>-</v>
          </cell>
          <cell r="DY24" t="str">
            <v>PVC</v>
          </cell>
        </row>
        <row r="25">
          <cell r="C25" t="str">
            <v>.</v>
          </cell>
        </row>
        <row r="26">
          <cell r="A26">
            <v>15</v>
          </cell>
          <cell r="B26" t="str">
            <v>A1</v>
          </cell>
          <cell r="C26" t="str">
            <v>B1</v>
          </cell>
          <cell r="E26">
            <v>1.77</v>
          </cell>
          <cell r="F26">
            <v>1.77</v>
          </cell>
          <cell r="G26">
            <v>5</v>
          </cell>
          <cell r="K26">
            <v>3.7253805492919186E-2</v>
          </cell>
          <cell r="L26">
            <v>8.4610296457799752</v>
          </cell>
          <cell r="M26">
            <v>8.4610296457799752</v>
          </cell>
          <cell r="N26">
            <v>283.69146352000359</v>
          </cell>
          <cell r="O26">
            <v>0.63561623246493015</v>
          </cell>
          <cell r="P26">
            <v>319.16445162833293</v>
          </cell>
          <cell r="S26">
            <v>0</v>
          </cell>
          <cell r="U26" t="str">
            <v/>
          </cell>
          <cell r="X26" t="str">
            <v/>
          </cell>
          <cell r="Y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>
            <v>319.16445162833293</v>
          </cell>
          <cell r="AI26">
            <v>14.97</v>
          </cell>
          <cell r="AJ26">
            <v>20.37</v>
          </cell>
          <cell r="AK26">
            <v>20</v>
          </cell>
          <cell r="AL26">
            <v>0.45200000000000001</v>
          </cell>
          <cell r="AM26">
            <v>0.01</v>
          </cell>
          <cell r="AN26">
            <v>0.15037528753280643</v>
          </cell>
          <cell r="AO26">
            <v>0.39086523437499998</v>
          </cell>
          <cell r="AP26">
            <v>0.33268868923187261</v>
          </cell>
          <cell r="AQ26">
            <v>6.8348380540437645</v>
          </cell>
          <cell r="AR26">
            <v>6.5849372988342996</v>
          </cell>
          <cell r="AS26">
            <v>10.665817657606986</v>
          </cell>
          <cell r="AT26">
            <v>2.380989359072617</v>
          </cell>
          <cell r="AU26">
            <v>2.5313646466054234</v>
          </cell>
          <cell r="AV26">
            <v>10.567041321781533</v>
          </cell>
          <cell r="AW26">
            <v>1695.587306514509</v>
          </cell>
          <cell r="AX26">
            <v>0.18823239027686237</v>
          </cell>
          <cell r="AY26">
            <v>27.712183359846549</v>
          </cell>
          <cell r="AZ26" t="b">
            <v>0</v>
          </cell>
          <cell r="BA26" t="str">
            <v/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>
            <v>0.74124044806221245</v>
          </cell>
          <cell r="BH26">
            <v>2.6548672566371678</v>
          </cell>
          <cell r="BI26">
            <v>1.2</v>
          </cell>
          <cell r="BJ26" t="str">
            <v/>
          </cell>
          <cell r="BK26" t="str">
            <v/>
          </cell>
          <cell r="BL26" t="str">
            <v/>
          </cell>
          <cell r="BM26">
            <v>0.94888835731140475</v>
          </cell>
          <cell r="BN26">
            <v>4.9999999999954525E-2</v>
          </cell>
          <cell r="BO26">
            <v>1813.66</v>
          </cell>
          <cell r="BP26">
            <v>1810.61</v>
          </cell>
          <cell r="BQ26">
            <v>1814.1120000000001</v>
          </cell>
          <cell r="BR26">
            <v>1811.0620000000001</v>
          </cell>
          <cell r="BS26">
            <v>1814.67</v>
          </cell>
          <cell r="BT26">
            <v>1812.24</v>
          </cell>
          <cell r="BU26" t="b">
            <v>0</v>
          </cell>
          <cell r="BV26">
            <v>0.55799999999999272</v>
          </cell>
          <cell r="BW26">
            <v>1.1779999999998836</v>
          </cell>
          <cell r="BX26">
            <v>1.0099999999999927</v>
          </cell>
          <cell r="BY26">
            <v>500</v>
          </cell>
          <cell r="BZ26">
            <v>0.9</v>
          </cell>
          <cell r="CA26">
            <v>0.5</v>
          </cell>
          <cell r="CB26">
            <v>0.86799999999993815</v>
          </cell>
          <cell r="CC26">
            <v>3</v>
          </cell>
          <cell r="CD26">
            <v>0.83745807908427783</v>
          </cell>
          <cell r="CE26">
            <v>1562.3999999998887</v>
          </cell>
          <cell r="CF26">
            <v>0.15450811371248155</v>
          </cell>
          <cell r="CG26">
            <v>6252.1564129554563</v>
          </cell>
          <cell r="CH26">
            <v>7814.556412955345</v>
          </cell>
          <cell r="CI26">
            <v>4</v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>
            <v>1.7599217820529656</v>
          </cell>
          <cell r="CP26">
            <v>4</v>
          </cell>
          <cell r="CQ26">
            <v>1</v>
          </cell>
          <cell r="CR26">
            <v>14.97</v>
          </cell>
          <cell r="CS26">
            <v>20</v>
          </cell>
          <cell r="CT26">
            <v>0.54239999999999999</v>
          </cell>
          <cell r="CU26">
            <v>0.45200000000000001</v>
          </cell>
          <cell r="CV26">
            <v>500</v>
          </cell>
          <cell r="CW26">
            <v>0.94240000000000002</v>
          </cell>
          <cell r="CX26" t="str">
            <v/>
          </cell>
          <cell r="CY26">
            <v>1813.66</v>
          </cell>
          <cell r="CZ26">
            <v>1810.61</v>
          </cell>
          <cell r="DA26">
            <v>0.55799999999999272</v>
          </cell>
          <cell r="DB26">
            <v>1.1779999999998836</v>
          </cell>
          <cell r="DC26">
            <v>1.0777999999999928</v>
          </cell>
          <cell r="DD26">
            <v>15.27754561439766</v>
          </cell>
          <cell r="DE26">
            <v>1.3877999999999382</v>
          </cell>
          <cell r="DF26">
            <v>1.2</v>
          </cell>
          <cell r="DG26">
            <v>1.2</v>
          </cell>
          <cell r="DH26">
            <v>1</v>
          </cell>
          <cell r="DI26">
            <v>14.077545614397661</v>
          </cell>
          <cell r="DJ26">
            <v>1.2189630823340603</v>
          </cell>
          <cell r="DK26">
            <v>26.934011679423545</v>
          </cell>
          <cell r="DL26">
            <v>1.3266678987008356</v>
          </cell>
          <cell r="DM26">
            <v>3.4823921510868447</v>
          </cell>
          <cell r="DN26">
            <v>28.152974761757605</v>
          </cell>
          <cell r="DO26" t="b">
            <v>0</v>
          </cell>
          <cell r="DP26" t="str">
            <v/>
          </cell>
          <cell r="DQ26">
            <v>5.951531437596306</v>
          </cell>
          <cell r="DR26">
            <v>5.9089788208127008</v>
          </cell>
          <cell r="DS26" t="b">
            <v>0</v>
          </cell>
          <cell r="DT26">
            <v>0</v>
          </cell>
          <cell r="DV26" t="str">
            <v>500 mm</v>
          </cell>
          <cell r="DW26">
            <v>14.97</v>
          </cell>
          <cell r="DX26" t="str">
            <v>-</v>
          </cell>
          <cell r="DY26" t="str">
            <v>PVC</v>
          </cell>
        </row>
        <row r="27">
          <cell r="AH27" t="str">
            <v/>
          </cell>
        </row>
        <row r="29">
          <cell r="AL29" t="str">
            <v>Para Tubería Lisa</v>
          </cell>
        </row>
        <row r="30">
          <cell r="B30" t="str">
            <v xml:space="preserve">DISEÑOS SECTOR VERSALLES  - CUADRO  </v>
          </cell>
          <cell r="C30">
            <v>1</v>
          </cell>
          <cell r="L30">
            <v>0.75</v>
          </cell>
          <cell r="M30">
            <v>5</v>
          </cell>
          <cell r="O30">
            <v>3</v>
          </cell>
          <cell r="P30" t="str">
            <v>EAAB-ESP</v>
          </cell>
          <cell r="Q30">
            <v>1</v>
          </cell>
          <cell r="R30">
            <v>0.2</v>
          </cell>
          <cell r="S30">
            <v>3</v>
          </cell>
          <cell r="T30">
            <v>0.85</v>
          </cell>
          <cell r="U30">
            <v>4</v>
          </cell>
          <cell r="W30">
            <v>2</v>
          </cell>
          <cell r="X30">
            <v>110</v>
          </cell>
          <cell r="AE30">
            <v>1</v>
          </cell>
          <cell r="AF30">
            <v>2</v>
          </cell>
          <cell r="AG30">
            <v>2</v>
          </cell>
          <cell r="AL30" t="str">
            <v>Pul</v>
          </cell>
          <cell r="AM30" t="str">
            <v>[m] int</v>
          </cell>
          <cell r="AN30" t="str">
            <v>[m] ext</v>
          </cell>
          <cell r="AO30" t="str">
            <v>[psi], Rigidez</v>
          </cell>
        </row>
        <row r="31">
          <cell r="K31">
            <v>1</v>
          </cell>
          <cell r="L31">
            <v>0.3</v>
          </cell>
          <cell r="M31" t="str">
            <v xml:space="preserve">Residencial + Vegetación: </v>
          </cell>
          <cell r="N31" t="str">
            <v>Residencial + Vegetación: 0.30</v>
          </cell>
          <cell r="P31" t="str">
            <v>RAS2000</v>
          </cell>
          <cell r="Q31">
            <v>2</v>
          </cell>
          <cell r="R31" t="str">
            <v>Erradas : 0.10 [l/ha/s]</v>
          </cell>
          <cell r="S31">
            <v>0.1</v>
          </cell>
          <cell r="T31">
            <v>1</v>
          </cell>
          <cell r="U31">
            <v>0.7</v>
          </cell>
          <cell r="V31">
            <v>1</v>
          </cell>
          <cell r="W31" t="str">
            <v>Dens. Baja : 80 [viv/ha]</v>
          </cell>
          <cell r="X31">
            <v>80</v>
          </cell>
          <cell r="AE31">
            <v>2</v>
          </cell>
          <cell r="AF31" t="str">
            <v>Infil. Baja : 0.20 [l/ha/s]</v>
          </cell>
          <cell r="AG31">
            <v>0.2</v>
          </cell>
          <cell r="AL31">
            <v>4</v>
          </cell>
          <cell r="AM31">
            <v>9.9000000000000005E-2</v>
          </cell>
          <cell r="AN31">
            <v>0.11</v>
          </cell>
          <cell r="AO31">
            <v>57</v>
          </cell>
          <cell r="AP31">
            <v>3.8976377952755907</v>
          </cell>
        </row>
        <row r="32">
          <cell r="K32">
            <v>2</v>
          </cell>
          <cell r="L32">
            <v>0.45</v>
          </cell>
          <cell r="M32" t="str">
            <v xml:space="preserve">Casa Fincas: </v>
          </cell>
          <cell r="N32" t="str">
            <v>Casa Fincas: 0.45</v>
          </cell>
          <cell r="P32" t="str">
            <v>EEPPM</v>
          </cell>
          <cell r="Q32">
            <v>3</v>
          </cell>
          <cell r="R32" t="str">
            <v>Erradas : 0.20 [l/ha/s]</v>
          </cell>
          <cell r="S32">
            <v>0.2</v>
          </cell>
          <cell r="T32">
            <v>2</v>
          </cell>
          <cell r="U32">
            <v>0.75</v>
          </cell>
          <cell r="V32">
            <v>2</v>
          </cell>
          <cell r="W32" t="str">
            <v>Dens. Media : 110 [viv/ha]</v>
          </cell>
          <cell r="X32">
            <v>110</v>
          </cell>
          <cell r="AE32">
            <v>3</v>
          </cell>
          <cell r="AF32" t="str">
            <v>Infil. Media : 0.30 [l/ha/s]</v>
          </cell>
          <cell r="AG32">
            <v>0.3</v>
          </cell>
          <cell r="AL32">
            <v>6</v>
          </cell>
          <cell r="AM32">
            <v>0.14499999999999999</v>
          </cell>
          <cell r="AN32">
            <v>0.16</v>
          </cell>
          <cell r="AO32">
            <v>57</v>
          </cell>
          <cell r="AP32">
            <v>5.7086614173228343</v>
          </cell>
        </row>
        <row r="33">
          <cell r="K33">
            <v>3</v>
          </cell>
          <cell r="L33">
            <v>0.55000000000000004</v>
          </cell>
          <cell r="M33" t="str">
            <v xml:space="preserve">Residencial+ Jardines: </v>
          </cell>
          <cell r="N33" t="str">
            <v>Residencial+ Jardines: 0.55</v>
          </cell>
          <cell r="T33">
            <v>3</v>
          </cell>
          <cell r="U33">
            <v>0.8</v>
          </cell>
          <cell r="V33">
            <v>3</v>
          </cell>
          <cell r="W33" t="str">
            <v>Dens. Alta : 120 [viv/ha]</v>
          </cell>
          <cell r="X33">
            <v>120</v>
          </cell>
          <cell r="AE33">
            <v>4</v>
          </cell>
          <cell r="AF33" t="str">
            <v>Infil. Alta : 0.40 [l/ha/s]</v>
          </cell>
          <cell r="AG33">
            <v>0.4</v>
          </cell>
          <cell r="AL33">
            <v>8</v>
          </cell>
          <cell r="AM33">
            <v>0.18099999999999999</v>
          </cell>
          <cell r="AN33">
            <v>0.2</v>
          </cell>
          <cell r="AO33">
            <v>57</v>
          </cell>
          <cell r="AP33">
            <v>7.1259842519685037</v>
          </cell>
          <cell r="AZ33" t="str">
            <v/>
          </cell>
        </row>
        <row r="34">
          <cell r="K34">
            <v>4</v>
          </cell>
          <cell r="L34">
            <v>0.6</v>
          </cell>
          <cell r="M34" t="str">
            <v xml:space="preserve">Laderas -Vegetación: </v>
          </cell>
          <cell r="N34" t="str">
            <v>Laderas -Vegetación: 0.60</v>
          </cell>
          <cell r="T34">
            <v>4</v>
          </cell>
          <cell r="U34">
            <v>0.85</v>
          </cell>
          <cell r="V34">
            <v>0.6</v>
          </cell>
          <cell r="X34">
            <v>2</v>
          </cell>
          <cell r="AB34">
            <v>0.4</v>
          </cell>
          <cell r="AD34">
            <v>1</v>
          </cell>
          <cell r="AL34">
            <v>10</v>
          </cell>
          <cell r="AM34">
            <v>0.22700000000000001</v>
          </cell>
          <cell r="AN34">
            <v>0.25</v>
          </cell>
          <cell r="AO34">
            <v>57</v>
          </cell>
          <cell r="AP34">
            <v>8.9370078740157481</v>
          </cell>
        </row>
        <row r="35">
          <cell r="K35">
            <v>5</v>
          </cell>
          <cell r="L35">
            <v>0.75</v>
          </cell>
          <cell r="M35" t="str">
            <v xml:space="preserve">Residencial+Impermeables: </v>
          </cell>
          <cell r="N35" t="str">
            <v>Residencial+Impermeables: 0.75</v>
          </cell>
          <cell r="T35">
            <v>5</v>
          </cell>
          <cell r="U35">
            <v>0.9</v>
          </cell>
          <cell r="V35">
            <v>1</v>
          </cell>
          <cell r="W35" t="str">
            <v>Ind.  Baja: 0.40 [l/s/ha]</v>
          </cell>
          <cell r="X35">
            <v>0.4</v>
          </cell>
          <cell r="AB35">
            <v>1</v>
          </cell>
          <cell r="AC35" t="str">
            <v>Comer / Insti  Bajo : 0.40 [l/s/ha]</v>
          </cell>
          <cell r="AD35">
            <v>0.4</v>
          </cell>
          <cell r="AL35">
            <v>12</v>
          </cell>
          <cell r="AM35">
            <v>0.28399999999999997</v>
          </cell>
          <cell r="AN35">
            <v>0.315</v>
          </cell>
          <cell r="AO35">
            <v>57</v>
          </cell>
          <cell r="AP35">
            <v>11.181102362204724</v>
          </cell>
        </row>
        <row r="36">
          <cell r="K36">
            <v>6</v>
          </cell>
          <cell r="L36">
            <v>0.9</v>
          </cell>
          <cell r="M36" t="str">
            <v xml:space="preserve">Zonas Duras: </v>
          </cell>
          <cell r="N36" t="str">
            <v>Zonas Duras: 0.90</v>
          </cell>
          <cell r="V36">
            <v>2</v>
          </cell>
          <cell r="W36" t="str">
            <v>Ind.  Medio: 0.60 [l/s/ha]</v>
          </cell>
          <cell r="X36">
            <v>0.6</v>
          </cell>
          <cell r="AB36">
            <v>2</v>
          </cell>
          <cell r="AC36" t="str">
            <v>Comer / Insti  Alto : 0.50 [l/s/ha]</v>
          </cell>
          <cell r="AD36">
            <v>0.5</v>
          </cell>
          <cell r="AL36">
            <v>16</v>
          </cell>
          <cell r="AM36">
            <v>0.36199999999999999</v>
          </cell>
          <cell r="AN36">
            <v>0.4</v>
          </cell>
          <cell r="AO36">
            <v>57</v>
          </cell>
          <cell r="AP36">
            <v>14.251968503937007</v>
          </cell>
        </row>
        <row r="37">
          <cell r="P37">
            <v>11</v>
          </cell>
          <cell r="V37">
            <v>3</v>
          </cell>
          <cell r="W37" t="str">
            <v>Ind.  Medio-Alto: 0.80 [l/s/ha]</v>
          </cell>
          <cell r="X37">
            <v>0.8</v>
          </cell>
          <cell r="AL37">
            <v>18</v>
          </cell>
          <cell r="AM37">
            <v>0.40699999999999997</v>
          </cell>
          <cell r="AN37">
            <v>0.45</v>
          </cell>
          <cell r="AO37">
            <v>57</v>
          </cell>
          <cell r="AP37">
            <v>16.023622047244093</v>
          </cell>
        </row>
        <row r="38">
          <cell r="O38" t="str">
            <v xml:space="preserve">Cubiertas </v>
          </cell>
          <cell r="P38" t="str">
            <v>0.75-0.95</v>
          </cell>
          <cell r="Q38" t="str">
            <v>Cubiertas : 0.75-0.95</v>
          </cell>
          <cell r="V38">
            <v>4</v>
          </cell>
          <cell r="W38" t="str">
            <v>Ind.  Alto: 1.00 [l/s/ha]</v>
          </cell>
          <cell r="X38">
            <v>1</v>
          </cell>
          <cell r="AL38">
            <v>20</v>
          </cell>
          <cell r="AM38">
            <v>0.45200000000000001</v>
          </cell>
          <cell r="AN38">
            <v>0.5</v>
          </cell>
          <cell r="AO38">
            <v>57</v>
          </cell>
          <cell r="AP38">
            <v>17.795275590551181</v>
          </cell>
        </row>
        <row r="39">
          <cell r="O39" t="str">
            <v>Pavimentos asfálticos y superficies de concreto</v>
          </cell>
          <cell r="P39" t="str">
            <v>0.70-0.95</v>
          </cell>
          <cell r="Q39" t="str">
            <v>Pavimentos asfálticos y superficies de concreto: 0.70-0.95</v>
          </cell>
          <cell r="V39">
            <v>5</v>
          </cell>
          <cell r="W39" t="str">
            <v>Ind.  Especial: 1.50 [l/s/ha]</v>
          </cell>
          <cell r="X39">
            <v>1.5</v>
          </cell>
          <cell r="AL39">
            <v>24</v>
          </cell>
          <cell r="AM39">
            <v>0.59499999999999997</v>
          </cell>
          <cell r="AN39">
            <v>0.625</v>
          </cell>
          <cell r="AO39">
            <v>10</v>
          </cell>
          <cell r="AP39">
            <v>23.4251968503937</v>
          </cell>
          <cell r="DI39">
            <v>1</v>
          </cell>
          <cell r="DJ39" t="str">
            <v>Opcion de Tuberias</v>
          </cell>
          <cell r="DM39">
            <v>3</v>
          </cell>
          <cell r="DN39">
            <v>8250</v>
          </cell>
          <cell r="DO39" t="str">
            <v>Opcion de Carga Camion</v>
          </cell>
          <cell r="DQ39">
            <v>1</v>
          </cell>
          <cell r="DR39">
            <v>0.15</v>
          </cell>
        </row>
        <row r="40">
          <cell r="O40" t="str">
            <v>Vías adoquinadas</v>
          </cell>
          <cell r="P40" t="str">
            <v>0.70-0.85</v>
          </cell>
          <cell r="Q40" t="str">
            <v>Vías adoquinadas: 0.70-0.85</v>
          </cell>
          <cell r="AL40">
            <v>27</v>
          </cell>
          <cell r="AM40">
            <v>0.67100000000000004</v>
          </cell>
          <cell r="AN40">
            <v>0.71</v>
          </cell>
          <cell r="AO40">
            <v>13</v>
          </cell>
          <cell r="AP40">
            <v>26.41732283464567</v>
          </cell>
          <cell r="DG40" t="str">
            <v>1. Gres &lt;= ø 36"</v>
          </cell>
          <cell r="DI40">
            <v>1</v>
          </cell>
          <cell r="DM40">
            <v>1</v>
          </cell>
          <cell r="DN40">
            <v>7850</v>
          </cell>
          <cell r="DQ40">
            <v>1</v>
          </cell>
          <cell r="DR40">
            <v>0.11</v>
          </cell>
        </row>
        <row r="41">
          <cell r="O41" t="str">
            <v>Zonas comerciales o industriales</v>
          </cell>
          <cell r="P41" t="str">
            <v>0.60-0.95</v>
          </cell>
          <cell r="Q41" t="str">
            <v>Zonas comerciales o industriales: 0.60-0.95</v>
          </cell>
          <cell r="AL41">
            <v>30</v>
          </cell>
          <cell r="AM41">
            <v>0.747</v>
          </cell>
          <cell r="AN41">
            <v>0.78600000000000003</v>
          </cell>
          <cell r="AO41">
            <v>9</v>
          </cell>
          <cell r="AP41">
            <v>29.409448818897641</v>
          </cell>
          <cell r="DG41" t="str">
            <v>2. Concreto simple &lt; ø 24"</v>
          </cell>
          <cell r="DI41">
            <v>2</v>
          </cell>
          <cell r="DM41">
            <v>2</v>
          </cell>
          <cell r="DN41">
            <v>8050</v>
          </cell>
          <cell r="DQ41">
            <v>2</v>
          </cell>
          <cell r="DR41">
            <v>0.13</v>
          </cell>
        </row>
        <row r="42">
          <cell r="O42" t="str">
            <v xml:space="preserve">Residencial, predominio de zonas duras </v>
          </cell>
          <cell r="P42" t="str">
            <v>0.75</v>
          </cell>
          <cell r="Q42" t="str">
            <v>Residencial, predominio de zonas duras : 0.75</v>
          </cell>
          <cell r="AL42">
            <v>33</v>
          </cell>
          <cell r="AM42">
            <v>0.82299999999999995</v>
          </cell>
          <cell r="AN42">
            <v>0.86</v>
          </cell>
          <cell r="AO42">
            <v>9</v>
          </cell>
          <cell r="AP42">
            <v>32.401574803149607</v>
          </cell>
          <cell r="DG42" t="str">
            <v>3. Concreto reforzado &gt;= ø 24"</v>
          </cell>
          <cell r="DI42">
            <v>3</v>
          </cell>
          <cell r="DM42">
            <v>3</v>
          </cell>
          <cell r="DN42">
            <v>8250</v>
          </cell>
          <cell r="DQ42">
            <v>3</v>
          </cell>
          <cell r="DR42">
            <v>0.15</v>
          </cell>
        </row>
        <row r="43">
          <cell r="O43" t="str">
            <v>Residencial multifamiliar, zonas duras</v>
          </cell>
          <cell r="P43" t="str">
            <v>0.60-0.75</v>
          </cell>
          <cell r="Q43" t="str">
            <v>Residencial multifamiliar, zonas duras: 0.60-0.75</v>
          </cell>
          <cell r="AL43">
            <v>36</v>
          </cell>
          <cell r="AM43">
            <v>0.89900000000000002</v>
          </cell>
          <cell r="AN43">
            <v>0.95</v>
          </cell>
          <cell r="AO43">
            <v>6</v>
          </cell>
          <cell r="AP43">
            <v>35.393700787401578</v>
          </cell>
          <cell r="DG43" t="str">
            <v xml:space="preserve">4. P.V.C. </v>
          </cell>
          <cell r="DI43">
            <v>4</v>
          </cell>
          <cell r="DM43">
            <v>4</v>
          </cell>
          <cell r="DN43">
            <v>8450</v>
          </cell>
          <cell r="DQ43">
            <v>4</v>
          </cell>
          <cell r="DR43">
            <v>0.2</v>
          </cell>
        </row>
        <row r="44">
          <cell r="O44" t="str">
            <v>Residencial unifamiliar, predominio de jardines</v>
          </cell>
          <cell r="P44" t="str">
            <v>0.40-0.60</v>
          </cell>
          <cell r="Q44" t="str">
            <v>Residencial unifamiliar, predominio de jardines: 0.40-0.60</v>
          </cell>
          <cell r="AL44">
            <v>39</v>
          </cell>
          <cell r="AM44">
            <v>0.97499999999999998</v>
          </cell>
          <cell r="AN44">
            <v>1.0249999999999999</v>
          </cell>
          <cell r="AO44">
            <v>6</v>
          </cell>
          <cell r="AP44">
            <v>38.385826771653541</v>
          </cell>
          <cell r="DM44">
            <v>5</v>
          </cell>
          <cell r="DN44">
            <v>8650</v>
          </cell>
          <cell r="DQ44">
            <v>5</v>
          </cell>
          <cell r="DR44">
            <v>0.2</v>
          </cell>
        </row>
        <row r="45">
          <cell r="O45" t="str">
            <v>Residencial, apreciablemente separados</v>
          </cell>
          <cell r="P45" t="str">
            <v>0.45</v>
          </cell>
          <cell r="Q45" t="str">
            <v>Residencial, apreciablemente separados: 0.45</v>
          </cell>
          <cell r="AL45">
            <v>42</v>
          </cell>
          <cell r="AM45">
            <v>1.0509999999999999</v>
          </cell>
          <cell r="AN45">
            <v>1.101</v>
          </cell>
          <cell r="AO45">
            <v>5</v>
          </cell>
          <cell r="AP45">
            <v>41.377952755905511</v>
          </cell>
          <cell r="DM45">
            <v>6</v>
          </cell>
          <cell r="DN45">
            <v>8850</v>
          </cell>
          <cell r="DQ45">
            <v>6</v>
          </cell>
          <cell r="DR45">
            <v>0.14199999999999999</v>
          </cell>
        </row>
        <row r="46">
          <cell r="O46" t="str">
            <v xml:space="preserve">Residencial, zonas verdes y parques-cementerios </v>
          </cell>
          <cell r="P46" t="str">
            <v>0.30</v>
          </cell>
          <cell r="Q46" t="str">
            <v>Residencial, zonas verdes y parques-cementerios : 0.30</v>
          </cell>
          <cell r="DG46">
            <v>3</v>
          </cell>
          <cell r="DH46">
            <v>1</v>
          </cell>
          <cell r="DI46" t="str">
            <v>Opcion de Longitud de Tuberia</v>
          </cell>
          <cell r="DM46">
            <v>7</v>
          </cell>
          <cell r="DN46">
            <v>9050</v>
          </cell>
          <cell r="DQ46">
            <v>7</v>
          </cell>
          <cell r="DR46">
            <v>0.184</v>
          </cell>
        </row>
        <row r="47">
          <cell r="O47" t="str">
            <v>Laderas sin vegetación</v>
          </cell>
          <cell r="P47" t="str">
            <v>0.60</v>
          </cell>
          <cell r="Q47" t="str">
            <v>Laderas sin vegetación: 0.60</v>
          </cell>
          <cell r="DG47">
            <v>1</v>
          </cell>
          <cell r="DH47">
            <v>0.9</v>
          </cell>
          <cell r="DM47">
            <v>8</v>
          </cell>
          <cell r="DN47">
            <v>9250</v>
          </cell>
        </row>
        <row r="48">
          <cell r="O48" t="str">
            <v xml:space="preserve">Laderas con vegetación </v>
          </cell>
          <cell r="P48" t="str">
            <v>0.30</v>
          </cell>
          <cell r="Q48" t="str">
            <v>Laderas con vegetación : 0.30</v>
          </cell>
          <cell r="DG48">
            <v>2</v>
          </cell>
          <cell r="DH48">
            <v>0.95000000000000007</v>
          </cell>
          <cell r="DM48">
            <v>9</v>
          </cell>
          <cell r="DN48">
            <v>9450</v>
          </cell>
          <cell r="DQ48">
            <v>1</v>
          </cell>
          <cell r="DR48">
            <v>1800</v>
          </cell>
          <cell r="DS48" t="str">
            <v>Opcion de gmaterial</v>
          </cell>
        </row>
        <row r="49">
          <cell r="O49" t="str">
            <v>Parques recreacionales</v>
          </cell>
          <cell r="P49" t="str">
            <v>0.20-0.35</v>
          </cell>
          <cell r="Q49" t="str">
            <v>Parques recreacionales: 0.20-0.35</v>
          </cell>
          <cell r="DG49">
            <v>3</v>
          </cell>
          <cell r="DH49">
            <v>1</v>
          </cell>
          <cell r="DQ49">
            <v>1</v>
          </cell>
          <cell r="DR49">
            <v>2100</v>
          </cell>
        </row>
        <row r="50">
          <cell r="DG50">
            <v>4</v>
          </cell>
          <cell r="DH50">
            <v>1.05</v>
          </cell>
          <cell r="DQ50">
            <v>2</v>
          </cell>
          <cell r="DR50">
            <v>1920</v>
          </cell>
        </row>
        <row r="51">
          <cell r="DG51">
            <v>5</v>
          </cell>
          <cell r="DH51">
            <v>1.1000000000000001</v>
          </cell>
          <cell r="DN51">
            <v>1</v>
          </cell>
          <cell r="DO51" t="str">
            <v>Opcion Talud</v>
          </cell>
          <cell r="DQ51">
            <v>3</v>
          </cell>
          <cell r="DR51">
            <v>1800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LTM"/>
      <sheetName val="CREDIT STATS"/>
      <sheetName val="DropZo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 DE EQUIPOS CTC"/>
      <sheetName val="CAT-D8N"/>
      <sheetName val="CAT-D7H"/>
      <sheetName val="CAT-D7G"/>
      <sheetName val="CAT-D6D"/>
      <sheetName val="MOTO12G"/>
      <sheetName val="MOTO120G"/>
      <sheetName val="RETRO 320"/>
      <sheetName val="RETRO 330"/>
      <sheetName val="RETRO436B"/>
      <sheetName val="RETRO428B"/>
      <sheetName val="COMP-CB434C"/>
      <sheetName val="COMPACTADOR CS433B"/>
      <sheetName val="CARGADOR 966C"/>
      <sheetName val="CARGADOR 950B"/>
      <sheetName val="CARGADOR 966D"/>
      <sheetName val="CARGADOR 966E"/>
      <sheetName val="RECUPERADORA RM350"/>
      <sheetName val="PR-450"/>
      <sheetName val="VOLQUETA "/>
      <sheetName val="MINCARG BOBCAT 75"/>
      <sheetName val="MINCARG BOBCAT 873"/>
      <sheetName val="COMP SD100"/>
      <sheetName val="COMP VIB DYNAPAC CA-15"/>
      <sheetName val="COMP TANDEM DD-22"/>
      <sheetName val="COMP. HYSTER C530A"/>
      <sheetName val="PERFILADORA  1000R"/>
      <sheetName val="TRACTOR AGRICOLA"/>
      <sheetName val="FINISHER"/>
      <sheetName val="IRRIGADOR"/>
      <sheetName val="CARRO MANTENIM"/>
      <sheetName val="NPR"/>
      <sheetName val="TARIFAS MES-SEMANA-DIA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F PVC"/>
      <sheetName val="Presupuesto 2003"/>
      <sheetName val="1r.Localiz. Estac"/>
      <sheetName val="Reforestación"/>
      <sheetName val="Empradización"/>
      <sheetName val="Dom 2&quot;"/>
      <sheetName val="Instal. 2&quot; PVC"/>
      <sheetName val="Instal. 3&quot;-4&quot; PVC"/>
      <sheetName val="ANÁLISIS Y PRECIOS (Final) "/>
      <sheetName val="B-Morteros"/>
      <sheetName val="B-Formaleta-columnas"/>
      <sheetName val="B-form-cajas"/>
      <sheetName val="B-form-muros"/>
      <sheetName val="B-form-recipiente"/>
      <sheetName val="B-form-losa aerea"/>
      <sheetName val="B-Formaleta-solado"/>
      <sheetName val="Ccto-solado-atraque"/>
      <sheetName val="B-Formaleta-cimiento"/>
      <sheetName val="5e.Ccto-cimiento"/>
      <sheetName val="Ccto-losa-piso"/>
      <sheetName val="Ccto-losa imperm-piso"/>
      <sheetName val="Ccto-losa imperm aérea"/>
      <sheetName val="Ccto-losa aérea"/>
      <sheetName val="Ccto-muros"/>
      <sheetName val="Ccto-muros imperm"/>
      <sheetName val="Ccto-caja-canal"/>
      <sheetName val="Ccto-columnas"/>
      <sheetName val="Ccto-recipiente"/>
      <sheetName val="6e.Columnas 0.12 x 0.15"/>
      <sheetName val="6e.Columnas 0.15 x 0.20"/>
      <sheetName val="6e.Columnas 0.20x 0.20 "/>
      <sheetName val="6e.Columnas 0.25x 0.25"/>
      <sheetName val="6e.Viga 0.15 x 0.25"/>
      <sheetName val="básico-ccto2000"/>
      <sheetName val="básico-ccto2400"/>
      <sheetName val="básico-ccto3000"/>
      <sheetName val="6e.Mampostería 0,10"/>
      <sheetName val="6e.Filos y dilataciones"/>
      <sheetName val="Pintura"/>
      <sheetName val="23e.Promical"/>
      <sheetName val="1r.Localiz.inicial-redes"/>
      <sheetName val="5r.Topografía instalación tub."/>
      <sheetName val="Desmonte y retiro"/>
      <sheetName val="Taponamiento drenes"/>
      <sheetName val="Descapote"/>
      <sheetName val="Exc. a  maquina"/>
      <sheetName val="Diques "/>
      <sheetName val="Campamento 30M2"/>
      <sheetName val="Adecuación enrrocado"/>
      <sheetName val="Piedra pegada"/>
      <sheetName val="Púas"/>
      <sheetName val="Exc. a mano"/>
      <sheetName val="Ref-60ksi"/>
      <sheetName val="Malla eslabonada"/>
      <sheetName val="Experiencias"/>
      <sheetName val="Anden-2400"/>
      <sheetName val="Relleno-sitio"/>
      <sheetName val="Relleno-seleccionado"/>
      <sheetName val="22e.Retiro 1000mts-manual"/>
      <sheetName val="Retiro 1000mts-maquina"/>
      <sheetName val="Cinta PVC O-22"/>
      <sheetName val="Gravilla-clasificad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8">
          <cell r="A8" t="str">
            <v>Aguja e hilo para geotextil</v>
          </cell>
          <cell r="G8" t="str">
            <v>Retroexcavadora 330 ME</v>
          </cell>
        </row>
        <row r="9">
          <cell r="A9" t="str">
            <v>Geotextil NT 2000</v>
          </cell>
          <cell r="G9" t="str">
            <v>Carrotanque 3000 galones</v>
          </cell>
        </row>
        <row r="10">
          <cell r="A10" t="str">
            <v>Cordren circular 6"</v>
          </cell>
          <cell r="G10" t="str">
            <v>Motoniveladora CAT 12G</v>
          </cell>
        </row>
        <row r="11">
          <cell r="A11" t="str">
            <v>Grava</v>
          </cell>
          <cell r="G11" t="str">
            <v>Vibrocompactador IR SD100C</v>
          </cell>
        </row>
        <row r="12">
          <cell r="A12" t="str">
            <v>Subbase Granular</v>
          </cell>
          <cell r="G12" t="str">
            <v>Minicargador tipo Bobcat</v>
          </cell>
        </row>
        <row r="13">
          <cell r="A13" t="str">
            <v>Geotextil TR 4000</v>
          </cell>
          <cell r="G13" t="str">
            <v>Compactador tipo Mickey</v>
          </cell>
        </row>
        <row r="14">
          <cell r="A14" t="str">
            <v>Geotextil planar</v>
          </cell>
          <cell r="G14" t="str">
            <v>Compactador Manual tipo Rana</v>
          </cell>
        </row>
        <row r="15">
          <cell r="A15" t="str">
            <v>Geodren Circular</v>
          </cell>
          <cell r="G15" t="str">
            <v>Recicladora de Pavimento</v>
          </cell>
        </row>
        <row r="16">
          <cell r="A16" t="str">
            <v>Afirmado</v>
          </cell>
          <cell r="G16" t="str">
            <v>Formaleta para pavimento</v>
          </cell>
        </row>
        <row r="17">
          <cell r="A17" t="str">
            <v>Cemento estructural</v>
          </cell>
          <cell r="G17" t="str">
            <v>Torre Iluminacion</v>
          </cell>
        </row>
        <row r="18">
          <cell r="A18" t="str">
            <v>Material tipo base</v>
          </cell>
          <cell r="G18" t="str">
            <v>Formaleta para bordillo</v>
          </cell>
        </row>
        <row r="19">
          <cell r="A19" t="str">
            <v>Acero de refuerzo ( parrilla pasadores de carga) 1 1/4"</v>
          </cell>
          <cell r="G19" t="str">
            <v>Carrotanque Irrigador</v>
          </cell>
        </row>
        <row r="20">
          <cell r="A20" t="str">
            <v>Curaseal Rojo</v>
          </cell>
          <cell r="G20" t="str">
            <v>Compresor</v>
          </cell>
        </row>
        <row r="21">
          <cell r="A21" t="str">
            <v>Concreto MR 45 Kg/cm2</v>
          </cell>
          <cell r="G21" t="str">
            <v>Compactador de llantas PT125R</v>
          </cell>
        </row>
        <row r="22">
          <cell r="A22" t="str">
            <v>Sellasil 3/8</v>
          </cell>
          <cell r="G22" t="str">
            <v>Compactador Tandem DD65</v>
          </cell>
        </row>
        <row r="23">
          <cell r="A23" t="str">
            <v>Eucobar</v>
          </cell>
          <cell r="G23" t="str">
            <v>Pavimentadora BG2455C</v>
          </cell>
        </row>
        <row r="24">
          <cell r="A24" t="str">
            <v>Vulkem 45 gris</v>
          </cell>
          <cell r="G24" t="str">
            <v>Herramienta Menores</v>
          </cell>
        </row>
        <row r="25">
          <cell r="A25" t="str">
            <v>Acero de Barra de Anclaje 5/8"</v>
          </cell>
          <cell r="G25" t="str">
            <v>Formaleta para muro</v>
          </cell>
        </row>
        <row r="26">
          <cell r="A26" t="str">
            <v>Arena para sopore de losetas (JUAN DE ACOSTA)</v>
          </cell>
          <cell r="G26" t="str">
            <v>Vibrador para concretos</v>
          </cell>
        </row>
        <row r="27">
          <cell r="A27" t="str">
            <v>Arena para sello de losetas (STO. TOMAS)</v>
          </cell>
          <cell r="G27" t="str">
            <v>Bomba para concretos</v>
          </cell>
        </row>
        <row r="28">
          <cell r="A28" t="str">
            <v>Loseta de concreto 40X40 color gris claro</v>
          </cell>
        </row>
        <row r="29">
          <cell r="A29" t="str">
            <v>Loseta de concreto 40X40 tactil color amarillo</v>
          </cell>
        </row>
        <row r="30">
          <cell r="A30" t="str">
            <v>Loseta de concreto 40X40 toperol</v>
          </cell>
        </row>
        <row r="31">
          <cell r="A31" t="str">
            <v>Adoquin peatonal color verde</v>
          </cell>
        </row>
        <row r="32">
          <cell r="A32" t="str">
            <v>Adoquin peatonal color rojo</v>
          </cell>
        </row>
        <row r="33">
          <cell r="A33" t="str">
            <v>Concreto 3000 PSI</v>
          </cell>
        </row>
        <row r="34">
          <cell r="A34" t="str">
            <v>Concreto 2000 psi</v>
          </cell>
        </row>
        <row r="35">
          <cell r="A35" t="str">
            <v>Acero Grado 60</v>
          </cell>
        </row>
        <row r="36">
          <cell r="A36" t="str">
            <v>Desmoldante</v>
          </cell>
        </row>
        <row r="37">
          <cell r="A37" t="str">
            <v>Protestor de fraguado</v>
          </cell>
        </row>
        <row r="38">
          <cell r="A38" t="str">
            <v>Tubo Sanitario D=4"</v>
          </cell>
        </row>
        <row r="39">
          <cell r="A39" t="str">
            <v>Emulsion Asfaltica CRL-0 ó CRL-1</v>
          </cell>
        </row>
        <row r="40">
          <cell r="A40" t="str">
            <v>Mezcla Densa en Caliente tipo MDC-2</v>
          </cell>
        </row>
      </sheetData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Base Datos Insumos"/>
      <sheetName val="Base Datos Sueldo"/>
      <sheetName val="Resumen"/>
      <sheetName val="Resumen (2)"/>
      <sheetName val="MINICAR. 753 (011-01)"/>
      <sheetName val="MINICAR.873 (011-02)"/>
      <sheetName val="MINICAR. 751 (011-03)"/>
      <sheetName val="CARGADOR 966C (011-05)"/>
      <sheetName val="CARGADOR 950B (011-06)"/>
      <sheetName val="CARGADOR 966D (011-08)"/>
      <sheetName val="CARGADOR 966E (011-09)"/>
      <sheetName val="MINICAR. S130 (011-20)"/>
      <sheetName val="MINICAR. S130 (011-21)"/>
      <sheetName val="MINICAR. 175 (011-22)"/>
      <sheetName val="BARREDORAS (012-01)"/>
      <sheetName val="BARREDORAS (012-02)"/>
      <sheetName val="VIBRO SD77DATF (022-01)"/>
      <sheetName val="VIBRO CS533E (022-02)"/>
      <sheetName val="VIBRO SD100 (022-05)"/>
      <sheetName val="VIBRO SD100 (022-06)"/>
      <sheetName val="VIBRO SD100 (022-07)"/>
      <sheetName val="VIBRO SD100 (022-08)"/>
      <sheetName val="VIBRO CS433B (022-09)"/>
      <sheetName val="VIBRO CS433B (022-12)"/>
      <sheetName val="VIBRO CS433B (022-13)"/>
      <sheetName val="VIBRO HYSTER 850A (022-14)"/>
      <sheetName val="VIBRO DYNAPAC CA-15 (022-15)"/>
      <sheetName val="VIBRO TANDEN DD65 (023-02)"/>
      <sheetName val="VIBRO TANDEN CB434C (023-03)"/>
      <sheetName val="VIBRO TANDEM DD-22 (023-12)"/>
      <sheetName val="VIBRO HYSTER C530A (024-03)"/>
      <sheetName val="VIBRO ING.RAND PT125R (024-05)"/>
      <sheetName val="VIBRO HYSTER C530A (024-11)"/>
      <sheetName val="VIBRO HYSTER C530A (024-15)"/>
      <sheetName val="COMPRESOR QUINCY QTH-15 (030-01"/>
      <sheetName val="COMPRESOR KHOLER (030-02)"/>
      <sheetName val="COMPRESOR INGERSOLL (030-07)"/>
      <sheetName val="COMPRESOR KAESER (030-08)"/>
      <sheetName val="COMPRESOR KAESER (030-09)"/>
      <sheetName val="COMPRESOR KAESER (030-10)"/>
      <sheetName val="MARTILLO H. KRUPP (031-01)"/>
      <sheetName val="MARTILLO H. KRUPP (031-04)"/>
      <sheetName val="MARTILLO H. KRUPP (031-05)"/>
      <sheetName val="MARTILLO H. KRUPP (031-06)"/>
      <sheetName val="DERRETIDORA (033-01)"/>
      <sheetName val="DERRETIDORA (033-02)"/>
      <sheetName val="RETRO 428 B (051-02)"/>
      <sheetName val="RETRO 436 B (051-03)"/>
      <sheetName val="RETRO VOLVO BL60 (051-10)"/>
      <sheetName val="RETRO VOLVO BL60 (051-11)"/>
      <sheetName val="RETRO 320R (052-03)"/>
      <sheetName val="RETRO 320R (052-04)"/>
      <sheetName val="RETRO 690ELC (052-05)"/>
      <sheetName val="RETRO 330ME (052-06)"/>
      <sheetName val="RETRO 330ME (052-07)"/>
      <sheetName val="RETRO 200C LC (052-08)"/>
      <sheetName val="RETRO 200C LC (052-09)"/>
      <sheetName val="RETRO 345BL (052-10)"/>
      <sheetName val="RETRO 200C LC (052-11)"/>
      <sheetName val="IRRIGADOR( 060-01)"/>
      <sheetName val="IRRIGADOR 211(060-03)"/>
      <sheetName val="PAVIMENTADORA BG260 (071-01)"/>
      <sheetName val="PAVIMENTADORA SB140 (071-12)"/>
      <sheetName val="PAVIMENTADORA BG245B (072-01)"/>
      <sheetName val="PAVIMENTADORA BG2455C (072-02)"/>
      <sheetName val="MOTO 670CH (090-01)"/>
      <sheetName val="MOTO 12G (090-03)"/>
      <sheetName val="MOTO 12G (090-04)"/>
      <sheetName val="MOTO 12G (090-05)"/>
      <sheetName val="MOTO 120G (090-06)"/>
      <sheetName val="MOTO 12G (090-07)"/>
      <sheetName val="MOTO 670CH (090-09)"/>
      <sheetName val="MOTO 12G (090-16)"/>
      <sheetName val="RECUPERADORA RM350 (100-01)"/>
      <sheetName val="FRESADORA ASFALTO 1000R (100-02"/>
      <sheetName val="FRESADORA PAV. W-1900 (100-03)"/>
      <sheetName val="PERFILADORA PAV. PR-450 (101-01"/>
      <sheetName val="TRACTOR AGRICOLA (111-06)"/>
      <sheetName val="TRACTOR-ORUGAS CAT-D6D (112-01)"/>
      <sheetName val="TRACTOR-ORUGA CAT-D8N (112-02)"/>
      <sheetName val="TRACTOR CAT-D7G (112-06)"/>
      <sheetName val="TRACTOR CAT-D7H (112-07)"/>
      <sheetName val="TRITURADORA MANDIBULA (120-03)"/>
      <sheetName val="VOLQ. CHEVROLET 131-05"/>
      <sheetName val="VOLQ. KENWORTH (132-10)"/>
      <sheetName val="VOLQ. KENWORTH (132-11)"/>
      <sheetName val="VOLQ. KENWORTH (132-12)"/>
      <sheetName val="VOLQ. INTERN.(132-14)"/>
      <sheetName val="VOLQ. INTERN.(132-15)"/>
      <sheetName val="VOLQ. INTERN.(132-16)"/>
      <sheetName val="VOLQ. INTERN.(132-17)"/>
      <sheetName val="VOLQ. INTERN.(132-18)"/>
      <sheetName val="VOLQ. INTERN.(132-19)"/>
      <sheetName val="VOLQ. INTERN.(132-20)"/>
      <sheetName val="VOLQ. INTERN.(132-21)"/>
      <sheetName val="VOLQ. (132-25)"/>
      <sheetName val="VOLQ. (132-26)"/>
      <sheetName val="VOLQ. (132-27)"/>
      <sheetName val="VOLQ. (132-28)"/>
      <sheetName val="VOLQ. (132-31)"/>
      <sheetName val="VOLQ. (132-32)"/>
      <sheetName val="VOLQ. (132-33)"/>
      <sheetName val="VOLQ. (132-34)"/>
      <sheetName val="VOLQ. (132-35)"/>
      <sheetName val="VOLQ. (132-36)"/>
      <sheetName val="VOLQ. (132-37)"/>
      <sheetName val="VOLQ. (132-38)"/>
      <sheetName val="VOLQ. (132-39)"/>
      <sheetName val="VOLQ. (132-41)"/>
      <sheetName val="VOLQ. (132-42)"/>
      <sheetName val="VOLQ. 132-43"/>
      <sheetName val="CARROTANQUE 140-04"/>
      <sheetName val="CARROTANQUE 140-05"/>
      <sheetName val="CARROTANQUE 140-07"/>
      <sheetName val="TRACTOMULA 150-03"/>
      <sheetName val="CAMABAJA 3 EJES 155-10"/>
      <sheetName val="CAMABAJA 2 EJES (155)-11-13"/>
      <sheetName val="CAMIONETA 161-01"/>
      <sheetName val="CAMIONETA 161-02"/>
      <sheetName val="CAMIONETA 161-04"/>
      <sheetName val="CAMIONETA 161-08"/>
      <sheetName val="CAMPERO 161-11"/>
      <sheetName val="CAMION FURGON 162-01"/>
      <sheetName val="CAMION ESTACA 162-05"/>
      <sheetName val="CAMION CABINADO 162-06"/>
      <sheetName val="CAMION FURGO 162-07"/>
      <sheetName val="CAMION FERRETERO 163-02"/>
      <sheetName val="CAMION MTTO. 163-03"/>
      <sheetName val="CAMION MTTO. 163-06"/>
      <sheetName val="MOTOBOMBA THOMPSON (182)-01-03"/>
      <sheetName val="MOTOBOMBA THOMPSON 182-02"/>
      <sheetName val="CORTADORA PAV. GRAFCO 232-04"/>
      <sheetName val="GENERADOR CAT 240-08"/>
      <sheetName val="GENERADOR CUMMINS 240-09"/>
      <sheetName val="GENERADOR WILSON 240-10"/>
      <sheetName val="TORRE ILUMIN ING.RAND 242-01"/>
      <sheetName val="TORRE ILUMIN ING.RAND 242-04"/>
      <sheetName val="TORRE ILUMIN ING.RAND 242-05"/>
      <sheetName val="TORRE SEÑALIZACION (243)-01-02"/>
      <sheetName val="TANQUE REMOLQUE (250)-03-04"/>
      <sheetName val="PLANTA ASFALTO (260-01)"/>
      <sheetName val="TRAILER-DOLLY (270) 01 AL 06"/>
      <sheetName val="Equipo107"/>
      <sheetName val="Equipo108"/>
      <sheetName val="Equipo109"/>
      <sheetName val="Equipo110"/>
      <sheetName val="Equipo111"/>
      <sheetName val="Equipo112"/>
      <sheetName val="Equipo113"/>
      <sheetName val="Equipo114"/>
      <sheetName val="Equipo115"/>
      <sheetName val="Equipo116"/>
      <sheetName val="Equipo117"/>
      <sheetName val="Equipo118"/>
      <sheetName val="Equipo119"/>
      <sheetName val="Equipo120"/>
      <sheetName val="Equipo121"/>
      <sheetName val="Equipo122"/>
      <sheetName val="Equipo123"/>
      <sheetName val="Equipo124"/>
      <sheetName val="Equipo125"/>
      <sheetName val="Equipo126"/>
      <sheetName val="Equipo127"/>
      <sheetName val="Equipo128"/>
      <sheetName val="Equipo129"/>
      <sheetName val="Equipo130"/>
      <sheetName val="Equipo131"/>
      <sheetName val="Equipo132"/>
      <sheetName val="Equipo133"/>
      <sheetName val="Equipo134"/>
      <sheetName val="Equipo135"/>
      <sheetName val="Equipo136"/>
      <sheetName val="Equipo137"/>
      <sheetName val="Equipo138"/>
      <sheetName val="Equipo139"/>
      <sheetName val="Equipo140"/>
      <sheetName val="Equipo141"/>
      <sheetName val="Equipo142"/>
      <sheetName val="Equipo143"/>
      <sheetName val="Equipo144"/>
      <sheetName val="Equipo145"/>
      <sheetName val="Equipo146"/>
      <sheetName val="Equipo147"/>
      <sheetName val="Equipo148"/>
      <sheetName val="Equipo149"/>
      <sheetName val="Equipo150"/>
      <sheetName val="Anexos"/>
      <sheetName val="PRESUPUESTO DE OPERACION"/>
      <sheetName val="C.OPER.CONSTRUPLAN"/>
      <sheetName val="TARIFAS DE EQUIPOS CTC"/>
      <sheetName val="C&amp;T"/>
      <sheetName val="U.T. Y CONSOR."/>
      <sheetName val="CAT-D7H"/>
    </sheetNames>
    <sheetDataSet>
      <sheetData sheetId="0" refreshError="1"/>
      <sheetData sheetId="1">
        <row r="4">
          <cell r="A4" t="str">
            <v>INSUMOS</v>
          </cell>
          <cell r="B4" t="str">
            <v>PRECIOS</v>
          </cell>
        </row>
        <row r="6">
          <cell r="A6" t="str">
            <v>1 Cuchilla 4T5318</v>
          </cell>
          <cell r="B6">
            <v>499826.6</v>
          </cell>
        </row>
        <row r="7">
          <cell r="A7" t="str">
            <v>1 Puntera 4J8844</v>
          </cell>
          <cell r="B7">
            <v>823134.84</v>
          </cell>
        </row>
        <row r="8">
          <cell r="A8" t="str">
            <v>1 Puntera-4j8843</v>
          </cell>
          <cell r="B8">
            <v>823134.84</v>
          </cell>
        </row>
        <row r="9">
          <cell r="A9" t="str">
            <v>2 Cuchillas 7T6936</v>
          </cell>
          <cell r="B9">
            <v>1412787.2</v>
          </cell>
        </row>
        <row r="10">
          <cell r="A10" t="str">
            <v>3 Pernos 8E6359</v>
          </cell>
          <cell r="B10">
            <v>167475</v>
          </cell>
        </row>
        <row r="11">
          <cell r="A11" t="str">
            <v>3 Puntas 6Y0359</v>
          </cell>
          <cell r="B11">
            <v>1378393.2</v>
          </cell>
        </row>
        <row r="12">
          <cell r="A12" t="str">
            <v>3 Retenedores 8E 6358</v>
          </cell>
          <cell r="B12">
            <v>167475</v>
          </cell>
        </row>
        <row r="13">
          <cell r="A13" t="str">
            <v>32 Tornillos 6F0196</v>
          </cell>
          <cell r="B13">
            <v>307984.64000000001</v>
          </cell>
        </row>
        <row r="14">
          <cell r="A14" t="str">
            <v>32 Tuercas 2J 3505</v>
          </cell>
          <cell r="B14">
            <v>170863.35999999999</v>
          </cell>
        </row>
        <row r="15">
          <cell r="A15" t="str">
            <v>Aceite Hidraulico</v>
          </cell>
          <cell r="B15">
            <v>20309</v>
          </cell>
        </row>
        <row r="16">
          <cell r="A16" t="str">
            <v>Aceite Motor</v>
          </cell>
          <cell r="B16">
            <v>20037</v>
          </cell>
        </row>
        <row r="17">
          <cell r="A17" t="str">
            <v>Aceite Motor 232-04</v>
          </cell>
          <cell r="B17">
            <v>55881.84</v>
          </cell>
        </row>
        <row r="18">
          <cell r="A18" t="str">
            <v>Aceite Transmisión</v>
          </cell>
          <cell r="B18">
            <v>21400</v>
          </cell>
        </row>
        <row r="19">
          <cell r="A19" t="str">
            <v>Aceite Transmisión 242-01</v>
          </cell>
          <cell r="B19">
            <v>5500</v>
          </cell>
        </row>
        <row r="20">
          <cell r="A20" t="str">
            <v>ACPM</v>
          </cell>
          <cell r="B20">
            <v>5497.8</v>
          </cell>
        </row>
        <row r="21">
          <cell r="A21" t="str">
            <v>Adapatador ref:8J7525 retrocargador 436B</v>
          </cell>
          <cell r="B21">
            <v>83412.12</v>
          </cell>
        </row>
        <row r="22">
          <cell r="A22" t="str">
            <v>Adaptador ref:8J7525 retrocargador 428B</v>
          </cell>
          <cell r="B22">
            <v>83412.12</v>
          </cell>
        </row>
        <row r="23">
          <cell r="A23" t="str">
            <v>Aire Primario 232-04</v>
          </cell>
          <cell r="B23">
            <v>34635.279999999999</v>
          </cell>
        </row>
        <row r="24">
          <cell r="A24" t="str">
            <v>Aire Primario 242-01</v>
          </cell>
          <cell r="B24">
            <v>176320</v>
          </cell>
        </row>
        <row r="25">
          <cell r="A25" t="str">
            <v>Aire Primario 242-04</v>
          </cell>
          <cell r="B25">
            <v>176320</v>
          </cell>
        </row>
        <row r="26">
          <cell r="A26" t="str">
            <v>Aire Primario 242-05</v>
          </cell>
          <cell r="B26">
            <v>176320</v>
          </cell>
        </row>
        <row r="27">
          <cell r="A27" t="str">
            <v>Aire Secundario 232-04</v>
          </cell>
          <cell r="B27">
            <v>174000</v>
          </cell>
        </row>
        <row r="28">
          <cell r="A28" t="str">
            <v>Aire Secundario 242-01</v>
          </cell>
          <cell r="B28">
            <v>176320</v>
          </cell>
        </row>
        <row r="29">
          <cell r="A29" t="str">
            <v>Aire Secundario 242-04</v>
          </cell>
          <cell r="B29">
            <v>176320</v>
          </cell>
        </row>
        <row r="30">
          <cell r="A30" t="str">
            <v>Aire Secundario 242-05</v>
          </cell>
          <cell r="B30">
            <v>176320</v>
          </cell>
        </row>
        <row r="31">
          <cell r="A31" t="str">
            <v>Arandela ref:5P8250</v>
          </cell>
          <cell r="B31">
            <v>6871.84</v>
          </cell>
        </row>
        <row r="32">
          <cell r="A32" t="str">
            <v>Bases ref:9U9617 perfiladora Pr450</v>
          </cell>
          <cell r="B32">
            <v>37472.639999999999</v>
          </cell>
        </row>
        <row r="33">
          <cell r="A33" t="str">
            <v>Bases ref:9U9617 perfiladora procut 1000R</v>
          </cell>
          <cell r="B33">
            <v>37472.639999999999</v>
          </cell>
        </row>
        <row r="34">
          <cell r="A34" t="str">
            <v>Combustible Final 242-01</v>
          </cell>
          <cell r="B34">
            <v>71813.45</v>
          </cell>
        </row>
        <row r="35">
          <cell r="A35" t="str">
            <v>Combustible Final 242-04</v>
          </cell>
          <cell r="B35">
            <v>71813.45</v>
          </cell>
        </row>
        <row r="36">
          <cell r="A36" t="str">
            <v>Combustible Final 242-05</v>
          </cell>
          <cell r="B36">
            <v>71813.45</v>
          </cell>
        </row>
        <row r="37">
          <cell r="A37" t="str">
            <v>Combustible Primario 242-01</v>
          </cell>
          <cell r="B37">
            <v>71813.45</v>
          </cell>
        </row>
        <row r="38">
          <cell r="A38" t="str">
            <v>Combustible Primario 242-04</v>
          </cell>
          <cell r="B38">
            <v>71813.45</v>
          </cell>
        </row>
        <row r="39">
          <cell r="A39" t="str">
            <v>Combustible Primario 242-05</v>
          </cell>
          <cell r="B39">
            <v>71813.45</v>
          </cell>
        </row>
        <row r="40">
          <cell r="A40" t="str">
            <v>Cuchilla ref.7T6936 CAT-D7H</v>
          </cell>
          <cell r="B40">
            <v>759924.12</v>
          </cell>
        </row>
        <row r="41">
          <cell r="A41" t="str">
            <v>Cuchilla ref: 6Y5540</v>
          </cell>
          <cell r="B41">
            <v>890194.44</v>
          </cell>
        </row>
        <row r="42">
          <cell r="A42" t="str">
            <v>Cuchilla ref:1U0593 cargador 966D</v>
          </cell>
          <cell r="B42">
            <v>1497457.9</v>
          </cell>
        </row>
        <row r="43">
          <cell r="A43" t="str">
            <v>Cuchilla ref:1U0593 cargador 966E</v>
          </cell>
          <cell r="B43">
            <v>1497457.9</v>
          </cell>
        </row>
        <row r="44">
          <cell r="A44" t="str">
            <v>Cuchilla ref:1U0601 cargador 950B</v>
          </cell>
          <cell r="B44">
            <v>1376570.8</v>
          </cell>
        </row>
        <row r="45">
          <cell r="A45" t="str">
            <v>Cuchilla ref:1U2406 cargador 966C</v>
          </cell>
          <cell r="B45">
            <v>1399102.7</v>
          </cell>
        </row>
        <row r="46">
          <cell r="A46" t="str">
            <v>Cuchilla ref:4T2921 CAT-D7G</v>
          </cell>
          <cell r="B46">
            <v>626144.80000000005</v>
          </cell>
        </row>
        <row r="47">
          <cell r="A47" t="str">
            <v>Cuchilla ref:4T2922 CAT-D7G</v>
          </cell>
          <cell r="B47">
            <v>466085.68</v>
          </cell>
        </row>
        <row r="48">
          <cell r="A48" t="str">
            <v>Cuchilla ref:4T5318 CAT-D6D</v>
          </cell>
          <cell r="B48">
            <v>537672.76</v>
          </cell>
        </row>
        <row r="49">
          <cell r="A49" t="str">
            <v>Cuchilla ref:4T5318 CAT-D7H</v>
          </cell>
          <cell r="B49">
            <v>537672.76</v>
          </cell>
        </row>
        <row r="50">
          <cell r="A50" t="str">
            <v>Cuchilla ref:4T6381</v>
          </cell>
          <cell r="B50">
            <v>1453136.6</v>
          </cell>
        </row>
        <row r="51">
          <cell r="A51" t="str">
            <v>Cuchilla ref:5D9553</v>
          </cell>
          <cell r="B51">
            <v>397650.32</v>
          </cell>
        </row>
        <row r="52">
          <cell r="A52" t="str">
            <v>Cuchilla ref:5D9553 motoniveladora 120G</v>
          </cell>
          <cell r="B52">
            <v>397650.32</v>
          </cell>
        </row>
        <row r="53">
          <cell r="A53" t="str">
            <v>Cuchilla ref:7t6936 CAT-D6D</v>
          </cell>
          <cell r="B53">
            <v>759924.12</v>
          </cell>
        </row>
        <row r="54">
          <cell r="A54" t="str">
            <v>Cuchilla ref:9R7621 retrocargador 428B</v>
          </cell>
          <cell r="B54">
            <v>108311.38</v>
          </cell>
        </row>
        <row r="55">
          <cell r="A55" t="str">
            <v>Cuchilla ref:9R7621 retrocargador 436B</v>
          </cell>
          <cell r="B55">
            <v>98996.72</v>
          </cell>
        </row>
        <row r="56">
          <cell r="A56" t="str">
            <v>Cuchilla ref:9R7622 retrocargador 428B</v>
          </cell>
          <cell r="B56">
            <v>98996.72</v>
          </cell>
        </row>
        <row r="57">
          <cell r="A57" t="str">
            <v>Cuchilla ref:9R7622 retrocargador 436B</v>
          </cell>
          <cell r="B57">
            <v>885434.96</v>
          </cell>
        </row>
        <row r="58">
          <cell r="A58" t="str">
            <v>Elementos de desgaste (CEPILLO)</v>
          </cell>
          <cell r="B58">
            <v>1572000</v>
          </cell>
        </row>
        <row r="59">
          <cell r="A59" t="str">
            <v>Elementos de desgaste (punta) (031)05-06</v>
          </cell>
          <cell r="B59">
            <v>1160000</v>
          </cell>
        </row>
        <row r="60">
          <cell r="A60" t="str">
            <v>Elementos de desgaste (punta) 031-01</v>
          </cell>
          <cell r="B60">
            <v>3479999.9999999995</v>
          </cell>
        </row>
        <row r="61">
          <cell r="A61" t="str">
            <v>Elementos de desgaste (punta) 031-04</v>
          </cell>
          <cell r="B61">
            <v>5336000</v>
          </cell>
        </row>
        <row r="62">
          <cell r="A62" t="str">
            <v>Escalificadores ref:1957218 motoniveladora 120G</v>
          </cell>
          <cell r="B62">
            <v>400147.8</v>
          </cell>
        </row>
        <row r="63">
          <cell r="A63" t="str">
            <v>Escarificador ref:1957219</v>
          </cell>
          <cell r="B63">
            <v>306323.52</v>
          </cell>
        </row>
        <row r="64">
          <cell r="A64" t="str">
            <v>Filtro  combustible final CAT-D7H ref:1R0750</v>
          </cell>
          <cell r="B64">
            <v>46154.080000000002</v>
          </cell>
        </row>
        <row r="65">
          <cell r="A65" t="str">
            <v>Filtro agua compac PT125R ref:59674044</v>
          </cell>
          <cell r="B65">
            <v>34289.599999999999</v>
          </cell>
        </row>
        <row r="66">
          <cell r="A66" t="str">
            <v>Filtro agua irrigador de asfalto ref:W-475</v>
          </cell>
          <cell r="B66">
            <v>4347.68</v>
          </cell>
        </row>
        <row r="67">
          <cell r="A67" t="str">
            <v>Filtro agua volqueta ref:W-475</v>
          </cell>
          <cell r="B67">
            <v>15999.88</v>
          </cell>
        </row>
        <row r="68">
          <cell r="A68" t="str">
            <v>Filtro aire compac Pt125R ref:36876423</v>
          </cell>
          <cell r="B68">
            <v>94127.039999999994</v>
          </cell>
        </row>
        <row r="69">
          <cell r="A69" t="str">
            <v>Filtro aire prim Bobcat 751 ref:6598492</v>
          </cell>
          <cell r="B69">
            <v>82448.160000000003</v>
          </cell>
        </row>
        <row r="70">
          <cell r="A70" t="str">
            <v>Filtro aire prim com.vib.SD77 ref:59825562</v>
          </cell>
          <cell r="B70">
            <v>131834</v>
          </cell>
        </row>
        <row r="71">
          <cell r="A71" t="str">
            <v>Filtro aire prim compac.vib.auto CS433B ref0773968</v>
          </cell>
          <cell r="B71">
            <v>86439.72</v>
          </cell>
        </row>
        <row r="72">
          <cell r="A72" t="str">
            <v>Filtro aire prim irrigador de asfalto ref:A2-595</v>
          </cell>
          <cell r="B72">
            <v>104999.72</v>
          </cell>
        </row>
        <row r="73">
          <cell r="A73" t="str">
            <v>Filtro aire prim motoniveladora 120G ref.7W5389</v>
          </cell>
          <cell r="B73">
            <v>165774.44</v>
          </cell>
        </row>
        <row r="74">
          <cell r="A74" t="str">
            <v>Filtro aire prim perfiladora Pr450 8T ref:P182049</v>
          </cell>
          <cell r="B74">
            <v>355798.68</v>
          </cell>
        </row>
        <row r="75">
          <cell r="A75" t="str">
            <v>Filtro aire prim retroexcavadora 330 ref:7Y1322</v>
          </cell>
          <cell r="B75">
            <v>230858.56</v>
          </cell>
        </row>
        <row r="76">
          <cell r="A76" t="str">
            <v>Filtro Aire Primario (030)-08-09-10</v>
          </cell>
          <cell r="B76">
            <v>176320</v>
          </cell>
        </row>
        <row r="77">
          <cell r="A77" t="str">
            <v>Filtro Aire Primario (030-07)</v>
          </cell>
          <cell r="B77">
            <v>176320</v>
          </cell>
        </row>
        <row r="78">
          <cell r="A78" t="str">
            <v>Filtro Aire Primario 033-01</v>
          </cell>
          <cell r="B78">
            <v>176320</v>
          </cell>
        </row>
        <row r="79">
          <cell r="A79" t="str">
            <v>Filtro Aire Primario 033-02</v>
          </cell>
          <cell r="B79">
            <v>176320</v>
          </cell>
        </row>
        <row r="80">
          <cell r="A80" t="str">
            <v>Filtro Aire Primario 120-03</v>
          </cell>
          <cell r="B80">
            <v>190454.6</v>
          </cell>
        </row>
        <row r="81">
          <cell r="A81" t="str">
            <v>Filtro aire primario 12G ref:7W5389</v>
          </cell>
          <cell r="B81">
            <v>165774.44</v>
          </cell>
        </row>
        <row r="82">
          <cell r="A82" t="str">
            <v>Filtro aire primario cargador 950B ref:7W5317</v>
          </cell>
          <cell r="B82">
            <v>175172.76</v>
          </cell>
        </row>
        <row r="83">
          <cell r="A83" t="str">
            <v>Filtro aire primario cargador 966C ref:7W5317</v>
          </cell>
          <cell r="B83">
            <v>175172.76</v>
          </cell>
        </row>
        <row r="84">
          <cell r="A84" t="str">
            <v>Filtro aire primario cargador 966D ref:7W5317</v>
          </cell>
          <cell r="B84">
            <v>175172.76</v>
          </cell>
        </row>
        <row r="85">
          <cell r="A85" t="str">
            <v>Filtro aire primario cargador 966E ref:7W5317</v>
          </cell>
          <cell r="B85">
            <v>175172.76</v>
          </cell>
        </row>
        <row r="86">
          <cell r="A86" t="str">
            <v>Filtro aire primario carro manten NPR ref:PA2712</v>
          </cell>
          <cell r="B86">
            <v>28000.080000000002</v>
          </cell>
        </row>
        <row r="87">
          <cell r="A87" t="str">
            <v>Filtro aire primario CAT-D6D ref.7W5495</v>
          </cell>
          <cell r="B87">
            <v>228441.17</v>
          </cell>
        </row>
        <row r="88">
          <cell r="A88" t="str">
            <v>Filtro aire primario CAT-D7G ref:7W5317</v>
          </cell>
          <cell r="B88">
            <v>175172.76</v>
          </cell>
        </row>
        <row r="89">
          <cell r="A89" t="str">
            <v>Filtro aire primario CAT-D7H ref:;7W5317</v>
          </cell>
          <cell r="B89">
            <v>175172.76</v>
          </cell>
        </row>
        <row r="90">
          <cell r="A90" t="str">
            <v>Filtro aire primario com.vib.SD-1000D ref:35318252</v>
          </cell>
          <cell r="B90">
            <v>131316.64000000001</v>
          </cell>
        </row>
        <row r="91">
          <cell r="A91" t="str">
            <v>Filtro aire primario compac. DD65 ref:59144170</v>
          </cell>
          <cell r="B91">
            <v>90455.64</v>
          </cell>
        </row>
        <row r="92">
          <cell r="A92" t="str">
            <v>Filtro aire primario D8N ref:1P7360</v>
          </cell>
          <cell r="B92">
            <v>151940.28</v>
          </cell>
        </row>
        <row r="93">
          <cell r="A93" t="str">
            <v>Filtro aire primario Finisher ref:254K</v>
          </cell>
          <cell r="B93">
            <v>42000.12</v>
          </cell>
        </row>
        <row r="94">
          <cell r="A94" t="str">
            <v>Filtro aire primario perfiladora procut 1000R</v>
          </cell>
          <cell r="B94">
            <v>457434.03</v>
          </cell>
        </row>
        <row r="95">
          <cell r="A95" t="str">
            <v>Filtro aire primario recuperadora RM350 ref:6I2505</v>
          </cell>
          <cell r="B95">
            <v>312986.56</v>
          </cell>
        </row>
        <row r="96">
          <cell r="A96" t="str">
            <v>Filtro aire primario retrocargador 428B ref:8N5504</v>
          </cell>
          <cell r="B96">
            <v>157427.07999999999</v>
          </cell>
        </row>
        <row r="97">
          <cell r="A97" t="str">
            <v>Filtro aire primario retrocargador 436B ref:8N5504</v>
          </cell>
          <cell r="B97">
            <v>157427.07999999999</v>
          </cell>
        </row>
        <row r="98">
          <cell r="A98" t="str">
            <v>Filtro aire primario retroexcavadora 320 ref7Y0404</v>
          </cell>
          <cell r="B98">
            <v>285085.08</v>
          </cell>
        </row>
        <row r="99">
          <cell r="A99" t="str">
            <v>Filtro aire primario retroexcavadora 345BL ref7Y0404</v>
          </cell>
          <cell r="B99">
            <v>285085.08</v>
          </cell>
        </row>
        <row r="100">
          <cell r="A100" t="str">
            <v>Filtro aire primario tanden DD-22 ref:59341560</v>
          </cell>
          <cell r="B100">
            <v>162168</v>
          </cell>
        </row>
        <row r="101">
          <cell r="A101" t="str">
            <v>Filtro aire primario tractor agricola ref:AR796</v>
          </cell>
          <cell r="B101">
            <v>127042.04</v>
          </cell>
        </row>
        <row r="102">
          <cell r="A102" t="str">
            <v>Filtro aire primario Volqueta ref:A2 595</v>
          </cell>
          <cell r="B102">
            <v>104999.72</v>
          </cell>
        </row>
        <row r="103">
          <cell r="A103" t="str">
            <v>Filtro aire primbobcat 873 ref:6666375</v>
          </cell>
          <cell r="B103">
            <v>106286.16</v>
          </cell>
        </row>
        <row r="104">
          <cell r="A104" t="str">
            <v>Filtro aire sec Bobcat 751 ref:6598462</v>
          </cell>
          <cell r="B104">
            <v>80795.16</v>
          </cell>
        </row>
        <row r="105">
          <cell r="A105" t="str">
            <v>Filtro aire sec bobcat 873 ref:6666376</v>
          </cell>
          <cell r="B105">
            <v>84417.84</v>
          </cell>
        </row>
        <row r="106">
          <cell r="A106" t="str">
            <v>Filtro aire sec com.vib. SD77 ref:59825554</v>
          </cell>
          <cell r="B106">
            <v>94743</v>
          </cell>
        </row>
        <row r="107">
          <cell r="A107" t="str">
            <v>Filtro aire sec com.vib.SD-1000D ref:35328442</v>
          </cell>
          <cell r="B107">
            <v>118184.28</v>
          </cell>
        </row>
        <row r="108">
          <cell r="A108" t="str">
            <v>Filtro aire sec irrigador de asfalto ref:A2-595</v>
          </cell>
          <cell r="B108">
            <v>104999.72</v>
          </cell>
        </row>
        <row r="109">
          <cell r="A109" t="str">
            <v>Filtro aire sec motoniveladora 120G ref:2S1285</v>
          </cell>
          <cell r="B109">
            <v>164490.32</v>
          </cell>
        </row>
        <row r="110">
          <cell r="A110" t="str">
            <v>Filtro aire sec perfiladora PR450 ref:P182049</v>
          </cell>
          <cell r="B110">
            <v>355798.68</v>
          </cell>
        </row>
        <row r="111">
          <cell r="A111" t="str">
            <v>Filtro aire sec recuperadora RM350 ref:6I2506</v>
          </cell>
          <cell r="B111">
            <v>286253.2</v>
          </cell>
        </row>
        <row r="112">
          <cell r="A112" t="str">
            <v>Filtro aire sec retrocargador 428B ref:4W6691</v>
          </cell>
          <cell r="B112">
            <v>142776.28</v>
          </cell>
        </row>
        <row r="113">
          <cell r="A113" t="str">
            <v>Filtro aire sec retrocargador 436B ref:4W6691</v>
          </cell>
          <cell r="B113">
            <v>142776.28</v>
          </cell>
        </row>
        <row r="114">
          <cell r="A114" t="str">
            <v>Filtro aire sec retroexcavadora 320 ref:5I5208</v>
          </cell>
          <cell r="B114">
            <v>142425.96</v>
          </cell>
        </row>
        <row r="115">
          <cell r="A115" t="str">
            <v>Filtro aire sec retroexcavadora 330 ref:7Y1323</v>
          </cell>
          <cell r="B115">
            <v>379063.64</v>
          </cell>
        </row>
        <row r="116">
          <cell r="A116" t="str">
            <v>Filtro aire sec retroexcavadora 345BL ref:5I5208</v>
          </cell>
          <cell r="B116">
            <v>142425.96</v>
          </cell>
        </row>
        <row r="117">
          <cell r="A117" t="str">
            <v>Filtro Aire Secundario (030)-08-09-10</v>
          </cell>
          <cell r="B117">
            <v>176320</v>
          </cell>
        </row>
        <row r="118">
          <cell r="A118" t="str">
            <v>Filtro Aire Secundario (030-07)</v>
          </cell>
          <cell r="B118">
            <v>176320</v>
          </cell>
        </row>
        <row r="119">
          <cell r="A119" t="str">
            <v>Filtro Aire Secundario 033-01</v>
          </cell>
          <cell r="B119">
            <v>176320</v>
          </cell>
        </row>
        <row r="120">
          <cell r="A120" t="str">
            <v>Filtro Aire Secundario 033-02</v>
          </cell>
          <cell r="B120">
            <v>176320</v>
          </cell>
        </row>
        <row r="121">
          <cell r="A121" t="str">
            <v>Filtro Aire Secundario 120-03</v>
          </cell>
          <cell r="B121">
            <v>195390.4</v>
          </cell>
        </row>
        <row r="122">
          <cell r="A122" t="str">
            <v>Filtro aire secundario 12G ref:2S1285</v>
          </cell>
          <cell r="B122">
            <v>164490.32</v>
          </cell>
        </row>
        <row r="123">
          <cell r="A123" t="str">
            <v>Filtro aire secundario caompac. DD65 ref:59144188</v>
          </cell>
          <cell r="B123">
            <v>67856.52</v>
          </cell>
        </row>
        <row r="124">
          <cell r="A124" t="str">
            <v>Filtro aire secundario cargador 950B ref:9S9972</v>
          </cell>
          <cell r="B124">
            <v>178149.32</v>
          </cell>
        </row>
        <row r="125">
          <cell r="A125" t="str">
            <v>Filtro aire secundario cargador 966C ref:2S1286</v>
          </cell>
          <cell r="B125">
            <v>184978.24</v>
          </cell>
        </row>
        <row r="126">
          <cell r="A126" t="str">
            <v>Filtro aire secundario cargador 966D ref:9S9972</v>
          </cell>
          <cell r="B126">
            <v>178149.32</v>
          </cell>
        </row>
        <row r="127">
          <cell r="A127" t="str">
            <v>Filtro aire secundario cargador 966E ref:9S9972</v>
          </cell>
          <cell r="B127">
            <v>178149.32</v>
          </cell>
        </row>
        <row r="128">
          <cell r="A128" t="str">
            <v>Filtro aire secundario CAT-D6D ref:1P7360</v>
          </cell>
          <cell r="B128">
            <v>228441.17</v>
          </cell>
        </row>
        <row r="129">
          <cell r="A129" t="str">
            <v>Filtro aire secundario CAT-D7G ref.9S9972</v>
          </cell>
          <cell r="B129">
            <v>178149.32</v>
          </cell>
        </row>
        <row r="130">
          <cell r="A130" t="str">
            <v>Filtro aire secundario CAT-D7H ref:9S9972</v>
          </cell>
          <cell r="B130">
            <v>178149.32</v>
          </cell>
        </row>
        <row r="131">
          <cell r="A131" t="str">
            <v>Filtro aire secundario compac. Cs 433B ref:0773968</v>
          </cell>
          <cell r="B131">
            <v>86439.72</v>
          </cell>
        </row>
        <row r="132">
          <cell r="A132" t="str">
            <v>Filtro aire secundario D8N ref:7W5495</v>
          </cell>
          <cell r="B132">
            <v>196827.64</v>
          </cell>
        </row>
        <row r="133">
          <cell r="A133" t="str">
            <v>Filtro aire secundario Finisher ref.254K</v>
          </cell>
          <cell r="B133">
            <v>42000.12</v>
          </cell>
        </row>
        <row r="134">
          <cell r="A134" t="str">
            <v>Filtro aire secundario perfiladora procut 1000R</v>
          </cell>
          <cell r="B134">
            <v>243552.25</v>
          </cell>
        </row>
        <row r="135">
          <cell r="A135" t="str">
            <v>Filtro aire secundario tractor agricola ref:AL671</v>
          </cell>
          <cell r="B135">
            <v>82959.72</v>
          </cell>
        </row>
        <row r="136">
          <cell r="A136" t="str">
            <v>Filtro aire secundario Volqueta ref:A2 595</v>
          </cell>
          <cell r="B136">
            <v>104999.72</v>
          </cell>
        </row>
        <row r="137">
          <cell r="A137" t="str">
            <v>Filtro comb compac PT125R ref:35308048</v>
          </cell>
          <cell r="B137">
            <v>72556.84</v>
          </cell>
        </row>
        <row r="138">
          <cell r="A138" t="str">
            <v>Filtro comble com.vib.SD77  ref35374677</v>
          </cell>
          <cell r="B138">
            <v>48071.56</v>
          </cell>
        </row>
        <row r="139">
          <cell r="A139" t="str">
            <v>Filtro comble final com.vib.SD-1000D ref:59728196</v>
          </cell>
          <cell r="B139">
            <v>47774.6</v>
          </cell>
        </row>
        <row r="140">
          <cell r="A140" t="str">
            <v>Filtro comble final irrigador de asfalto ref:BF877</v>
          </cell>
          <cell r="B140">
            <v>14999.96</v>
          </cell>
        </row>
        <row r="141">
          <cell r="A141" t="str">
            <v>Filtro comble final perfiladora PR-450 ref:1R0749</v>
          </cell>
          <cell r="B141">
            <v>67331.039999999994</v>
          </cell>
        </row>
        <row r="142">
          <cell r="A142" t="str">
            <v>Filtro comble final recuperadora RM350 ref:1R0749</v>
          </cell>
          <cell r="B142">
            <v>67331.039999999994</v>
          </cell>
        </row>
        <row r="143">
          <cell r="A143" t="str">
            <v>Filtro comble final retrocargador 428B ref:159610</v>
          </cell>
          <cell r="B143">
            <v>94021.48</v>
          </cell>
        </row>
        <row r="144">
          <cell r="A144" t="str">
            <v>Filtro comble final retroexcavador 330 ref:1R0750</v>
          </cell>
          <cell r="B144">
            <v>46154.080000000002</v>
          </cell>
        </row>
        <row r="145">
          <cell r="A145" t="str">
            <v>Filtro comble prim irrigador de asfalto ref:BF 876</v>
          </cell>
          <cell r="B145">
            <v>14999.96</v>
          </cell>
        </row>
        <row r="146">
          <cell r="A146" t="str">
            <v>Filtro comble prim tractor agricola ref:AL679</v>
          </cell>
          <cell r="B146">
            <v>15000</v>
          </cell>
        </row>
        <row r="147">
          <cell r="A147" t="str">
            <v>Filtro comble primario compac DD65 ref:54477153</v>
          </cell>
          <cell r="B147">
            <v>36205.919999999998</v>
          </cell>
        </row>
        <row r="148">
          <cell r="A148" t="str">
            <v>Filtro comble primario Hyster C-530A ref:PM228</v>
          </cell>
          <cell r="B148">
            <v>4999.6000000000004</v>
          </cell>
        </row>
        <row r="149">
          <cell r="A149" t="str">
            <v>Filtro comble sec compac.  DD65 ref:36855493</v>
          </cell>
          <cell r="B149">
            <v>41412</v>
          </cell>
        </row>
        <row r="150">
          <cell r="A150" t="str">
            <v>Filtro comble separadores agua Finisher ref:8N9803</v>
          </cell>
          <cell r="B150">
            <v>79552.800000000003</v>
          </cell>
        </row>
        <row r="151">
          <cell r="A151" t="str">
            <v>Filtro combustible Final (030)-08-09-10</v>
          </cell>
          <cell r="B151">
            <v>71813.45</v>
          </cell>
        </row>
        <row r="152">
          <cell r="A152" t="str">
            <v>Filtro combustible Final (030-07)</v>
          </cell>
          <cell r="B152">
            <v>71813.45</v>
          </cell>
        </row>
        <row r="153">
          <cell r="A153" t="str">
            <v>Filtro combustible Final 033-01</v>
          </cell>
          <cell r="B153">
            <v>71813.45</v>
          </cell>
        </row>
        <row r="154">
          <cell r="A154" t="str">
            <v>Filtro combustible Final 033-02</v>
          </cell>
          <cell r="B154">
            <v>71813.45</v>
          </cell>
        </row>
        <row r="155">
          <cell r="A155" t="str">
            <v>Filtro Combustible Final 120-03</v>
          </cell>
          <cell r="B155">
            <v>48751.32</v>
          </cell>
        </row>
        <row r="156">
          <cell r="A156" t="str">
            <v>Filtro combustible final 12G ref:1R0750</v>
          </cell>
          <cell r="B156">
            <v>46154.080000000002</v>
          </cell>
        </row>
        <row r="157">
          <cell r="A157" t="str">
            <v>Filtro Combustible Final 232-04</v>
          </cell>
          <cell r="B157">
            <v>36748.800000000003</v>
          </cell>
        </row>
        <row r="158">
          <cell r="A158" t="str">
            <v>Filtro combustible final cargador 950B ref:1R0750</v>
          </cell>
          <cell r="B158">
            <v>46154.080000000002</v>
          </cell>
        </row>
        <row r="159">
          <cell r="A159" t="str">
            <v>Filtro combustible final cargador 966C ref:1R0750</v>
          </cell>
          <cell r="B159">
            <v>46154.080000000002</v>
          </cell>
        </row>
        <row r="160">
          <cell r="A160" t="str">
            <v>Filtro combustible final cargador 966D ref:1R0750</v>
          </cell>
          <cell r="B160">
            <v>46154.080000000002</v>
          </cell>
        </row>
        <row r="161">
          <cell r="A161" t="str">
            <v>Filtro combustible final cargador 966E ref:1R0750</v>
          </cell>
          <cell r="B161">
            <v>46154.080000000002</v>
          </cell>
        </row>
        <row r="162">
          <cell r="A162" t="str">
            <v>Filtro combustible final carro mto C-70 ref:PM228</v>
          </cell>
          <cell r="B162">
            <v>4999.6000000000004</v>
          </cell>
        </row>
        <row r="163">
          <cell r="A163" t="str">
            <v>Filtro combustible final carro mto NPR ref:A-4052</v>
          </cell>
          <cell r="B163">
            <v>12760</v>
          </cell>
        </row>
        <row r="164">
          <cell r="A164" t="str">
            <v>Filtro combustible final CAT-D6D ref:1R0750</v>
          </cell>
          <cell r="B164">
            <v>53538.73</v>
          </cell>
        </row>
        <row r="165">
          <cell r="A165" t="str">
            <v>Filtro combustible final CAT-D7G ref.1R0750</v>
          </cell>
          <cell r="B165">
            <v>46154.080000000002</v>
          </cell>
        </row>
        <row r="166">
          <cell r="A166" t="str">
            <v>Filtro combustible final com CS433B ref:0676987</v>
          </cell>
          <cell r="B166">
            <v>23435.48</v>
          </cell>
        </row>
        <row r="167">
          <cell r="A167" t="str">
            <v>Filtro combustible final D8N ref:1R0749</v>
          </cell>
          <cell r="B167">
            <v>67331.039999999994</v>
          </cell>
        </row>
        <row r="168">
          <cell r="A168" t="str">
            <v>Filtro combustible final Hyster C-530A ref:PM228</v>
          </cell>
          <cell r="B168">
            <v>4999.6000000000004</v>
          </cell>
        </row>
        <row r="169">
          <cell r="A169" t="str">
            <v>Filtro combustible final moto 120G ref:1R0750</v>
          </cell>
          <cell r="B169">
            <v>46154.080000000002</v>
          </cell>
        </row>
        <row r="170">
          <cell r="A170" t="str">
            <v>Filtro combustible final perfiladora procut 1000R</v>
          </cell>
          <cell r="B170">
            <v>62772.24</v>
          </cell>
        </row>
        <row r="171">
          <cell r="A171" t="str">
            <v>Filtro combustible final retro 320 ref:5I7951</v>
          </cell>
          <cell r="B171">
            <v>45634.400000000001</v>
          </cell>
        </row>
        <row r="172">
          <cell r="A172" t="str">
            <v>Filtro combustible final retro 345BL ref:5I7951</v>
          </cell>
          <cell r="B172">
            <v>45634.400000000001</v>
          </cell>
        </row>
        <row r="173">
          <cell r="A173" t="str">
            <v>Filtro combustible final retro 436B ref:1596102</v>
          </cell>
          <cell r="B173">
            <v>94021.48</v>
          </cell>
        </row>
        <row r="174">
          <cell r="A174" t="str">
            <v>Filtro combustible final tanden DD-22 ref:59765511</v>
          </cell>
          <cell r="B174">
            <v>39208</v>
          </cell>
        </row>
        <row r="175">
          <cell r="A175" t="str">
            <v>Filtro combustible final Volqueta  ref:BF 877</v>
          </cell>
          <cell r="B175">
            <v>14999.96</v>
          </cell>
        </row>
        <row r="176">
          <cell r="A176" t="str">
            <v>Filtro combustible prim Bobcat 751 ref:6667352</v>
          </cell>
          <cell r="B176">
            <v>60517.2</v>
          </cell>
        </row>
        <row r="177">
          <cell r="A177" t="str">
            <v>Filtro combustible prim bobcat 873 ref:6667352</v>
          </cell>
          <cell r="B177">
            <v>60517.2</v>
          </cell>
        </row>
        <row r="178">
          <cell r="A178" t="str">
            <v>Filtro combustible prim carro mto NPR ref:A-4051</v>
          </cell>
          <cell r="B178">
            <v>11600</v>
          </cell>
        </row>
        <row r="179">
          <cell r="A179" t="str">
            <v>Filtro combustible prim carro mtoC-70 ref:PM228</v>
          </cell>
          <cell r="B179">
            <v>4999.6000000000004</v>
          </cell>
        </row>
        <row r="180">
          <cell r="A180" t="str">
            <v>Filtro combustible Primario (030)-08-09-10</v>
          </cell>
          <cell r="B180">
            <v>71813.45</v>
          </cell>
        </row>
        <row r="181">
          <cell r="A181" t="str">
            <v>Filtro combustible Primario (030-07)</v>
          </cell>
          <cell r="B181">
            <v>71813.45</v>
          </cell>
        </row>
        <row r="182">
          <cell r="A182" t="str">
            <v>Filtro combustible Primario 033-01</v>
          </cell>
          <cell r="B182">
            <v>71813.45</v>
          </cell>
        </row>
        <row r="183">
          <cell r="A183" t="str">
            <v>Filtro combustible Primario 033-02</v>
          </cell>
          <cell r="B183">
            <v>71813.45</v>
          </cell>
        </row>
        <row r="184">
          <cell r="A184" t="str">
            <v>Filtro Combustible Primario 120-03</v>
          </cell>
          <cell r="B184">
            <v>48751.32</v>
          </cell>
        </row>
        <row r="185">
          <cell r="A185" t="str">
            <v>Filtro combustible primario 12G ref:1R0750</v>
          </cell>
          <cell r="B185">
            <v>46154.080000000002</v>
          </cell>
        </row>
        <row r="186">
          <cell r="A186" t="str">
            <v>Filtro Combustible Primario 232-04</v>
          </cell>
          <cell r="B186">
            <v>25457.360000000001</v>
          </cell>
        </row>
        <row r="187">
          <cell r="A187" t="str">
            <v>Filtro combustible primario DD-22 ref:59765511</v>
          </cell>
          <cell r="B187">
            <v>39208</v>
          </cell>
        </row>
        <row r="188">
          <cell r="A188" t="str">
            <v>Filtro combustible primario Finisher ref:BF909</v>
          </cell>
          <cell r="B188">
            <v>43999.96</v>
          </cell>
        </row>
        <row r="189">
          <cell r="A189" t="str">
            <v>Filtro combustible primario recupRM350 ref:1R0749</v>
          </cell>
          <cell r="B189">
            <v>67331.039999999994</v>
          </cell>
        </row>
        <row r="190">
          <cell r="A190" t="str">
            <v>Filtro combustible primario retro 320 ref:5I7951</v>
          </cell>
          <cell r="B190">
            <v>45634.400000000001</v>
          </cell>
        </row>
        <row r="191">
          <cell r="A191" t="str">
            <v>Filtro combustible primario retro 345BL ref:5I7951</v>
          </cell>
          <cell r="B191">
            <v>45634.400000000001</v>
          </cell>
        </row>
        <row r="192">
          <cell r="A192" t="str">
            <v>Filtro combustible primario Volqueta ref:BF 876</v>
          </cell>
          <cell r="B192">
            <v>14999.96</v>
          </cell>
        </row>
        <row r="193">
          <cell r="A193" t="str">
            <v>Filtro combustible secundario Finisher ref: BF909</v>
          </cell>
          <cell r="B193">
            <v>43999.96</v>
          </cell>
        </row>
        <row r="194">
          <cell r="A194" t="str">
            <v>Filtro de motor irrigador de asfalto ref:FC-67</v>
          </cell>
          <cell r="B194">
            <v>17999.72</v>
          </cell>
        </row>
        <row r="195">
          <cell r="A195" t="str">
            <v>Filtro desechable gas Hyster C-530A ref:GF61</v>
          </cell>
          <cell r="B195">
            <v>5800</v>
          </cell>
        </row>
        <row r="196">
          <cell r="A196" t="str">
            <v>Filtro hdco compac PT125R ref:59490664</v>
          </cell>
          <cell r="B196">
            <v>117714.48</v>
          </cell>
        </row>
        <row r="197">
          <cell r="A197" t="str">
            <v>Filtro hdco compactador PT125R ref:59303123</v>
          </cell>
          <cell r="B197">
            <v>125072.36</v>
          </cell>
        </row>
        <row r="198">
          <cell r="A198" t="str">
            <v>Filtro Hidraulico 120-03</v>
          </cell>
          <cell r="B198">
            <v>112032.8</v>
          </cell>
        </row>
        <row r="199">
          <cell r="A199" t="str">
            <v>Filtro hidráulico 12G ref:1R0719</v>
          </cell>
          <cell r="B199">
            <v>41321.519999999997</v>
          </cell>
        </row>
        <row r="200">
          <cell r="A200" t="str">
            <v>Filtro Hidraulico 232-04</v>
          </cell>
          <cell r="B200">
            <v>20309.099999999999</v>
          </cell>
        </row>
        <row r="201">
          <cell r="A201" t="str">
            <v>Filtro hidraulico Bobcat 751 ref:6630977</v>
          </cell>
          <cell r="B201">
            <v>149575.04000000001</v>
          </cell>
        </row>
        <row r="202">
          <cell r="A202" t="str">
            <v>Filtro hidraulico Bobcat 873 ref:6630977</v>
          </cell>
          <cell r="B202">
            <v>149575.04000000001</v>
          </cell>
        </row>
        <row r="203">
          <cell r="A203" t="str">
            <v>Filtro hidraulico cam.vib.auto SD-100D ref58887936</v>
          </cell>
          <cell r="B203">
            <v>192709.64</v>
          </cell>
        </row>
        <row r="204">
          <cell r="A204" t="str">
            <v>Filtro hidraulico cargador  966C ref:1R0719</v>
          </cell>
          <cell r="B204">
            <v>41321.519999999997</v>
          </cell>
        </row>
        <row r="205">
          <cell r="A205" t="str">
            <v>Filtro hidraulico cargador 950B ref:1R0719</v>
          </cell>
          <cell r="B205">
            <v>41321.519999999997</v>
          </cell>
        </row>
        <row r="206">
          <cell r="A206" t="str">
            <v>Filtro hidraulico cargador 966D ref:1R0719</v>
          </cell>
          <cell r="B206">
            <v>41321.519999999997</v>
          </cell>
        </row>
        <row r="207">
          <cell r="A207" t="str">
            <v>Filtro hidraulico cargador 966E ref:1R0719</v>
          </cell>
          <cell r="B207">
            <v>41321.519999999997</v>
          </cell>
        </row>
        <row r="208">
          <cell r="A208" t="str">
            <v>Filtro hidraulico CAT-D6D ref:1R0741</v>
          </cell>
          <cell r="B208">
            <v>53538.73</v>
          </cell>
        </row>
        <row r="209">
          <cell r="A209" t="str">
            <v>Filtro hidraulico CAT-D7G ref:1R0735</v>
          </cell>
          <cell r="B209">
            <v>103168.08</v>
          </cell>
        </row>
        <row r="210">
          <cell r="A210" t="str">
            <v>Filtro hidraulico CAT-D7H ref:1R0735</v>
          </cell>
          <cell r="B210">
            <v>103168.08</v>
          </cell>
        </row>
        <row r="211">
          <cell r="A211" t="str">
            <v>Filtro hidraulico com.vib SD77 ref:58887936</v>
          </cell>
          <cell r="B211">
            <v>173686.8</v>
          </cell>
        </row>
        <row r="212">
          <cell r="A212" t="str">
            <v>Filtro hidraulico compactador DD65 ref:59026500</v>
          </cell>
          <cell r="B212">
            <v>58805.04</v>
          </cell>
        </row>
        <row r="213">
          <cell r="A213" t="str">
            <v>Filtro hidraulico D8N ref:1R0741</v>
          </cell>
          <cell r="B213">
            <v>46154.080000000002</v>
          </cell>
        </row>
        <row r="214">
          <cell r="A214" t="str">
            <v>Filtro hidraulico Finisher ref:BT287</v>
          </cell>
          <cell r="B214">
            <v>42000.12</v>
          </cell>
        </row>
        <row r="215">
          <cell r="A215" t="str">
            <v>Filtro hidraulico motoniveladora 120G ref:1R0719</v>
          </cell>
          <cell r="B215">
            <v>41321.519999999997</v>
          </cell>
        </row>
        <row r="216">
          <cell r="A216" t="str">
            <v>Filtro hidraulico perfiladora PR-450 ref:0541719</v>
          </cell>
          <cell r="B216">
            <v>41755.360000000001</v>
          </cell>
        </row>
        <row r="217">
          <cell r="A217" t="str">
            <v>Filtro hidraulico perfiladora procut 1000R</v>
          </cell>
          <cell r="B217">
            <v>305117.49</v>
          </cell>
        </row>
        <row r="218">
          <cell r="A218" t="str">
            <v>Filtro hidraulico retrocargador 428B ref:1194740</v>
          </cell>
          <cell r="B218">
            <v>50063.28</v>
          </cell>
        </row>
        <row r="219">
          <cell r="A219" t="str">
            <v>Filtro hidraulico retrocargador 436B ref:9T0973</v>
          </cell>
          <cell r="B219">
            <v>247439.6</v>
          </cell>
        </row>
        <row r="220">
          <cell r="A220" t="str">
            <v>Filtro hidraulico retroex330 ref:0944412</v>
          </cell>
          <cell r="B220">
            <v>38226.639999999999</v>
          </cell>
        </row>
        <row r="221">
          <cell r="A221" t="str">
            <v>Filtro hidraulico retroexcavadora 320 ref.4I3948</v>
          </cell>
          <cell r="B221">
            <v>170226.52</v>
          </cell>
        </row>
        <row r="222">
          <cell r="A222" t="str">
            <v>Filtro hidraulico retroexcavadora 345BL ref.4I3948</v>
          </cell>
          <cell r="B222">
            <v>170226.52</v>
          </cell>
        </row>
        <row r="223">
          <cell r="A223" t="str">
            <v>Filtro hidraulico tanden DD-22 ref:59480673</v>
          </cell>
          <cell r="B223">
            <v>41296</v>
          </cell>
        </row>
        <row r="224">
          <cell r="A224" t="str">
            <v>Filtro hidraulico tractor agricola ref:AR756</v>
          </cell>
          <cell r="B224">
            <v>19128.400000000001</v>
          </cell>
        </row>
        <row r="225">
          <cell r="A225" t="str">
            <v>Filtro hidrco compac.vib.auto CS433B ref:1446691</v>
          </cell>
          <cell r="B225">
            <v>157521.04</v>
          </cell>
        </row>
        <row r="226">
          <cell r="A226" t="str">
            <v>Filtro linea tandem DD-22 ref:36845493</v>
          </cell>
          <cell r="B226">
            <v>562600</v>
          </cell>
        </row>
        <row r="227">
          <cell r="A227" t="str">
            <v>Filtro Motor</v>
          </cell>
          <cell r="B227">
            <v>38537</v>
          </cell>
        </row>
        <row r="228">
          <cell r="A228" t="str">
            <v>Filtro Motor (030-07)</v>
          </cell>
          <cell r="B228">
            <v>38537</v>
          </cell>
        </row>
        <row r="229">
          <cell r="A229" t="str">
            <v>Filtro Motor 033-01</v>
          </cell>
          <cell r="B229">
            <v>38537</v>
          </cell>
        </row>
        <row r="230">
          <cell r="A230" t="str">
            <v>Filtro Motor 033-02</v>
          </cell>
          <cell r="B230">
            <v>38537</v>
          </cell>
        </row>
        <row r="231">
          <cell r="A231" t="str">
            <v>Filtro Motor 120-03</v>
          </cell>
          <cell r="B231">
            <v>42796.77</v>
          </cell>
        </row>
        <row r="232">
          <cell r="A232" t="str">
            <v>Filtro motor 12G ref:1R0739</v>
          </cell>
          <cell r="B232">
            <v>38226.639999999999</v>
          </cell>
        </row>
        <row r="233">
          <cell r="A233" t="str">
            <v>Filtro Motor 232-04</v>
          </cell>
          <cell r="B233">
            <v>20037</v>
          </cell>
        </row>
        <row r="234">
          <cell r="A234" t="str">
            <v xml:space="preserve">Filtro Motor 242-01 </v>
          </cell>
          <cell r="B234">
            <v>38537</v>
          </cell>
        </row>
        <row r="235">
          <cell r="A235" t="str">
            <v>Filtro Motor 242-05</v>
          </cell>
          <cell r="B235">
            <v>38537</v>
          </cell>
        </row>
        <row r="236">
          <cell r="A236" t="str">
            <v>Filtro motor cargador 950B ref:1R0739</v>
          </cell>
          <cell r="B236">
            <v>38226.639999999999</v>
          </cell>
        </row>
        <row r="237">
          <cell r="A237" t="str">
            <v>Filtro motor cargador 966C ref:1R0739</v>
          </cell>
          <cell r="B237">
            <v>38226.639999999999</v>
          </cell>
        </row>
        <row r="238">
          <cell r="A238" t="str">
            <v>Filtro motor cargador 966D ref:1R0739</v>
          </cell>
          <cell r="B238">
            <v>38226.639999999999</v>
          </cell>
        </row>
        <row r="239">
          <cell r="A239" t="str">
            <v>Filtro motor cargador 966E ref:1R0739</v>
          </cell>
          <cell r="B239">
            <v>38226.639999999999</v>
          </cell>
        </row>
        <row r="240">
          <cell r="A240" t="str">
            <v>Filtro motor carro manten C-70 ref: FC48</v>
          </cell>
          <cell r="B240">
            <v>10000.36</v>
          </cell>
        </row>
        <row r="241">
          <cell r="A241" t="str">
            <v>Filtro motor carro mto NPR ref: A4051</v>
          </cell>
          <cell r="B241">
            <v>9500.4</v>
          </cell>
        </row>
        <row r="242">
          <cell r="A242" t="str">
            <v>Filtro motor CAT-D6D ref:1R0739</v>
          </cell>
          <cell r="B242">
            <v>44342.9</v>
          </cell>
        </row>
        <row r="243">
          <cell r="A243" t="str">
            <v>Filtro motor CAT-D7G ref.1R0739</v>
          </cell>
          <cell r="B243">
            <v>38226.639999999999</v>
          </cell>
        </row>
        <row r="244">
          <cell r="A244" t="str">
            <v>Filtro motor CAT-D7H ref:1R0739</v>
          </cell>
          <cell r="B244">
            <v>38226.639999999999</v>
          </cell>
        </row>
        <row r="245">
          <cell r="A245" t="str">
            <v>Filtro motor com.vib SD77ref:59728170</v>
          </cell>
          <cell r="B245">
            <v>29975.56</v>
          </cell>
        </row>
        <row r="246">
          <cell r="A246" t="str">
            <v>Filtro motor compac PT125R ref:35308048</v>
          </cell>
          <cell r="B246">
            <v>61799</v>
          </cell>
        </row>
        <row r="247">
          <cell r="A247" t="str">
            <v>Filtro motor compac.vib.auto CS433B ref:7W2326</v>
          </cell>
          <cell r="B247">
            <v>33832.559999999998</v>
          </cell>
        </row>
        <row r="248">
          <cell r="A248" t="str">
            <v>Filtro motor compac.vibr.auto SD-100D ref:59728170</v>
          </cell>
          <cell r="B248">
            <v>33454.400000000001</v>
          </cell>
        </row>
        <row r="249">
          <cell r="A249" t="str">
            <v>Filtro motor compactador DD65 ref:97127328</v>
          </cell>
          <cell r="B249">
            <v>56971.08</v>
          </cell>
        </row>
        <row r="250">
          <cell r="A250" t="str">
            <v>Filtro motor D8N ref: 2P4005</v>
          </cell>
          <cell r="B250">
            <v>73466.28</v>
          </cell>
        </row>
        <row r="251">
          <cell r="A251" t="str">
            <v>Filtro motor finisher ref: A26</v>
          </cell>
          <cell r="B251">
            <v>12000.2</v>
          </cell>
        </row>
        <row r="252">
          <cell r="A252" t="str">
            <v>Filtro motor Hyster C-530A ref: PER49</v>
          </cell>
          <cell r="B252">
            <v>11600</v>
          </cell>
        </row>
        <row r="253">
          <cell r="A253" t="str">
            <v>Filtro motor minicargador Bobcat 751 ref:6665603</v>
          </cell>
          <cell r="B253">
            <v>32865.120000000003</v>
          </cell>
        </row>
        <row r="254">
          <cell r="A254" t="str">
            <v>Filtro motor minicargador Bobcat 873 ref:6665603</v>
          </cell>
          <cell r="B254">
            <v>32865.120000000003</v>
          </cell>
        </row>
        <row r="255">
          <cell r="A255" t="str">
            <v>Filtro motor motoniveladora 120G ref:1R0739</v>
          </cell>
          <cell r="B255">
            <v>38226.639999999999</v>
          </cell>
        </row>
        <row r="256">
          <cell r="A256" t="str">
            <v>Filtro motor perfiladora Pr-450 ref:1R0716</v>
          </cell>
          <cell r="B256">
            <v>76289.72</v>
          </cell>
        </row>
        <row r="257">
          <cell r="A257" t="str">
            <v>Filtro motor perfiladora procut 1000R</v>
          </cell>
          <cell r="B257">
            <v>103251.92</v>
          </cell>
        </row>
        <row r="258">
          <cell r="A258" t="str">
            <v>Filtro motor recuperadora RM350 ref:1R0716</v>
          </cell>
          <cell r="B258">
            <v>76289.72</v>
          </cell>
        </row>
        <row r="259">
          <cell r="A259" t="str">
            <v>Filtro motor retrocargador 428B 1R0739 ref:7W2326</v>
          </cell>
          <cell r="B259">
            <v>33832.559999999998</v>
          </cell>
        </row>
        <row r="260">
          <cell r="A260" t="str">
            <v>Filtro motor retrocargador 436B ref:7W2326</v>
          </cell>
          <cell r="B260">
            <v>33832.559999999998</v>
          </cell>
        </row>
        <row r="261">
          <cell r="A261" t="str">
            <v>Filtro motor retroexcavadora 320 ref:1R0739</v>
          </cell>
          <cell r="B261">
            <v>38226.639999999999</v>
          </cell>
        </row>
        <row r="262">
          <cell r="A262" t="str">
            <v>Filtro motor retroexcavadora 330 ref:1R0739</v>
          </cell>
          <cell r="B262">
            <v>32954</v>
          </cell>
        </row>
        <row r="263">
          <cell r="A263" t="str">
            <v>Filtro motor retroexcavadora 345BL ref:1R0739</v>
          </cell>
          <cell r="B263">
            <v>38226.639999999999</v>
          </cell>
        </row>
        <row r="264">
          <cell r="A264" t="str">
            <v>Filtro motor tandemDD-22 ref:59489583</v>
          </cell>
          <cell r="B264">
            <v>39904</v>
          </cell>
        </row>
        <row r="265">
          <cell r="A265" t="str">
            <v>Filtro motor tractor agricola ref: T19044</v>
          </cell>
          <cell r="B265">
            <v>15447.72</v>
          </cell>
        </row>
        <row r="266">
          <cell r="A266" t="str">
            <v>Filtro motor Volqueta  ref:FC-67</v>
          </cell>
          <cell r="B266">
            <v>17999.72</v>
          </cell>
        </row>
        <row r="267">
          <cell r="A267" t="str">
            <v>Filtro succion hco compac PT125R ref:59581595</v>
          </cell>
          <cell r="B267">
            <v>102811.96</v>
          </cell>
        </row>
        <row r="268">
          <cell r="A268" t="str">
            <v>Filtro Transmisión 120-03</v>
          </cell>
          <cell r="B268">
            <v>43964</v>
          </cell>
        </row>
        <row r="269">
          <cell r="A269" t="str">
            <v>Filtro transmisión 12G ref:1R0719</v>
          </cell>
          <cell r="B269">
            <v>41321.519999999997</v>
          </cell>
        </row>
        <row r="270">
          <cell r="A270" t="str">
            <v>Filtro transmision perfiladora procut 1000R</v>
          </cell>
          <cell r="B270">
            <v>305117.49</v>
          </cell>
        </row>
        <row r="271">
          <cell r="A271" t="str">
            <v>Filtro transmision recuperadora RM350 ref:1107464</v>
          </cell>
          <cell r="B271">
            <v>282130</v>
          </cell>
        </row>
        <row r="272">
          <cell r="A272" t="str">
            <v>Filtro transmision retrocargador 436B 1ref.194749</v>
          </cell>
          <cell r="B272">
            <v>50063.28</v>
          </cell>
        </row>
        <row r="273">
          <cell r="A273" t="str">
            <v>Filtro Transmisión232-04</v>
          </cell>
          <cell r="B273">
            <v>21400</v>
          </cell>
        </row>
        <row r="274">
          <cell r="A274" t="str">
            <v>Filtros hidraulicos recuperadora RM350 ref:0541719</v>
          </cell>
          <cell r="B274">
            <v>41755.360000000001</v>
          </cell>
        </row>
        <row r="275">
          <cell r="A275" t="str">
            <v>Frenos</v>
          </cell>
          <cell r="B275">
            <v>3000000</v>
          </cell>
        </row>
        <row r="276">
          <cell r="A276" t="str">
            <v>Frenos  (250)-03-04</v>
          </cell>
          <cell r="B276">
            <v>3000000</v>
          </cell>
        </row>
        <row r="277">
          <cell r="A277" t="str">
            <v>Frenos (270)01-02-03-04-05-06</v>
          </cell>
          <cell r="B277">
            <v>3000000</v>
          </cell>
        </row>
        <row r="278">
          <cell r="A278" t="str">
            <v>Frenos de irrigador de asfalto</v>
          </cell>
          <cell r="B278">
            <v>75</v>
          </cell>
        </row>
        <row r="279">
          <cell r="A279" t="str">
            <v>Frenos Volqueta</v>
          </cell>
          <cell r="B279">
            <v>75</v>
          </cell>
        </row>
        <row r="280">
          <cell r="A280" t="str">
            <v>Gasolina</v>
          </cell>
          <cell r="B280">
            <v>6200</v>
          </cell>
        </row>
        <row r="281">
          <cell r="A281" t="str">
            <v>Grasa</v>
          </cell>
          <cell r="B281">
            <v>5500</v>
          </cell>
        </row>
        <row r="282">
          <cell r="A282" t="str">
            <v>Grasa 232-04</v>
          </cell>
          <cell r="B282">
            <v>23200</v>
          </cell>
        </row>
        <row r="283">
          <cell r="A283" t="str">
            <v>Hidraulico 232-04</v>
          </cell>
          <cell r="B283">
            <v>57638.080000000002</v>
          </cell>
        </row>
        <row r="284">
          <cell r="A284" t="str">
            <v>Impacto, abrasión, factor Z - D8N</v>
          </cell>
          <cell r="B284">
            <v>25500</v>
          </cell>
        </row>
        <row r="285">
          <cell r="A285" t="str">
            <v>Impacto,abrasio,factor z perfiladora PR-450</v>
          </cell>
          <cell r="B285">
            <v>13200</v>
          </cell>
        </row>
        <row r="286">
          <cell r="A286" t="str">
            <v>Impacto,abrasion,factor z CAT-D6D</v>
          </cell>
          <cell r="B286">
            <v>15000</v>
          </cell>
        </row>
        <row r="287">
          <cell r="A287" t="str">
            <v>Impacto,abrasion,factor z CAT-D7G</v>
          </cell>
          <cell r="B287">
            <v>18000</v>
          </cell>
        </row>
        <row r="288">
          <cell r="A288" t="str">
            <v>Impacto,abrasion,factor z CAT-D7H</v>
          </cell>
          <cell r="B288">
            <v>18000</v>
          </cell>
        </row>
        <row r="289">
          <cell r="A289" t="str">
            <v>Impacto,abrasion,factor z finisher</v>
          </cell>
          <cell r="B289">
            <v>13200</v>
          </cell>
        </row>
        <row r="290">
          <cell r="A290" t="str">
            <v>Impacto,abrasion,factor z retroexcavadora 320</v>
          </cell>
          <cell r="B290">
            <v>10200</v>
          </cell>
        </row>
        <row r="291">
          <cell r="A291" t="str">
            <v>Impacto,abrasion,factor z retroexcavadora 345BL</v>
          </cell>
          <cell r="B291">
            <v>10200</v>
          </cell>
        </row>
        <row r="292">
          <cell r="A292" t="str">
            <v>Llantas</v>
          </cell>
          <cell r="B292">
            <v>400000</v>
          </cell>
        </row>
        <row r="293">
          <cell r="A293" t="str">
            <v>Llantas (030-07)</v>
          </cell>
          <cell r="B293">
            <v>400000</v>
          </cell>
        </row>
        <row r="294">
          <cell r="A294" t="str">
            <v>Llantas (250)-03-04</v>
          </cell>
          <cell r="B294">
            <v>7739993.2799999993</v>
          </cell>
        </row>
        <row r="295">
          <cell r="A295" t="str">
            <v>Llantas (270)01-02-03-04-05-06</v>
          </cell>
          <cell r="B295">
            <v>7739993.2799999993</v>
          </cell>
        </row>
        <row r="296">
          <cell r="A296" t="str">
            <v>Llantas 1100*20</v>
          </cell>
          <cell r="B296">
            <v>7739993.2799999993</v>
          </cell>
        </row>
        <row r="297">
          <cell r="A297" t="str">
            <v>Llantas 242-01</v>
          </cell>
          <cell r="B297">
            <v>400000</v>
          </cell>
        </row>
        <row r="298">
          <cell r="A298" t="str">
            <v>Llantas 242-05</v>
          </cell>
          <cell r="B298">
            <v>400000</v>
          </cell>
        </row>
        <row r="299">
          <cell r="A299" t="str">
            <v>Llantas cargador 950B ref:23.5*25</v>
          </cell>
          <cell r="B299">
            <v>5525776</v>
          </cell>
        </row>
        <row r="300">
          <cell r="A300" t="str">
            <v>Llantas cargador 966C ref:23.5*25</v>
          </cell>
          <cell r="B300">
            <v>5525776</v>
          </cell>
        </row>
        <row r="301">
          <cell r="A301" t="str">
            <v>Llantas cargador 966D ref:26.5*25</v>
          </cell>
          <cell r="B301">
            <v>9409920</v>
          </cell>
        </row>
        <row r="302">
          <cell r="A302" t="str">
            <v>LLantas cargador 966Eref:26.5*25</v>
          </cell>
          <cell r="B302">
            <v>9409920</v>
          </cell>
        </row>
        <row r="303">
          <cell r="A303" t="str">
            <v>Llantas carro mantenim C-70 750*16</v>
          </cell>
          <cell r="B303">
            <v>580000</v>
          </cell>
        </row>
        <row r="304">
          <cell r="A304" t="str">
            <v>LLantas com.vib.Dinapac CA15 ref:1400*24</v>
          </cell>
          <cell r="B304">
            <v>1781644</v>
          </cell>
        </row>
        <row r="305">
          <cell r="A305" t="str">
            <v>LLantas com.vibr-auto ingersoll rand ref:750*16</v>
          </cell>
          <cell r="B305">
            <v>4293160</v>
          </cell>
        </row>
        <row r="306">
          <cell r="A306" t="str">
            <v>Llantas compactador Hyster C-530A ref:750*16</v>
          </cell>
          <cell r="B306">
            <v>754000</v>
          </cell>
        </row>
        <row r="307">
          <cell r="A307" t="str">
            <v>Llantas copac.vib.auto Cs433B ref:14.9*24</v>
          </cell>
          <cell r="B307">
            <v>2441800</v>
          </cell>
        </row>
        <row r="308">
          <cell r="A308" t="str">
            <v>Llantas finisher 1800*25</v>
          </cell>
          <cell r="B308">
            <v>8352000</v>
          </cell>
        </row>
        <row r="309">
          <cell r="A309" t="str">
            <v>Llantas minicargador Bobcat 751 ref:10*16.5</v>
          </cell>
          <cell r="B309">
            <v>677400</v>
          </cell>
        </row>
        <row r="310">
          <cell r="A310" t="str">
            <v>LLantas minicargador Bobcat 873 ref:12*16.5</v>
          </cell>
          <cell r="B310">
            <v>871160</v>
          </cell>
        </row>
        <row r="311">
          <cell r="A311" t="str">
            <v>LLantas motoniveladora 120G ref:1300*24</v>
          </cell>
          <cell r="B311">
            <v>2709760</v>
          </cell>
        </row>
        <row r="312">
          <cell r="A312" t="str">
            <v>Llantas motoniveladora 12G ref:1400*24</v>
          </cell>
          <cell r="B312">
            <v>1781644</v>
          </cell>
        </row>
        <row r="313">
          <cell r="A313" t="str">
            <v>Llantas perfiladora procut 1000R ref:90513862</v>
          </cell>
          <cell r="B313">
            <v>2558728</v>
          </cell>
        </row>
        <row r="314">
          <cell r="A314" t="str">
            <v>Llantas recuperadora Rm350 15.5*25</v>
          </cell>
          <cell r="B314">
            <v>1977800</v>
          </cell>
        </row>
        <row r="315">
          <cell r="A315" t="str">
            <v>Llantas recuperadora RM350 23.5*25</v>
          </cell>
          <cell r="B315">
            <v>5525776</v>
          </cell>
        </row>
        <row r="316">
          <cell r="A316" t="str">
            <v>LLantas ref:1100*20 irrigador de asfalto</v>
          </cell>
          <cell r="B316">
            <v>800000</v>
          </cell>
        </row>
        <row r="317">
          <cell r="A317" t="str">
            <v>Llantas retrocargador 428B ref:12.5*18</v>
          </cell>
          <cell r="B317">
            <v>1318920</v>
          </cell>
        </row>
        <row r="318">
          <cell r="A318" t="str">
            <v>Llantas retrocargador 428B ref:19.5*24</v>
          </cell>
          <cell r="B318">
            <v>2460360</v>
          </cell>
        </row>
        <row r="319">
          <cell r="A319" t="str">
            <v>LLantas retrocargador 436B ref:1100*16</v>
          </cell>
          <cell r="B319">
            <v>600880</v>
          </cell>
        </row>
        <row r="320">
          <cell r="A320" t="str">
            <v>Llantas retrocargador 436B ref:19.5*24</v>
          </cell>
          <cell r="B320">
            <v>2460360</v>
          </cell>
        </row>
        <row r="321">
          <cell r="A321" t="str">
            <v>Llantas solidas de pavim finisher</v>
          </cell>
          <cell r="B321">
            <v>2588728</v>
          </cell>
        </row>
        <row r="322">
          <cell r="A322" t="str">
            <v>Llantas tractor agricola 13.6*38</v>
          </cell>
          <cell r="B322">
            <v>1405600</v>
          </cell>
        </row>
        <row r="323">
          <cell r="A323" t="str">
            <v>LLantas tractor agricola ref:1100*16</v>
          </cell>
          <cell r="B323">
            <v>601000</v>
          </cell>
        </row>
        <row r="324">
          <cell r="A324" t="str">
            <v>LLantas Volqueta ref:1100*20</v>
          </cell>
          <cell r="B324">
            <v>800000</v>
          </cell>
        </row>
        <row r="325">
          <cell r="A325" t="str">
            <v>Mando Final</v>
          </cell>
          <cell r="B325">
            <v>20037</v>
          </cell>
        </row>
        <row r="326">
          <cell r="A326" t="str">
            <v>Mano de obra</v>
          </cell>
          <cell r="B326">
            <v>5000000</v>
          </cell>
        </row>
        <row r="327">
          <cell r="A327" t="str">
            <v>Mano de obra  (250)-03-04</v>
          </cell>
          <cell r="B327">
            <v>5000000</v>
          </cell>
        </row>
        <row r="328">
          <cell r="A328" t="str">
            <v>Mano de obra (270)01-02-03-04-05-06</v>
          </cell>
          <cell r="B328">
            <v>5000000</v>
          </cell>
        </row>
        <row r="329">
          <cell r="A329" t="str">
            <v>Mano de obra 232-04</v>
          </cell>
          <cell r="B329">
            <v>2000000</v>
          </cell>
        </row>
        <row r="330">
          <cell r="A330" t="str">
            <v>Motor (030)-08-09</v>
          </cell>
          <cell r="B330">
            <v>38537</v>
          </cell>
        </row>
        <row r="331">
          <cell r="A331" t="str">
            <v>Motor 242-04</v>
          </cell>
          <cell r="B331">
            <v>38537</v>
          </cell>
        </row>
        <row r="332">
          <cell r="A332" t="str">
            <v>Multiproposito</v>
          </cell>
          <cell r="B332">
            <v>6380</v>
          </cell>
        </row>
        <row r="333">
          <cell r="A333" t="str">
            <v>Otro flitro</v>
          </cell>
          <cell r="B333">
            <v>25000</v>
          </cell>
        </row>
        <row r="334">
          <cell r="A334" t="str">
            <v>Pasador ref.8E6208 retrocargador 436B</v>
          </cell>
          <cell r="B334">
            <v>6600.4</v>
          </cell>
        </row>
        <row r="335">
          <cell r="A335" t="str">
            <v>Pasador ref: 1140468 retroexcavadora 330</v>
          </cell>
          <cell r="B335">
            <v>34260.6</v>
          </cell>
        </row>
        <row r="336">
          <cell r="A336" t="str">
            <v>Pasador ref: 1140468 retroexcavadora 345BL</v>
          </cell>
          <cell r="B336">
            <v>34260.6</v>
          </cell>
        </row>
        <row r="337">
          <cell r="A337" t="str">
            <v>Pasador ref:1140358 CAT-D7G</v>
          </cell>
          <cell r="B337">
            <v>19319.8</v>
          </cell>
        </row>
        <row r="338">
          <cell r="A338" t="str">
            <v>Pasador ref:1140358 retroexcavadora 320</v>
          </cell>
          <cell r="B338">
            <v>19319.8</v>
          </cell>
        </row>
        <row r="339">
          <cell r="A339" t="str">
            <v>Pasador ref:8E6208 retrocargador 428B</v>
          </cell>
          <cell r="B339">
            <v>6600.4</v>
          </cell>
        </row>
        <row r="340">
          <cell r="A340" t="str">
            <v>Perno ref.1140358 CAT D7H</v>
          </cell>
          <cell r="B340">
            <v>19319.8</v>
          </cell>
        </row>
        <row r="341">
          <cell r="A341" t="str">
            <v>Perno ref:4T2479</v>
          </cell>
          <cell r="B341">
            <v>85860.88</v>
          </cell>
        </row>
        <row r="342">
          <cell r="A342" t="str">
            <v>Perno ref:8E6359 CAT-D6D</v>
          </cell>
          <cell r="B342">
            <v>28147.4</v>
          </cell>
        </row>
        <row r="343">
          <cell r="A343" t="str">
            <v>Planchas Finisher ref:YB-876-2818</v>
          </cell>
          <cell r="B343">
            <v>1034035.6</v>
          </cell>
        </row>
        <row r="344">
          <cell r="A344" t="str">
            <v>Punta ref.1U3202 retrocargador 436B</v>
          </cell>
          <cell r="B344">
            <v>60268.959999999999</v>
          </cell>
        </row>
        <row r="345">
          <cell r="A345" t="str">
            <v>Punta ref.6Y0359 CAT-D6D</v>
          </cell>
          <cell r="B345">
            <v>436260.92</v>
          </cell>
        </row>
        <row r="346">
          <cell r="A346" t="str">
            <v>Punta ref.6Y0359 CAT-D7H</v>
          </cell>
          <cell r="B346">
            <v>436260.92</v>
          </cell>
        </row>
        <row r="347">
          <cell r="A347" t="str">
            <v>Punta ref: 6Y5230</v>
          </cell>
          <cell r="B347">
            <v>78354.52</v>
          </cell>
        </row>
        <row r="348">
          <cell r="A348" t="str">
            <v>Punta ref: 9W2452</v>
          </cell>
          <cell r="B348">
            <v>498945</v>
          </cell>
        </row>
        <row r="349">
          <cell r="A349" t="str">
            <v>Punta ref: 9W8452 retroexcavadora 330</v>
          </cell>
          <cell r="B349">
            <v>316841.24</v>
          </cell>
        </row>
        <row r="350">
          <cell r="A350" t="str">
            <v>Punta ref: 9W8452 retroexcavadora 345BL</v>
          </cell>
          <cell r="B350">
            <v>316841.24</v>
          </cell>
        </row>
        <row r="351">
          <cell r="A351" t="str">
            <v>Punta ref:1U3202 retrocargador 428B</v>
          </cell>
          <cell r="B351">
            <v>60268.959999999999</v>
          </cell>
        </row>
        <row r="352">
          <cell r="A352" t="str">
            <v>Punta ref:1U3352 retroexcavadora 320</v>
          </cell>
          <cell r="B352">
            <v>197834.52</v>
          </cell>
        </row>
        <row r="353">
          <cell r="A353" t="str">
            <v>Punta ref:6Y0359 CAT-D7G</v>
          </cell>
          <cell r="B353">
            <v>436260.92</v>
          </cell>
        </row>
        <row r="354">
          <cell r="A354" t="str">
            <v>Punta ref:6Y5230 motoniveladora 120G</v>
          </cell>
          <cell r="B354">
            <v>78354.52</v>
          </cell>
        </row>
        <row r="355">
          <cell r="A355" t="str">
            <v>Puntera ref.7Y0358 retroexcavadora 320</v>
          </cell>
          <cell r="B355">
            <v>1377507</v>
          </cell>
        </row>
        <row r="356">
          <cell r="A356" t="str">
            <v>Puntera ref.8E4194 CAT-D6D</v>
          </cell>
          <cell r="B356">
            <v>1137045.8999999999</v>
          </cell>
        </row>
        <row r="357">
          <cell r="A357" t="str">
            <v>Puntera ref: 3G6395 cargador 966C</v>
          </cell>
          <cell r="B357">
            <v>634612.80000000005</v>
          </cell>
        </row>
        <row r="358">
          <cell r="A358" t="str">
            <v>Puntera ref: 4T8101/3G9512 cargador 950B</v>
          </cell>
          <cell r="B358">
            <v>468430.04</v>
          </cell>
        </row>
        <row r="359">
          <cell r="A359" t="str">
            <v>Puntera ref: 8J9825 retroexcavadora 330</v>
          </cell>
          <cell r="B359">
            <v>2170369.2999999998</v>
          </cell>
        </row>
        <row r="360">
          <cell r="A360" t="str">
            <v>Puntera ref: 8J9825 retroexcavadora 345BL</v>
          </cell>
          <cell r="B360">
            <v>2170369.2999999998</v>
          </cell>
        </row>
        <row r="361">
          <cell r="A361" t="str">
            <v>Puntera ref:3G6395 cargador 966D</v>
          </cell>
          <cell r="B361">
            <v>634612.80000000005</v>
          </cell>
        </row>
        <row r="362">
          <cell r="A362" t="str">
            <v>Puntera ref:3G6395 cargador 966E</v>
          </cell>
          <cell r="B362">
            <v>634612.80000000005</v>
          </cell>
        </row>
        <row r="363">
          <cell r="A363" t="str">
            <v>Puntera ref:4j8843 CAT-D6D</v>
          </cell>
          <cell r="B363">
            <v>885540.52</v>
          </cell>
        </row>
        <row r="364">
          <cell r="A364" t="str">
            <v>Puntera ref:4j8843 CAT-D7G</v>
          </cell>
          <cell r="B364">
            <v>885540.52</v>
          </cell>
        </row>
        <row r="365">
          <cell r="A365" t="str">
            <v>Puntera ref:4j8843 CAT-D7H</v>
          </cell>
          <cell r="B365">
            <v>885540.52</v>
          </cell>
        </row>
        <row r="366">
          <cell r="A366" t="str">
            <v>Puntera ref:4J8844 CAT-D6D</v>
          </cell>
          <cell r="B366">
            <v>885540.52</v>
          </cell>
        </row>
        <row r="367">
          <cell r="A367" t="str">
            <v>Puntera ref:4J8844 CAT-D7G</v>
          </cell>
          <cell r="B367">
            <v>885540.52</v>
          </cell>
        </row>
        <row r="368">
          <cell r="A368" t="str">
            <v>Puntera ref:4J8844 CAT-D7H</v>
          </cell>
          <cell r="B368">
            <v>885540.52</v>
          </cell>
        </row>
        <row r="369">
          <cell r="A369" t="str">
            <v>Puntera ref:7Y0357 retroexcavadora 320</v>
          </cell>
          <cell r="B369">
            <v>1377507</v>
          </cell>
        </row>
        <row r="370">
          <cell r="A370" t="str">
            <v>Puntera ref:8E4193</v>
          </cell>
          <cell r="B370">
            <v>1137045.8999999999</v>
          </cell>
        </row>
        <row r="371">
          <cell r="A371" t="str">
            <v>Puntera ref:8E4194</v>
          </cell>
          <cell r="B371">
            <v>1137045.8999999999</v>
          </cell>
        </row>
        <row r="372">
          <cell r="A372" t="str">
            <v>Puntera ref:8J9826 retroexcavadora 330</v>
          </cell>
          <cell r="B372">
            <v>2170369.2999999998</v>
          </cell>
        </row>
        <row r="373">
          <cell r="A373" t="str">
            <v>Puntera ref:8J9826 retroexcavadora 345BL</v>
          </cell>
          <cell r="B373">
            <v>2170369.2999999998</v>
          </cell>
        </row>
        <row r="374">
          <cell r="A374" t="str">
            <v>Punteras ref: 2227570 perfiladora PR450</v>
          </cell>
          <cell r="B374">
            <v>18908</v>
          </cell>
        </row>
        <row r="375">
          <cell r="A375" t="str">
            <v>Punteras ref:2227570 perfiladora procut 1000R</v>
          </cell>
          <cell r="B375">
            <v>18908</v>
          </cell>
        </row>
        <row r="376">
          <cell r="A376" t="str">
            <v>ref:2227570recuperadora RM350</v>
          </cell>
          <cell r="B376">
            <v>18908</v>
          </cell>
        </row>
        <row r="377">
          <cell r="A377" t="str">
            <v>ref:5P8249 recuperadora RM350</v>
          </cell>
          <cell r="B377">
            <v>4049.56</v>
          </cell>
        </row>
        <row r="378">
          <cell r="A378" t="str">
            <v>ref:6K0545 recuperadora RM350</v>
          </cell>
          <cell r="B378">
            <v>11169.64</v>
          </cell>
        </row>
        <row r="379">
          <cell r="A379" t="str">
            <v>ref:6R3926 recuperadora RM350</v>
          </cell>
          <cell r="B379">
            <v>227669.72</v>
          </cell>
        </row>
        <row r="380">
          <cell r="A380" t="str">
            <v>ref:6R3927 recuperadora RM350</v>
          </cell>
          <cell r="B380">
            <v>113864.44</v>
          </cell>
        </row>
        <row r="381">
          <cell r="A381" t="str">
            <v>ref:7X0381 recuperadora RM350</v>
          </cell>
          <cell r="B381">
            <v>9608.2800000000007</v>
          </cell>
        </row>
        <row r="382">
          <cell r="A382" t="str">
            <v>ref:9U9617 recuperadora RM350</v>
          </cell>
          <cell r="B382">
            <v>37472.639999999999</v>
          </cell>
        </row>
        <row r="383">
          <cell r="A383" t="str">
            <v>Repuestos</v>
          </cell>
          <cell r="B383">
            <v>32000000</v>
          </cell>
        </row>
        <row r="384">
          <cell r="A384" t="str">
            <v>Repuestos (250)-03-04</v>
          </cell>
          <cell r="B384">
            <v>32000000</v>
          </cell>
        </row>
        <row r="385">
          <cell r="A385" t="str">
            <v>Repuestos (270)01-02-03-04-05-06</v>
          </cell>
          <cell r="B385">
            <v>32000000</v>
          </cell>
        </row>
        <row r="386">
          <cell r="A386" t="str">
            <v>Repuestos 232-04</v>
          </cell>
          <cell r="B386">
            <v>16000000</v>
          </cell>
        </row>
        <row r="387">
          <cell r="A387" t="str">
            <v>Reserva de mano de obra cargador 950B</v>
          </cell>
          <cell r="B387">
            <v>7000</v>
          </cell>
        </row>
        <row r="388">
          <cell r="A388" t="str">
            <v>Reserva de mano de obra cargador 966C</v>
          </cell>
          <cell r="B388">
            <v>7500</v>
          </cell>
        </row>
        <row r="389">
          <cell r="A389" t="str">
            <v>Reserva de mano de obra cargador 966D</v>
          </cell>
          <cell r="B389">
            <v>7500</v>
          </cell>
        </row>
        <row r="390">
          <cell r="A390" t="str">
            <v>Reserva de mano de obra cargador 966E</v>
          </cell>
          <cell r="B390">
            <v>7500</v>
          </cell>
        </row>
        <row r="391">
          <cell r="A391" t="str">
            <v>Reserva de mano de obra CAT-D7G</v>
          </cell>
          <cell r="B391">
            <v>7500</v>
          </cell>
        </row>
        <row r="392">
          <cell r="A392" t="str">
            <v>Reserva de mano de obra CAT-D7H</v>
          </cell>
          <cell r="B392">
            <v>7500</v>
          </cell>
        </row>
        <row r="393">
          <cell r="A393" t="str">
            <v>Reserva de mano de obra irrigador de asfalto</v>
          </cell>
          <cell r="B393">
            <v>25</v>
          </cell>
        </row>
        <row r="394">
          <cell r="A394" t="str">
            <v>Reserva de mano de obra minicargador Bobcat 75</v>
          </cell>
          <cell r="B394">
            <v>6250</v>
          </cell>
        </row>
        <row r="395">
          <cell r="A395" t="str">
            <v>Reserva de mano de obra minicargador Bobcat 873</v>
          </cell>
          <cell r="B395">
            <v>6250</v>
          </cell>
        </row>
        <row r="396">
          <cell r="A396" t="str">
            <v>Reserva de mano de obra motoniveladora 120G</v>
          </cell>
          <cell r="B396">
            <v>6250</v>
          </cell>
        </row>
        <row r="397">
          <cell r="A397" t="str">
            <v>Reserva de mano de obra perfiladora PR-450</v>
          </cell>
          <cell r="B397">
            <v>6250</v>
          </cell>
        </row>
        <row r="398">
          <cell r="A398" t="str">
            <v>Reserva de mano de obra retrocargador 436B</v>
          </cell>
          <cell r="B398">
            <v>9000</v>
          </cell>
        </row>
        <row r="399">
          <cell r="A399" t="str">
            <v>Reserva de mano de obra retroexcavadora 320</v>
          </cell>
          <cell r="B399">
            <v>6250</v>
          </cell>
        </row>
        <row r="400">
          <cell r="A400" t="str">
            <v>Reserva de mano de obra retroexcavadora 330</v>
          </cell>
          <cell r="B400">
            <v>7500</v>
          </cell>
        </row>
        <row r="401">
          <cell r="A401" t="str">
            <v>Reserva de mano de obra retroexcavadora 345BL</v>
          </cell>
          <cell r="B401">
            <v>6250</v>
          </cell>
        </row>
        <row r="402">
          <cell r="A402" t="str">
            <v>Reserva de mano de obra Volqueta</v>
          </cell>
          <cell r="B402">
            <v>11000</v>
          </cell>
        </row>
        <row r="403">
          <cell r="A403" t="str">
            <v>Reserva de mano de obra Volqueta</v>
          </cell>
          <cell r="B403">
            <v>25</v>
          </cell>
        </row>
        <row r="404">
          <cell r="A404" t="str">
            <v>Reserva de mano deobra compac.vib.SD77</v>
          </cell>
          <cell r="B404">
            <v>25</v>
          </cell>
        </row>
        <row r="405">
          <cell r="A405" t="str">
            <v>Reserva de reparaciones</v>
          </cell>
          <cell r="B405">
            <v>23368.2</v>
          </cell>
        </row>
        <row r="406">
          <cell r="A406" t="str">
            <v>Reserva de reparaciones cargador 950B</v>
          </cell>
          <cell r="B406">
            <v>23368.2</v>
          </cell>
        </row>
        <row r="407">
          <cell r="A407" t="str">
            <v>Reserva de reparaciones cargador 966C</v>
          </cell>
          <cell r="B407">
            <v>23368.2</v>
          </cell>
        </row>
        <row r="408">
          <cell r="A408" t="str">
            <v>Reserva de reparaciones cargador 966D</v>
          </cell>
          <cell r="B408">
            <v>10000</v>
          </cell>
        </row>
        <row r="409">
          <cell r="A409" t="str">
            <v>Reserva de reparaciones cargador 966E</v>
          </cell>
          <cell r="B409">
            <v>11250</v>
          </cell>
        </row>
        <row r="410">
          <cell r="A410" t="str">
            <v>Reserva de reparaciones CAT-D7H</v>
          </cell>
          <cell r="B410">
            <v>11250</v>
          </cell>
        </row>
        <row r="411">
          <cell r="A411" t="str">
            <v>Reserva de reparaciones comp.vib.auto. ingersoll</v>
          </cell>
          <cell r="B411">
            <v>11250</v>
          </cell>
        </row>
        <row r="412">
          <cell r="A412" t="str">
            <v>Reserva de reparaciones compac.vib.auto. CS433B</v>
          </cell>
          <cell r="B412">
            <v>6250</v>
          </cell>
        </row>
        <row r="413">
          <cell r="A413" t="str">
            <v>Reserva de reparaciones compac.vib.SD77</v>
          </cell>
          <cell r="B413">
            <v>6250</v>
          </cell>
        </row>
        <row r="414">
          <cell r="A414" t="str">
            <v>Reserva de reparaciones compactador tandem DD-22</v>
          </cell>
          <cell r="B414">
            <v>6250</v>
          </cell>
        </row>
        <row r="415">
          <cell r="A415" t="str">
            <v>Reserva de reparaciones minicargador Bobcat 75</v>
          </cell>
          <cell r="B415">
            <v>6250</v>
          </cell>
        </row>
        <row r="416">
          <cell r="A416" t="str">
            <v>Reserva de reparaciones minicargador Bobcat 873</v>
          </cell>
          <cell r="B416">
            <v>6250</v>
          </cell>
        </row>
        <row r="417">
          <cell r="A417" t="str">
            <v>Reserva de reparaciones motoniveladora 120G</v>
          </cell>
          <cell r="B417">
            <v>6250</v>
          </cell>
        </row>
        <row r="418">
          <cell r="A418" t="str">
            <v>Reserva de reparaciones perfiladora PR-450</v>
          </cell>
          <cell r="B418">
            <v>6250</v>
          </cell>
        </row>
        <row r="419">
          <cell r="A419" t="str">
            <v>Reserva de reparaciones- repuestos CAT-D6D</v>
          </cell>
          <cell r="B419">
            <v>21000</v>
          </cell>
        </row>
        <row r="420">
          <cell r="A420" t="str">
            <v>Reserva de reparaciones retrocargador 428B</v>
          </cell>
          <cell r="B420">
            <v>21000</v>
          </cell>
        </row>
        <row r="421">
          <cell r="A421" t="str">
            <v>Reserva de reparaciones retrocargador 436B</v>
          </cell>
          <cell r="B421">
            <v>9000</v>
          </cell>
        </row>
        <row r="422">
          <cell r="A422" t="str">
            <v>Reserva de reparaciones retroexcavadora 320</v>
          </cell>
          <cell r="B422">
            <v>7500</v>
          </cell>
        </row>
        <row r="423">
          <cell r="A423" t="str">
            <v>Reserva de reparaciones retroexcavadora 330</v>
          </cell>
          <cell r="B423">
            <v>7500</v>
          </cell>
        </row>
        <row r="424">
          <cell r="A424" t="str">
            <v>Reserva de reparaciones retroexcavadora 345BL</v>
          </cell>
          <cell r="B424">
            <v>6250</v>
          </cell>
        </row>
        <row r="425">
          <cell r="A425" t="str">
            <v>Reserva de repararaciones compactador DD65</v>
          </cell>
          <cell r="B425">
            <v>11000</v>
          </cell>
        </row>
        <row r="426">
          <cell r="A426" t="str">
            <v>Reserva de repuestos  irrigador de asfalto</v>
          </cell>
          <cell r="B426">
            <v>6250</v>
          </cell>
        </row>
        <row r="427">
          <cell r="A427" t="str">
            <v>Reserva de repuestos carro mantenim.NPR</v>
          </cell>
          <cell r="B427">
            <v>500</v>
          </cell>
        </row>
        <row r="428">
          <cell r="A428" t="str">
            <v>Reserva de repuestos CAT-D7G</v>
          </cell>
          <cell r="B428">
            <v>500</v>
          </cell>
        </row>
        <row r="429">
          <cell r="A429" t="str">
            <v>Reserva de repuestos de reparaciones C-70</v>
          </cell>
          <cell r="B429">
            <v>500</v>
          </cell>
        </row>
        <row r="430">
          <cell r="A430" t="str">
            <v>Reserva de repuestos de reparaciones Volqueta</v>
          </cell>
          <cell r="B430">
            <v>500</v>
          </cell>
        </row>
        <row r="431">
          <cell r="A431" t="str">
            <v>Reserva de repuestos Finisher</v>
          </cell>
          <cell r="B431">
            <v>11216.74</v>
          </cell>
        </row>
        <row r="432">
          <cell r="A432" t="str">
            <v>Reserva de repuestos Hyster C-530A</v>
          </cell>
          <cell r="B432">
            <v>11216.74</v>
          </cell>
        </row>
        <row r="433">
          <cell r="A433" t="str">
            <v>Reserva de repuestos perfiladora procut 1000R</v>
          </cell>
          <cell r="B433">
            <v>6250</v>
          </cell>
        </row>
        <row r="434">
          <cell r="A434" t="str">
            <v>Reserva de repuestos Recuperadora RM350</v>
          </cell>
          <cell r="B434">
            <v>6250</v>
          </cell>
        </row>
        <row r="435">
          <cell r="A435" t="str">
            <v>Reserva de repuestos tractor agricola</v>
          </cell>
          <cell r="B435">
            <v>6250</v>
          </cell>
        </row>
        <row r="436">
          <cell r="A436" t="str">
            <v>Reserva mano de obra carro mantenim. C-70</v>
          </cell>
          <cell r="B436">
            <v>6250</v>
          </cell>
        </row>
        <row r="437">
          <cell r="A437" t="str">
            <v>Reserva mano de obra carro mantenim.NPR</v>
          </cell>
          <cell r="B437">
            <v>25</v>
          </cell>
        </row>
        <row r="438">
          <cell r="A438" t="str">
            <v>Reserva mano de obra CAT-D6D</v>
          </cell>
          <cell r="B438">
            <v>25</v>
          </cell>
        </row>
        <row r="439">
          <cell r="A439" t="str">
            <v>Reserva mano de obra com.vib.auto.ingersoll rand</v>
          </cell>
          <cell r="B439">
            <v>6000</v>
          </cell>
        </row>
        <row r="440">
          <cell r="A440" t="str">
            <v>Reserva mano de obra compac PT125R</v>
          </cell>
          <cell r="B440">
            <v>6250</v>
          </cell>
        </row>
        <row r="441">
          <cell r="A441" t="str">
            <v>Reserva mano de obra compac.vib.auto.Cs433b</v>
          </cell>
          <cell r="B441">
            <v>6250</v>
          </cell>
        </row>
        <row r="442">
          <cell r="A442" t="str">
            <v>Reserva mano de obra compactador tandem DD-22</v>
          </cell>
          <cell r="B442">
            <v>6250</v>
          </cell>
        </row>
        <row r="443">
          <cell r="A443" t="str">
            <v>Reserva mano de obra Finisher</v>
          </cell>
          <cell r="B443">
            <v>8412.5499999999993</v>
          </cell>
        </row>
        <row r="444">
          <cell r="A444" t="str">
            <v>Reserva mano de obra Hyster C-530A</v>
          </cell>
          <cell r="B444">
            <v>8412.5499999999993</v>
          </cell>
        </row>
        <row r="445">
          <cell r="A445" t="str">
            <v>Reserva mano de obra perfiladora procut 1000R</v>
          </cell>
          <cell r="B445">
            <v>6250</v>
          </cell>
        </row>
        <row r="446">
          <cell r="A446" t="str">
            <v>Reserva mano de obra Recuperadora RM350</v>
          </cell>
          <cell r="B446">
            <v>6250</v>
          </cell>
        </row>
        <row r="447">
          <cell r="A447" t="str">
            <v>Reserva mano de obra retrocargador 428B</v>
          </cell>
          <cell r="B447">
            <v>6250</v>
          </cell>
        </row>
        <row r="448">
          <cell r="A448" t="str">
            <v>Reserva mano de obra tractor agricola</v>
          </cell>
          <cell r="B448">
            <v>6250</v>
          </cell>
        </row>
        <row r="449">
          <cell r="A449" t="str">
            <v>Reserva manode obra compactador DD65</v>
          </cell>
          <cell r="B449">
            <v>6250</v>
          </cell>
        </row>
        <row r="450">
          <cell r="A450" t="str">
            <v>Reserva repara ciones compac PT125R</v>
          </cell>
          <cell r="B450">
            <v>6250</v>
          </cell>
        </row>
        <row r="451">
          <cell r="A451" t="str">
            <v>Retenedor ref:1140358 CAT-D6D</v>
          </cell>
          <cell r="B451">
            <v>6250</v>
          </cell>
        </row>
        <row r="452">
          <cell r="A452" t="str">
            <v>Retenedor ref:1140358 CAT-D7H</v>
          </cell>
          <cell r="B452">
            <v>6250</v>
          </cell>
        </row>
        <row r="453">
          <cell r="A453" t="str">
            <v>Retenedor ref:8E6209 retrocargador 428B</v>
          </cell>
          <cell r="B453">
            <v>19319.8</v>
          </cell>
        </row>
        <row r="454">
          <cell r="A454" t="str">
            <v>Retenedor ref:8E6209 retrocargador 436B</v>
          </cell>
          <cell r="B454">
            <v>19319.8</v>
          </cell>
        </row>
        <row r="455">
          <cell r="A455" t="str">
            <v>Retenedor ref:8E6359 CAT-D7G</v>
          </cell>
          <cell r="B455">
            <v>14404.88</v>
          </cell>
        </row>
        <row r="456">
          <cell r="A456" t="str">
            <v>Retenedor ref:8E6359-3G9549 retroexcavadora 320</v>
          </cell>
          <cell r="B456">
            <v>14404.88</v>
          </cell>
        </row>
        <row r="457">
          <cell r="A457" t="str">
            <v>Retenedor ref:8E6359-3G9549 retroexcavadora 345BL</v>
          </cell>
          <cell r="B457">
            <v>28147.4</v>
          </cell>
        </row>
        <row r="458">
          <cell r="A458" t="str">
            <v>Retenedor ref:8E8469 retroexcavadora 330</v>
          </cell>
          <cell r="B458">
            <v>28147.4</v>
          </cell>
        </row>
        <row r="459">
          <cell r="A459" t="str">
            <v>SAE 10W</v>
          </cell>
          <cell r="B459">
            <v>32486.959999999999</v>
          </cell>
        </row>
        <row r="460">
          <cell r="A460" t="str">
            <v>SAE 40</v>
          </cell>
          <cell r="B460">
            <v>32486.959999999999</v>
          </cell>
        </row>
        <row r="461">
          <cell r="A461" t="str">
            <v>SAE 50</v>
          </cell>
          <cell r="B461">
            <v>23558.44</v>
          </cell>
        </row>
        <row r="462">
          <cell r="A462" t="str">
            <v>Tormillo ref:4J9058</v>
          </cell>
          <cell r="B462">
            <v>24824</v>
          </cell>
        </row>
        <row r="463">
          <cell r="A463" t="str">
            <v>Tornillo ref.5J4772 CAT-D7G</v>
          </cell>
          <cell r="B463">
            <v>23242.92</v>
          </cell>
        </row>
        <row r="464">
          <cell r="A464" t="str">
            <v>Tornillo ref.6F0196 CAT-D7H</v>
          </cell>
          <cell r="B464">
            <v>13853.88</v>
          </cell>
        </row>
        <row r="465">
          <cell r="A465" t="str">
            <v>Tornillo ref:3F5108</v>
          </cell>
          <cell r="B465">
            <v>9096.7199999999993</v>
          </cell>
        </row>
        <row r="466">
          <cell r="A466" t="str">
            <v>Tornillo ref:3F5108  motoniveladora 120G</v>
          </cell>
          <cell r="B466">
            <v>3804.8</v>
          </cell>
        </row>
        <row r="467">
          <cell r="A467" t="str">
            <v>Tornillo ref:4F4042 cargador 950B</v>
          </cell>
          <cell r="B467">
            <v>3804.8</v>
          </cell>
        </row>
        <row r="468">
          <cell r="A468" t="str">
            <v>Tornillo ref:5P8823 cargador 966D</v>
          </cell>
          <cell r="B468">
            <v>3804.8</v>
          </cell>
        </row>
        <row r="469">
          <cell r="A469" t="str">
            <v>Tornillo ref:6F0196 CAT-D6D</v>
          </cell>
          <cell r="B469">
            <v>12842.36</v>
          </cell>
        </row>
        <row r="470">
          <cell r="A470" t="str">
            <v>Tornillo ref:6F0196 CAT-D7G</v>
          </cell>
          <cell r="B470">
            <v>38469.08</v>
          </cell>
        </row>
        <row r="471">
          <cell r="A471" t="str">
            <v>Tornillo ref:6i6371 retroexcavadora 320</v>
          </cell>
          <cell r="B471">
            <v>9096.7199999999993</v>
          </cell>
        </row>
        <row r="472">
          <cell r="A472" t="str">
            <v>Tornillo ref:6i6371 retroexcavadora 320</v>
          </cell>
          <cell r="B472">
            <v>14103</v>
          </cell>
        </row>
        <row r="473">
          <cell r="A473" t="str">
            <v>Tornillo ref:6i6371 retroexcavadora 345BL</v>
          </cell>
          <cell r="B473">
            <v>14103</v>
          </cell>
        </row>
        <row r="474">
          <cell r="A474" t="str">
            <v>Tornillo ref:6V6535 cargador 966C</v>
          </cell>
          <cell r="B474">
            <v>14103</v>
          </cell>
        </row>
        <row r="475">
          <cell r="A475" t="str">
            <v>Tornillo ref:7Y2146 retroexcavadora 330</v>
          </cell>
          <cell r="B475">
            <v>34782.6</v>
          </cell>
        </row>
        <row r="476">
          <cell r="A476" t="str">
            <v>Tornillos ref:5P8823 cargador 966E</v>
          </cell>
          <cell r="B476">
            <v>18122.68</v>
          </cell>
        </row>
        <row r="477">
          <cell r="A477" t="str">
            <v>Transmisión 232-04</v>
          </cell>
          <cell r="B477">
            <v>18122.68</v>
          </cell>
        </row>
        <row r="478">
          <cell r="A478" t="str">
            <v>Transmisión 242-04</v>
          </cell>
          <cell r="B478">
            <v>38469.08</v>
          </cell>
        </row>
        <row r="479">
          <cell r="A479" t="str">
            <v>Transmisión 242-05</v>
          </cell>
          <cell r="B479">
            <v>92800</v>
          </cell>
        </row>
        <row r="480">
          <cell r="A480" t="str">
            <v>Tuerca ref.2J3505 CAT-D6D</v>
          </cell>
          <cell r="B480">
            <v>5500</v>
          </cell>
        </row>
        <row r="481">
          <cell r="A481" t="str">
            <v>Tuerca ref.2J3505 CAT-D7G</v>
          </cell>
          <cell r="B481">
            <v>5500</v>
          </cell>
        </row>
        <row r="482">
          <cell r="A482" t="str">
            <v>Tuerca ref.4K0367 motoniveladora 120G</v>
          </cell>
          <cell r="B482">
            <v>4897.5200000000004</v>
          </cell>
        </row>
        <row r="483">
          <cell r="A483" t="str">
            <v>Tuerca ref:2J 3505 CAT-D7H</v>
          </cell>
          <cell r="B483">
            <v>4897.5200000000004</v>
          </cell>
        </row>
      </sheetData>
      <sheetData sheetId="2">
        <row r="7">
          <cell r="B7" t="str">
            <v xml:space="preserve"> SUELDOS</v>
          </cell>
        </row>
        <row r="8">
          <cell r="B8" t="str">
            <v>COND. CAMION</v>
          </cell>
          <cell r="C8">
            <v>433700</v>
          </cell>
        </row>
        <row r="9">
          <cell r="B9" t="str">
            <v>COND. CAMIONETA</v>
          </cell>
          <cell r="C9">
            <v>433700</v>
          </cell>
        </row>
        <row r="10">
          <cell r="B10" t="str">
            <v>COND. CARROTANQUE</v>
          </cell>
          <cell r="C10">
            <v>433700</v>
          </cell>
        </row>
        <row r="11">
          <cell r="B11" t="str">
            <v>COND. TANQUE</v>
          </cell>
          <cell r="C11">
            <v>433700</v>
          </cell>
        </row>
        <row r="12">
          <cell r="B12" t="str">
            <v>COND. TRAILER-DOLLY</v>
          </cell>
          <cell r="C12">
            <v>433700</v>
          </cell>
        </row>
        <row r="13">
          <cell r="B13" t="str">
            <v>COND. VEHICULO DE APOYO</v>
          </cell>
          <cell r="C13">
            <v>433700</v>
          </cell>
        </row>
        <row r="14">
          <cell r="B14" t="str">
            <v>COND. VOLQUETAS</v>
          </cell>
          <cell r="C14">
            <v>433700</v>
          </cell>
        </row>
        <row r="15">
          <cell r="B15" t="str">
            <v>OP. BULLDOZER</v>
          </cell>
          <cell r="C15">
            <v>620796</v>
          </cell>
        </row>
        <row r="16">
          <cell r="B16" t="str">
            <v>OP. CARGADORES</v>
          </cell>
          <cell r="C16">
            <v>644222</v>
          </cell>
        </row>
        <row r="17">
          <cell r="B17" t="str">
            <v>OP. COMPACTADORES</v>
          </cell>
          <cell r="C17">
            <v>500000</v>
          </cell>
        </row>
        <row r="18">
          <cell r="B18" t="str">
            <v>OP. COMPRENSOR</v>
          </cell>
          <cell r="C18">
            <v>500000</v>
          </cell>
        </row>
        <row r="19">
          <cell r="B19" t="str">
            <v>OP. CORTADORA PAV</v>
          </cell>
          <cell r="C19">
            <v>583000</v>
          </cell>
        </row>
        <row r="20">
          <cell r="B20" t="str">
            <v>OP. DERRETIDORA</v>
          </cell>
          <cell r="C20">
            <v>583000</v>
          </cell>
        </row>
        <row r="21">
          <cell r="B21" t="str">
            <v>OP. FRESADORA ASFALTO</v>
          </cell>
          <cell r="C21">
            <v>616000</v>
          </cell>
        </row>
        <row r="22">
          <cell r="B22" t="str">
            <v>OP. IRRIGADOR</v>
          </cell>
          <cell r="C22">
            <v>495000</v>
          </cell>
        </row>
        <row r="23">
          <cell r="B23" t="str">
            <v>OP. MINICARGADOR</v>
          </cell>
          <cell r="C23">
            <v>550000</v>
          </cell>
        </row>
        <row r="24">
          <cell r="B24" t="str">
            <v>OP. MOTONIVELADORA</v>
          </cell>
          <cell r="C24">
            <v>967474</v>
          </cell>
        </row>
        <row r="25">
          <cell r="B25" t="str">
            <v>OP. PAVIMENTADORA</v>
          </cell>
          <cell r="C25">
            <v>671000</v>
          </cell>
        </row>
        <row r="26">
          <cell r="B26" t="str">
            <v>OP. PAVIMENTADORA W1900 (100-03)</v>
          </cell>
          <cell r="C26">
            <v>1100000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días habiles 2015"/>
      <sheetName val="INS"/>
      <sheetName val="Ppto"/>
      <sheetName val="Plan auditoría"/>
      <sheetName val="320.1"/>
      <sheetName val="330.2"/>
      <sheetName val="700.1"/>
      <sheetName val="ManoDeObra"/>
      <sheetName val="Precios"/>
      <sheetName val="Actual Data (MAP)"/>
      <sheetName val="Actual Data (STX)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7-2002"/>
      <sheetName val="Cotización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</v>
          </cell>
          <cell r="F22" t="str">
            <v>Demolición de pavimentos, pisos, andén y bordillos de concreto</v>
          </cell>
          <cell r="G22" t="str">
            <v>m3</v>
          </cell>
          <cell r="H22" t="str">
            <v>La unidad de pago es el m³</v>
          </cell>
        </row>
        <row r="23">
          <cell r="C23">
            <v>210.1</v>
          </cell>
          <cell r="D23">
            <v>210</v>
          </cell>
          <cell r="F23" t="str">
            <v>Excavación sin clasificar de la explanación, canales y préstamos</v>
          </cell>
          <cell r="G23" t="str">
            <v>m3</v>
          </cell>
          <cell r="H23" t="str">
            <v>No habrá pago por las excavaciones y disposición o desecho de los materiales no utilizados en las zonas de préstamo. No incluye transporte</v>
          </cell>
        </row>
        <row r="24">
          <cell r="C24">
            <v>210.2</v>
          </cell>
          <cell r="D24">
            <v>210</v>
          </cell>
          <cell r="F24" t="str">
            <v>Excavación en roca de la explanación, canales y préstamos</v>
          </cell>
          <cell r="G24" t="str">
            <v>m3</v>
          </cell>
        </row>
        <row r="25">
          <cell r="C25">
            <v>210.3</v>
          </cell>
          <cell r="D25">
            <v>210</v>
          </cell>
          <cell r="F25" t="str">
            <v>Excavación en material común  de la explanación, canales y préstamos</v>
          </cell>
          <cell r="G25" t="str">
            <v>m3</v>
          </cell>
        </row>
        <row r="26">
          <cell r="C26">
            <v>210.4</v>
          </cell>
          <cell r="D26">
            <v>210</v>
          </cell>
          <cell r="E26" t="str">
            <v>210P</v>
          </cell>
          <cell r="F26" t="str">
            <v>Limpieza de canales</v>
          </cell>
          <cell r="G26" t="str">
            <v>m3</v>
          </cell>
        </row>
        <row r="27">
          <cell r="C27">
            <v>210.5</v>
          </cell>
          <cell r="D27">
            <v>210</v>
          </cell>
          <cell r="F27" t="str">
            <v>Excavación en material común  de la explanación, canales y préstamos a mano</v>
          </cell>
          <cell r="G27" t="str">
            <v>m3</v>
          </cell>
          <cell r="H27" t="str">
            <v>Tiene en cuenta el programa PICO y PALA</v>
          </cell>
        </row>
        <row r="28">
          <cell r="C28">
            <v>211</v>
          </cell>
          <cell r="D28">
            <v>211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220</v>
          </cell>
          <cell r="D29">
            <v>220</v>
          </cell>
          <cell r="F29" t="str">
            <v>Terraplenes</v>
          </cell>
          <cell r="G29" t="str">
            <v>m3</v>
          </cell>
          <cell r="H29" t="str">
            <v>No incluye el suministro de materiales y el transporte</v>
          </cell>
        </row>
        <row r="30">
          <cell r="C30">
            <v>220.1</v>
          </cell>
          <cell r="D30">
            <v>220</v>
          </cell>
          <cell r="E30" t="str">
            <v>220P</v>
          </cell>
          <cell r="F30" t="str">
            <v>Terraplenes</v>
          </cell>
          <cell r="G30" t="str">
            <v>m3</v>
          </cell>
          <cell r="H30" t="str">
            <v>Incluye el suministro y transporte de materiales</v>
          </cell>
        </row>
        <row r="31">
          <cell r="C31">
            <v>221.1</v>
          </cell>
          <cell r="D31">
            <v>221</v>
          </cell>
          <cell r="F31" t="str">
            <v>Pedraplén compacto</v>
          </cell>
          <cell r="G31" t="str">
            <v>m3</v>
          </cell>
          <cell r="H31" t="str">
            <v>No incluye la corona, el suministro de materiales y el transporte</v>
          </cell>
        </row>
        <row r="32">
          <cell r="C32">
            <v>221.2</v>
          </cell>
          <cell r="D32">
            <v>221</v>
          </cell>
          <cell r="F32" t="str">
            <v>Pedraplén suelto</v>
          </cell>
          <cell r="G32" t="str">
            <v>m3</v>
          </cell>
        </row>
        <row r="33">
          <cell r="C33">
            <v>230.1</v>
          </cell>
          <cell r="D33">
            <v>230</v>
          </cell>
          <cell r="F33" t="str">
            <v>Mejoramiento de la subrasante involucrando el suelo existente</v>
          </cell>
          <cell r="G33" t="str">
            <v>m2</v>
          </cell>
          <cell r="H33" t="str">
            <v>No incluye suministro y transporte de material adicionado y transporte de material inadecuado.</v>
          </cell>
        </row>
        <row r="34">
          <cell r="C34">
            <v>230.2</v>
          </cell>
          <cell r="D34">
            <v>230</v>
          </cell>
          <cell r="F34" t="str">
            <v>Mejoramiento de la subrasante empleando únicamente material adicionado</v>
          </cell>
          <cell r="G34" t="str">
            <v>m3</v>
          </cell>
        </row>
        <row r="35">
          <cell r="C35">
            <v>310</v>
          </cell>
          <cell r="D35">
            <v>310</v>
          </cell>
          <cell r="F35" t="str">
            <v>Conformación de la calzada existente</v>
          </cell>
          <cell r="G35" t="str">
            <v>m2</v>
          </cell>
          <cell r="H35" t="str">
            <v>No incluye suministro transporte y colocación de los materiales de afirmado y subbase.</v>
          </cell>
        </row>
        <row r="36">
          <cell r="C36">
            <v>311</v>
          </cell>
          <cell r="D36">
            <v>311</v>
          </cell>
          <cell r="F36" t="str">
            <v>Afirmado</v>
          </cell>
          <cell r="G36" t="str">
            <v>m3</v>
          </cell>
          <cell r="H36" t="str">
            <v>No incluye producto estabilizante</v>
          </cell>
        </row>
        <row r="37">
          <cell r="C37">
            <v>311.10000000000002</v>
          </cell>
          <cell r="D37">
            <v>311</v>
          </cell>
          <cell r="E37" t="str">
            <v>311P</v>
          </cell>
          <cell r="F37" t="str">
            <v>Bacheo con material de afirmado</v>
          </cell>
          <cell r="G37" t="str">
            <v>m3</v>
          </cell>
          <cell r="H37" t="str">
            <v>Varia el cálculo del volumen</v>
          </cell>
        </row>
        <row r="38">
          <cell r="C38">
            <v>311.2</v>
          </cell>
          <cell r="D38">
            <v>311</v>
          </cell>
          <cell r="E38" t="str">
            <v>311P-1</v>
          </cell>
          <cell r="F38" t="str">
            <v>Relleno con material de afirmado</v>
          </cell>
          <cell r="G38" t="str">
            <v>m3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</row>
        <row r="46">
          <cell r="C46">
            <v>330.3</v>
          </cell>
          <cell r="D46">
            <v>330</v>
          </cell>
          <cell r="E46" t="str">
            <v>330P</v>
          </cell>
          <cell r="F46" t="str">
            <v>Base triturada</v>
          </cell>
          <cell r="G46" t="str">
            <v>m³</v>
          </cell>
        </row>
        <row r="47">
          <cell r="C47">
            <v>340.1</v>
          </cell>
          <cell r="D47">
            <v>340</v>
          </cell>
          <cell r="F47" t="str">
            <v>Base estabilizada con emulsión asfáltica tipo BEE-1</v>
          </cell>
          <cell r="G47" t="str">
            <v>m3</v>
          </cell>
          <cell r="H47" t="str">
            <v>No incluye la emulsión asfáltica</v>
          </cell>
        </row>
        <row r="48">
          <cell r="C48">
            <v>340.2</v>
          </cell>
          <cell r="D48">
            <v>340</v>
          </cell>
          <cell r="F48" t="str">
            <v>Base estabilizada con emulsión asfáltica tipo BEE-2</v>
          </cell>
          <cell r="G48" t="str">
            <v>m3</v>
          </cell>
        </row>
        <row r="49">
          <cell r="C49">
            <v>340.3</v>
          </cell>
          <cell r="D49">
            <v>340</v>
          </cell>
          <cell r="F49" t="str">
            <v>Base estabilizada con emulsión asfáltica tipo BEE-3</v>
          </cell>
          <cell r="G49" t="str">
            <v>m3</v>
          </cell>
        </row>
        <row r="50">
          <cell r="C50">
            <v>341.1</v>
          </cell>
          <cell r="D50">
            <v>341</v>
          </cell>
          <cell r="F50" t="str">
            <v>Base estabilizada con cemento</v>
          </cell>
          <cell r="G50" t="str">
            <v>m3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</row>
        <row r="52">
          <cell r="C52">
            <v>341.3</v>
          </cell>
          <cell r="D52">
            <v>341</v>
          </cell>
          <cell r="F52" t="str">
            <v xml:space="preserve">Base estabilizada fresado-cemento(3%) con adición de base granular(10%) </v>
          </cell>
          <cell r="G52" t="str">
            <v>m3</v>
          </cell>
        </row>
        <row r="53">
          <cell r="C53">
            <v>342.1</v>
          </cell>
          <cell r="D53">
            <v>342</v>
          </cell>
          <cell r="F53" t="str">
            <v>Base estabilizada con compuestos multienzimáticos orgánicos tipo BEMO-1</v>
          </cell>
          <cell r="G53" t="str">
            <v>m3</v>
          </cell>
        </row>
        <row r="54">
          <cell r="C54">
            <v>342.2</v>
          </cell>
          <cell r="D54">
            <v>342</v>
          </cell>
          <cell r="F54" t="str">
            <v>Base estabilizada con compuestos multienzimáticos orgánicos tipo BEMO-2</v>
          </cell>
          <cell r="G54" t="str">
            <v>m3</v>
          </cell>
        </row>
        <row r="55">
          <cell r="C55">
            <v>342.3</v>
          </cell>
          <cell r="D55">
            <v>342</v>
          </cell>
          <cell r="F55" t="str">
            <v>Compuesto multienzimático orgánico</v>
          </cell>
          <cell r="G55" t="str">
            <v>Cl</v>
          </cell>
        </row>
        <row r="56">
          <cell r="C56">
            <v>410</v>
          </cell>
          <cell r="D56">
            <v>410</v>
          </cell>
          <cell r="F56" t="str">
            <v>Cemento asfáltico</v>
          </cell>
          <cell r="G56" t="str">
            <v>Kg</v>
          </cell>
        </row>
        <row r="57">
          <cell r="C57">
            <v>411.1</v>
          </cell>
          <cell r="D57">
            <v>411</v>
          </cell>
          <cell r="F57" t="str">
            <v>Emulsión asfáltica de rotura media CRM</v>
          </cell>
          <cell r="G57" t="str">
            <v>Lt</v>
          </cell>
        </row>
        <row r="58">
          <cell r="C58">
            <v>411.2</v>
          </cell>
          <cell r="D58">
            <v>411</v>
          </cell>
          <cell r="F58" t="str">
            <v>Emulsión asfáltica de rotura lenta CRL-1</v>
          </cell>
          <cell r="G58" t="str">
            <v>Lt</v>
          </cell>
        </row>
        <row r="59">
          <cell r="C59">
            <v>411.3</v>
          </cell>
          <cell r="D59">
            <v>411</v>
          </cell>
          <cell r="F59" t="str">
            <v>Emulsión asfáltica de rotura lenta CRL-1h</v>
          </cell>
          <cell r="G59" t="str">
            <v>Lt</v>
          </cell>
        </row>
        <row r="60">
          <cell r="C60">
            <v>413</v>
          </cell>
          <cell r="D60">
            <v>413</v>
          </cell>
          <cell r="F60" t="str">
            <v>Excavación para reparación del pavimento existente</v>
          </cell>
          <cell r="G60" t="str">
            <v>m3</v>
          </cell>
        </row>
        <row r="61">
          <cell r="C61">
            <v>413.1</v>
          </cell>
          <cell r="D61">
            <v>413</v>
          </cell>
          <cell r="E61" t="str">
            <v>413P</v>
          </cell>
          <cell r="F61" t="str">
            <v>Excavación para reparación del pavimento existente</v>
          </cell>
          <cell r="G61" t="str">
            <v>m3</v>
          </cell>
          <cell r="H61" t="str">
            <v>Tiene en cuenta el programa PICO y PALA</v>
          </cell>
        </row>
        <row r="62">
          <cell r="C62">
            <v>420</v>
          </cell>
          <cell r="D62">
            <v>420</v>
          </cell>
          <cell r="F62" t="str">
            <v>Imprimación</v>
          </cell>
          <cell r="G62" t="str">
            <v>m2</v>
          </cell>
        </row>
        <row r="63">
          <cell r="C63">
            <v>421</v>
          </cell>
          <cell r="D63">
            <v>421</v>
          </cell>
          <cell r="F63" t="str">
            <v>Riego de liga</v>
          </cell>
          <cell r="G63" t="str">
            <v>m2</v>
          </cell>
        </row>
        <row r="64">
          <cell r="C64">
            <v>421.1</v>
          </cell>
          <cell r="D64">
            <v>421</v>
          </cell>
          <cell r="F64" t="str">
            <v>Riego de liga (cemento asfáltico)</v>
          </cell>
          <cell r="G64" t="str">
            <v>m2</v>
          </cell>
        </row>
        <row r="65">
          <cell r="C65">
            <v>421.2</v>
          </cell>
          <cell r="D65">
            <v>421</v>
          </cell>
          <cell r="F65" t="str">
            <v>Riego de liga (emulsión asfáltica)</v>
          </cell>
          <cell r="G65" t="str">
            <v>m2</v>
          </cell>
        </row>
        <row r="66">
          <cell r="C66">
            <v>430</v>
          </cell>
          <cell r="D66">
            <v>430</v>
          </cell>
          <cell r="F66" t="str">
            <v>Tratamiento superficial simple</v>
          </cell>
          <cell r="G66" t="str">
            <v>m2</v>
          </cell>
        </row>
        <row r="67">
          <cell r="C67">
            <v>431</v>
          </cell>
          <cell r="D67">
            <v>431</v>
          </cell>
          <cell r="F67" t="str">
            <v>Tratamiento superficial doble</v>
          </cell>
          <cell r="G67" t="str">
            <v>m2</v>
          </cell>
        </row>
        <row r="68">
          <cell r="C68">
            <v>432</v>
          </cell>
          <cell r="D68">
            <v>432</v>
          </cell>
          <cell r="F68" t="str">
            <v>Sello de arena - asfalto</v>
          </cell>
          <cell r="G68" t="str">
            <v>m2</v>
          </cell>
        </row>
        <row r="69">
          <cell r="C69">
            <v>432.1</v>
          </cell>
          <cell r="E69" t="str">
            <v>432P</v>
          </cell>
          <cell r="F69" t="str">
            <v>Sello de fisuras con emulsión asfáltica tipo CRL-PM</v>
          </cell>
          <cell r="G69" t="str">
            <v>m2</v>
          </cell>
        </row>
        <row r="70">
          <cell r="C70">
            <v>433</v>
          </cell>
          <cell r="D70">
            <v>433</v>
          </cell>
          <cell r="F70" t="str">
            <v>Lechada asfáltica</v>
          </cell>
          <cell r="G70" t="str">
            <v>m2</v>
          </cell>
        </row>
        <row r="71">
          <cell r="C71">
            <v>434</v>
          </cell>
          <cell r="E71" t="str">
            <v>434P</v>
          </cell>
          <cell r="F71" t="str">
            <v>Sello de grietas</v>
          </cell>
          <cell r="G71" t="str">
            <v>ml</v>
          </cell>
        </row>
        <row r="72">
          <cell r="C72">
            <v>435</v>
          </cell>
          <cell r="E72" t="str">
            <v>435P</v>
          </cell>
          <cell r="F72" t="str">
            <v>Sello de juntas de pavimento de concreto hidráulico</v>
          </cell>
          <cell r="G72" t="str">
            <v>ml</v>
          </cell>
        </row>
        <row r="73">
          <cell r="C73">
            <v>440.1</v>
          </cell>
          <cell r="D73">
            <v>440</v>
          </cell>
          <cell r="F73" t="str">
            <v>Mezcla densa en frío tipo MDF-1</v>
          </cell>
          <cell r="G73" t="str">
            <v>m3</v>
          </cell>
          <cell r="H73" t="str">
            <v>No incluye suministro y almacenamiento del cemento asfáltico</v>
          </cell>
        </row>
        <row r="74">
          <cell r="C74">
            <v>440.2</v>
          </cell>
          <cell r="D74">
            <v>440</v>
          </cell>
          <cell r="F74" t="str">
            <v>Mezcla densa en frío tipo MDF-2</v>
          </cell>
          <cell r="G74" t="str">
            <v>m3</v>
          </cell>
        </row>
        <row r="75">
          <cell r="C75">
            <v>440.3</v>
          </cell>
          <cell r="D75">
            <v>440</v>
          </cell>
          <cell r="F75" t="str">
            <v>Mezcla densa en frío tipo MDF-3</v>
          </cell>
          <cell r="G75" t="str">
            <v>m3</v>
          </cell>
        </row>
        <row r="76">
          <cell r="C76">
            <v>440.5</v>
          </cell>
          <cell r="D76">
            <v>440</v>
          </cell>
          <cell r="F76" t="str">
            <v>Mezcla densa en frío para bacheo</v>
          </cell>
          <cell r="G76" t="str">
            <v>m3</v>
          </cell>
        </row>
        <row r="77">
          <cell r="C77">
            <v>441.1</v>
          </cell>
          <cell r="D77">
            <v>441</v>
          </cell>
          <cell r="F77" t="str">
            <v>Mezcla abierta en frío tipo MAF-1</v>
          </cell>
          <cell r="G77" t="str">
            <v>m3</v>
          </cell>
        </row>
        <row r="78">
          <cell r="C78">
            <v>441.2</v>
          </cell>
          <cell r="D78">
            <v>441</v>
          </cell>
          <cell r="F78" t="str">
            <v>Mezcla abierta en frío tipo MAF-2</v>
          </cell>
          <cell r="G78" t="str">
            <v>m3</v>
          </cell>
        </row>
        <row r="79">
          <cell r="C79">
            <v>441.3</v>
          </cell>
          <cell r="D79">
            <v>441</v>
          </cell>
          <cell r="F79" t="str">
            <v>Mezcla abierta en frío tipo MAF-3</v>
          </cell>
          <cell r="G79" t="str">
            <v>m3</v>
          </cell>
        </row>
        <row r="80">
          <cell r="C80">
            <v>441.4</v>
          </cell>
          <cell r="D80">
            <v>441</v>
          </cell>
          <cell r="F80" t="str">
            <v>Mezcla abierta en frío para bacheo</v>
          </cell>
          <cell r="G80" t="str">
            <v>m3</v>
          </cell>
        </row>
        <row r="81">
          <cell r="C81">
            <v>450.1</v>
          </cell>
          <cell r="D81">
            <v>450</v>
          </cell>
          <cell r="F81" t="str">
            <v>Mezcla densa en caliente tipo MDC-1</v>
          </cell>
          <cell r="G81" t="str">
            <v>m3</v>
          </cell>
        </row>
        <row r="82">
          <cell r="C82">
            <v>450.2</v>
          </cell>
          <cell r="D82">
            <v>450</v>
          </cell>
          <cell r="F82" t="str">
            <v>Mezcla densa en caliente tipo MDC-2</v>
          </cell>
          <cell r="G82" t="str">
            <v>m3</v>
          </cell>
        </row>
        <row r="83">
          <cell r="C83">
            <v>450.3</v>
          </cell>
          <cell r="D83">
            <v>450</v>
          </cell>
          <cell r="F83" t="str">
            <v>Mezcla densa en caliente tipo MDC-3</v>
          </cell>
          <cell r="G83" t="str">
            <v>m3</v>
          </cell>
        </row>
        <row r="84">
          <cell r="C84">
            <v>450.4</v>
          </cell>
          <cell r="D84">
            <v>450</v>
          </cell>
          <cell r="F84" t="str">
            <v>Mezcla densa en caliente para bacheo</v>
          </cell>
          <cell r="G84" t="str">
            <v>m3</v>
          </cell>
        </row>
        <row r="85">
          <cell r="C85">
            <v>450.5</v>
          </cell>
          <cell r="D85">
            <v>450</v>
          </cell>
          <cell r="E85" t="str">
            <v>450P</v>
          </cell>
          <cell r="F85" t="str">
            <v>Parcheo con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450.6</v>
          </cell>
          <cell r="D86">
            <v>450</v>
          </cell>
          <cell r="E86" t="str">
            <v>450P-1</v>
          </cell>
          <cell r="F86" t="str">
            <v>Mezcla densa en caliente tipo MDC-2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450.7</v>
          </cell>
          <cell r="D87">
            <v>450</v>
          </cell>
          <cell r="E87" t="str">
            <v>450P-1</v>
          </cell>
          <cell r="F87" t="str">
            <v>Mezcla densa en caliente tipo MDC-1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450.8</v>
          </cell>
          <cell r="D88">
            <v>450</v>
          </cell>
          <cell r="E88" t="str">
            <v>450P-1</v>
          </cell>
          <cell r="F88" t="str">
            <v>Mezcla densa en caliente tipo MDC-3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450.9</v>
          </cell>
          <cell r="D89">
            <v>450</v>
          </cell>
          <cell r="E89" t="str">
            <v>450P-2</v>
          </cell>
          <cell r="F89" t="str">
            <v>Parcheo con fresado y mezcla densa en caliente tipo MDC-2</v>
          </cell>
          <cell r="G89" t="str">
            <v>m3</v>
          </cell>
          <cell r="H89" t="str">
            <v>Incluye cajeo, riego de liga, suministro y transporte del cemento asfáltico</v>
          </cell>
        </row>
        <row r="90">
          <cell r="C90">
            <v>450.11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riego de liga, suministro y transporte del cemento asfáltico</v>
          </cell>
        </row>
        <row r="91">
          <cell r="C91">
            <v>450.12</v>
          </cell>
          <cell r="D91">
            <v>450</v>
          </cell>
          <cell r="E91" t="str">
            <v>450P-3</v>
          </cell>
          <cell r="F91" t="str">
            <v>Mezcla densa en caliente tipo MDC-1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450.13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450.14</v>
          </cell>
          <cell r="D93">
            <v>450</v>
          </cell>
          <cell r="E93" t="str">
            <v>450P-1</v>
          </cell>
          <cell r="F93" t="str">
            <v>Mezcla densa en caliente tipo MDC-1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450.15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450.16</v>
          </cell>
          <cell r="D95">
            <v>450</v>
          </cell>
          <cell r="E95" t="str">
            <v>450P</v>
          </cell>
          <cell r="F95" t="str">
            <v>Parcheo con mezcla densa en caliente tipo MDC-2</v>
          </cell>
          <cell r="G95" t="str">
            <v>m3</v>
          </cell>
          <cell r="H95" t="str">
            <v>Incluye estudios y diseños, cajeo, riego de liga, suministro y transporte del cemento asfáltico</v>
          </cell>
        </row>
        <row r="96">
          <cell r="C96">
            <v>450.17</v>
          </cell>
          <cell r="D96">
            <v>450</v>
          </cell>
          <cell r="E96" t="str">
            <v>450P-1</v>
          </cell>
          <cell r="F96" t="str">
            <v>Mezcla densa en caliente tipo MDC-2</v>
          </cell>
          <cell r="G96" t="str">
            <v>m3</v>
          </cell>
          <cell r="H96" t="str">
            <v>Incluye estudios y diseños, riego de liga, suministro y transporte del cemento asfáltico</v>
          </cell>
        </row>
        <row r="97">
          <cell r="C97">
            <v>450.18</v>
          </cell>
          <cell r="D97">
            <v>450</v>
          </cell>
          <cell r="E97" t="str">
            <v>450P</v>
          </cell>
          <cell r="F97" t="str">
            <v>Parcheo con mezcla densa en caliente tipo MDC-2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450.19</v>
          </cell>
          <cell r="D98">
            <v>450</v>
          </cell>
          <cell r="E98" t="str">
            <v>450P-3</v>
          </cell>
          <cell r="F98" t="str">
            <v>Mezcla densa en caliente tipo MDC-2 para bacheo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450.21</v>
          </cell>
          <cell r="D99">
            <v>450</v>
          </cell>
          <cell r="E99" t="str">
            <v>450P-1</v>
          </cell>
          <cell r="F99" t="str">
            <v>Mezcla densa en caliente tipo MDC-3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450.22</v>
          </cell>
          <cell r="D100">
            <v>450</v>
          </cell>
          <cell r="E100" t="str">
            <v>450P</v>
          </cell>
          <cell r="F100" t="str">
            <v>Parcheo con mezcla densa en caliente tipo MDC-3</v>
          </cell>
          <cell r="G100" t="str">
            <v>m3</v>
          </cell>
          <cell r="H100" t="str">
            <v>Incluye estudios y diseños, cajeo, riego de liga, suministro y transporte del cemento asfáltico</v>
          </cell>
        </row>
        <row r="101">
          <cell r="C101">
            <v>450.23</v>
          </cell>
          <cell r="D101">
            <v>450</v>
          </cell>
          <cell r="E101" t="str">
            <v>450P-1</v>
          </cell>
          <cell r="F101" t="str">
            <v>Mezcla densa en caliente tipo MDC-1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450.24</v>
          </cell>
          <cell r="D102">
            <v>450</v>
          </cell>
          <cell r="E102" t="str">
            <v>450P-1</v>
          </cell>
          <cell r="F102" t="str">
            <v>Mezcla densa en caliente tipo MDC-2</v>
          </cell>
          <cell r="G102" t="str">
            <v>m3</v>
          </cell>
          <cell r="H102" t="str">
            <v>Incluye estudios y diseños y suministro y transporte del cemento asfáltico</v>
          </cell>
        </row>
        <row r="103">
          <cell r="C103">
            <v>450.25</v>
          </cell>
          <cell r="D103">
            <v>450</v>
          </cell>
          <cell r="E103" t="str">
            <v>450P</v>
          </cell>
          <cell r="F103" t="str">
            <v>Parcheo con mezcla densa en caliente tipo MDC-2</v>
          </cell>
          <cell r="G103" t="str">
            <v>m3</v>
          </cell>
          <cell r="H103" t="str">
            <v>Incluye estudios y diseños, riego de liga, suministro y transporte del cemento asfáltico</v>
          </cell>
        </row>
        <row r="104">
          <cell r="C104">
            <v>450.26</v>
          </cell>
          <cell r="D104">
            <v>450</v>
          </cell>
          <cell r="E104" t="str">
            <v>450P-3</v>
          </cell>
          <cell r="F104" t="str">
            <v>Mezcla densa en caliente tipo MDC-2 para bacheo</v>
          </cell>
          <cell r="G104" t="str">
            <v>m3</v>
          </cell>
          <cell r="H104" t="str">
            <v>Incluye estudios y diseños, suministro y transporte del cemento asfáltico</v>
          </cell>
        </row>
        <row r="105">
          <cell r="C105">
            <v>450.27</v>
          </cell>
          <cell r="D105">
            <v>450</v>
          </cell>
          <cell r="E105" t="str">
            <v>450P-1</v>
          </cell>
          <cell r="F105" t="str">
            <v>Mezcla densa en caliente tipo MDC-1</v>
          </cell>
          <cell r="G105" t="str">
            <v>m3</v>
          </cell>
          <cell r="H105" t="str">
            <v>Incluye estudios y diseños, riego de liga, suministro y transporte del cemento asfáltico</v>
          </cell>
        </row>
        <row r="106">
          <cell r="C106">
            <v>450.28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 t="str">
            <v>m3</v>
          </cell>
          <cell r="H106" t="str">
            <v>Incluye estudios y diseños, suministro y transporte del cemento asfáltico</v>
          </cell>
        </row>
        <row r="107">
          <cell r="C107">
            <v>450.29</v>
          </cell>
          <cell r="D107">
            <v>450</v>
          </cell>
          <cell r="E107" t="str">
            <v>450P-3</v>
          </cell>
          <cell r="F107" t="str">
            <v>Mezcla densa en caliente tipo MDC-2 para bacheo</v>
          </cell>
          <cell r="G107" t="str">
            <v>m3</v>
          </cell>
          <cell r="H107" t="str">
            <v>Incluye suministro y transporte del cemento asfáltico</v>
          </cell>
        </row>
        <row r="108">
          <cell r="C108">
            <v>451.1</v>
          </cell>
          <cell r="D108">
            <v>451</v>
          </cell>
          <cell r="F108" t="str">
            <v>Mezcla abierta en caliente tipo MAC-1</v>
          </cell>
          <cell r="G108" t="str">
            <v>m3</v>
          </cell>
        </row>
        <row r="109">
          <cell r="C109">
            <v>451.2</v>
          </cell>
          <cell r="D109">
            <v>451</v>
          </cell>
          <cell r="F109" t="str">
            <v>Mezcla abierta en caliente tipo MAC-2</v>
          </cell>
          <cell r="G109" t="str">
            <v>m3</v>
          </cell>
        </row>
        <row r="110">
          <cell r="C110">
            <v>451.3</v>
          </cell>
          <cell r="D110">
            <v>451</v>
          </cell>
          <cell r="F110" t="str">
            <v>Mezcla abierta en caliente tipo MAC-3</v>
          </cell>
          <cell r="G110" t="str">
            <v>m3</v>
          </cell>
        </row>
        <row r="111">
          <cell r="C111">
            <v>451.4</v>
          </cell>
          <cell r="D111">
            <v>451</v>
          </cell>
          <cell r="E111" t="str">
            <v>451P</v>
          </cell>
          <cell r="F111" t="str">
            <v>Mezcla abierta en caliente tipo MAC-3</v>
          </cell>
          <cell r="G111" t="str">
            <v>m3</v>
          </cell>
          <cell r="H111" t="str">
            <v>Incluye suministro y transporte del cemento asfáltico</v>
          </cell>
        </row>
        <row r="112">
          <cell r="C112">
            <v>460</v>
          </cell>
          <cell r="D112">
            <v>460</v>
          </cell>
          <cell r="F112" t="str">
            <v>Fresado de pavimento asfáltico</v>
          </cell>
          <cell r="G112" t="str">
            <v>m2</v>
          </cell>
        </row>
        <row r="113">
          <cell r="C113">
            <v>460.1</v>
          </cell>
          <cell r="D113">
            <v>460</v>
          </cell>
          <cell r="E113" t="str">
            <v>460P</v>
          </cell>
          <cell r="F113" t="str">
            <v>Fresado de pavimento asfáltico</v>
          </cell>
          <cell r="G113" t="str">
            <v>m³</v>
          </cell>
          <cell r="H113" t="str">
            <v>La unidad de medida es el metro cúbico</v>
          </cell>
        </row>
        <row r="114">
          <cell r="C114">
            <v>460.3</v>
          </cell>
          <cell r="D114">
            <v>460</v>
          </cell>
          <cell r="E114" t="str">
            <v>460P</v>
          </cell>
          <cell r="F114" t="str">
            <v>Fresado de pavimento asfáltico con transporte</v>
          </cell>
          <cell r="G114" t="str">
            <v>m3</v>
          </cell>
          <cell r="H114" t="str">
            <v>Incluye transporte del fresado, se mide en metro cúbico</v>
          </cell>
        </row>
        <row r="115">
          <cell r="C115">
            <v>460.2</v>
          </cell>
          <cell r="D115">
            <v>460</v>
          </cell>
          <cell r="E115" t="str">
            <v>460P-1</v>
          </cell>
          <cell r="F115" t="str">
            <v>Fresado de pavimento asfáltico sin transporte</v>
          </cell>
          <cell r="G115" t="str">
            <v>m3</v>
          </cell>
          <cell r="H115" t="str">
            <v>No Incluye transporte del fresado, se mide en metro cúbico</v>
          </cell>
        </row>
        <row r="116">
          <cell r="C116">
            <v>461</v>
          </cell>
          <cell r="D116">
            <v>461</v>
          </cell>
          <cell r="F116" t="str">
            <v>Pavimento asfáltico reciclado en frío</v>
          </cell>
          <cell r="G116" t="str">
            <v>m3</v>
          </cell>
          <cell r="H116" t="str">
            <v>No incluye suministro y almacenamiento del cemento asfáltico o la emulsión.</v>
          </cell>
        </row>
        <row r="117">
          <cell r="C117">
            <v>461.1</v>
          </cell>
          <cell r="D117">
            <v>461</v>
          </cell>
          <cell r="E117" t="str">
            <v>461P</v>
          </cell>
          <cell r="F117" t="str">
            <v>Pavimento asfáltico reciclado en frío</v>
          </cell>
          <cell r="G117" t="str">
            <v>m3</v>
          </cell>
          <cell r="H117" t="str">
            <v>Incluye el cemento asfáltico o la emulsión asfáltica</v>
          </cell>
        </row>
        <row r="118">
          <cell r="C118">
            <v>461.2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</v>
          </cell>
        </row>
        <row r="119">
          <cell r="C119">
            <v>461.3</v>
          </cell>
          <cell r="D119">
            <v>461</v>
          </cell>
          <cell r="E119" t="str">
            <v>461P-1</v>
          </cell>
          <cell r="F119" t="str">
            <v>Pavimento asfáltico reciclado en frío</v>
          </cell>
          <cell r="G119" t="str">
            <v>m3</v>
          </cell>
          <cell r="H119" t="str">
            <v>Incluye estudios y diseños y el cemento asfáltico o la emulsión.</v>
          </cell>
        </row>
        <row r="120">
          <cell r="C120">
            <v>462.1</v>
          </cell>
          <cell r="D120">
            <v>462</v>
          </cell>
          <cell r="F120" t="str">
            <v>Pavimento asfáltico reciclado en caliente tipo MDC-1</v>
          </cell>
          <cell r="G120" t="str">
            <v>m3</v>
          </cell>
          <cell r="H120" t="str">
            <v>No incluye suministro y almacenamiento del cemento asfáltico o la emulsión. Tampoco el agente rejuvenecedor</v>
          </cell>
        </row>
        <row r="121">
          <cell r="C121">
            <v>462.2</v>
          </cell>
          <cell r="D121">
            <v>462</v>
          </cell>
          <cell r="F121" t="str">
            <v>Pavimento asfáltico reciclado en caliente tipo MDC-2</v>
          </cell>
          <cell r="G121" t="str">
            <v>m3</v>
          </cell>
        </row>
        <row r="122">
          <cell r="C122">
            <v>462.3</v>
          </cell>
          <cell r="D122">
            <v>462</v>
          </cell>
          <cell r="F122" t="str">
            <v>Pavimento asfáltico reciclado en caliente tipo MDC-3</v>
          </cell>
          <cell r="G122" t="str">
            <v>m3</v>
          </cell>
        </row>
        <row r="123">
          <cell r="C123">
            <v>462.4</v>
          </cell>
          <cell r="D123">
            <v>462</v>
          </cell>
          <cell r="F123" t="str">
            <v>Pavimento asfáltico reciclado en caliente para bacheo</v>
          </cell>
          <cell r="G123" t="str">
            <v>m3</v>
          </cell>
        </row>
        <row r="124">
          <cell r="C124">
            <v>470</v>
          </cell>
          <cell r="E124" t="str">
            <v>470P</v>
          </cell>
          <cell r="F124" t="str">
            <v>Asfalto Natural (Asfaltita)</v>
          </cell>
          <cell r="G124" t="str">
            <v>m3</v>
          </cell>
        </row>
        <row r="125">
          <cell r="C125">
            <v>500</v>
          </cell>
          <cell r="D125">
            <v>500</v>
          </cell>
          <cell r="F125" t="str">
            <v>Pavimento de concreto hidráulico</v>
          </cell>
          <cell r="G125" t="str">
            <v>m3</v>
          </cell>
          <cell r="H125" t="str">
            <v>No incluye la preparación de la superficie existente</v>
          </cell>
        </row>
        <row r="126">
          <cell r="C126">
            <v>501</v>
          </cell>
          <cell r="E126" t="str">
            <v>501P</v>
          </cell>
          <cell r="F126" t="str">
            <v>Corte en losas de pavimento rígido</v>
          </cell>
          <cell r="G126" t="str">
            <v>ml</v>
          </cell>
        </row>
        <row r="127">
          <cell r="C127">
            <v>510</v>
          </cell>
          <cell r="D127">
            <v>510</v>
          </cell>
          <cell r="F127" t="str">
            <v>Pavimento de adoquines de concreto</v>
          </cell>
          <cell r="G127" t="str">
            <v>m2</v>
          </cell>
          <cell r="H127" t="str">
            <v>No incluye la preparación de la superficie existente. Tampoco las obras de confinamiento del pavimento.</v>
          </cell>
        </row>
        <row r="128">
          <cell r="C128">
            <v>510.1</v>
          </cell>
          <cell r="D128">
            <v>510</v>
          </cell>
          <cell r="E128" t="str">
            <v>510P</v>
          </cell>
          <cell r="F128" t="str">
            <v>Andenes en adoquín peatonal</v>
          </cell>
          <cell r="G128" t="str">
            <v>m2</v>
          </cell>
        </row>
        <row r="129">
          <cell r="C129">
            <v>510.2</v>
          </cell>
          <cell r="D129">
            <v>510</v>
          </cell>
          <cell r="E129" t="str">
            <v>510P</v>
          </cell>
          <cell r="F129" t="str">
            <v>Andenes en adoquín estructural vehicular Tipo 1</v>
          </cell>
          <cell r="G129" t="str">
            <v>m2</v>
          </cell>
        </row>
        <row r="130">
          <cell r="C130">
            <v>510.3</v>
          </cell>
          <cell r="D130">
            <v>510</v>
          </cell>
          <cell r="E130" t="str">
            <v>510P</v>
          </cell>
          <cell r="F130" t="str">
            <v>Andenes en adoquín estructural vehicular Tipo 2</v>
          </cell>
          <cell r="G130" t="str">
            <v>m2</v>
          </cell>
        </row>
        <row r="131">
          <cell r="C131">
            <v>600.1</v>
          </cell>
          <cell r="D131">
            <v>600</v>
          </cell>
          <cell r="F131" t="str">
            <v>Excavaciones varias sin clasificar</v>
          </cell>
          <cell r="G131" t="str">
            <v>m3</v>
          </cell>
        </row>
        <row r="132">
          <cell r="C132">
            <v>600.20000000000005</v>
          </cell>
          <cell r="D132">
            <v>600</v>
          </cell>
          <cell r="F132" t="str">
            <v>Excavaciones varias en roca en seco</v>
          </cell>
          <cell r="G132" t="str">
            <v>m3</v>
          </cell>
        </row>
        <row r="133">
          <cell r="C133">
            <v>600.29999999999995</v>
          </cell>
          <cell r="D133">
            <v>600</v>
          </cell>
          <cell r="F133" t="str">
            <v>Excavaciones varias en roca bajo agua</v>
          </cell>
          <cell r="G133" t="str">
            <v>m3</v>
          </cell>
        </row>
        <row r="134">
          <cell r="C134">
            <v>600.4</v>
          </cell>
          <cell r="D134">
            <v>600</v>
          </cell>
          <cell r="F134" t="str">
            <v>Excavaciones varias en material común en seco</v>
          </cell>
          <cell r="G134" t="str">
            <v>m3</v>
          </cell>
        </row>
        <row r="135">
          <cell r="C135">
            <v>600.5</v>
          </cell>
          <cell r="D135">
            <v>600</v>
          </cell>
          <cell r="F135" t="str">
            <v>Excavaciones varias en material común bajo agua</v>
          </cell>
          <cell r="G135" t="str">
            <v>m3</v>
          </cell>
        </row>
        <row r="136">
          <cell r="C136">
            <v>600.6</v>
          </cell>
          <cell r="D136">
            <v>600</v>
          </cell>
          <cell r="E136" t="str">
            <v>600P</v>
          </cell>
          <cell r="F136" t="str">
            <v>Excavaciones varias sin clasificar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600.70000000000005</v>
          </cell>
          <cell r="D137">
            <v>600</v>
          </cell>
          <cell r="E137" t="str">
            <v>600P</v>
          </cell>
          <cell r="F137" t="str">
            <v>Excavaciones varias en material común en seco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600.79999999999995</v>
          </cell>
          <cell r="D138">
            <v>600</v>
          </cell>
          <cell r="E138" t="str">
            <v>600P</v>
          </cell>
          <cell r="F138" t="str">
            <v>Excavaciones varias en material común bajo agua</v>
          </cell>
          <cell r="G138" t="str">
            <v>m3</v>
          </cell>
          <cell r="H138" t="str">
            <v>Tiene en cuenta el programa PICO y PALA</v>
          </cell>
        </row>
        <row r="139">
          <cell r="C139">
            <v>600.9</v>
          </cell>
          <cell r="D139">
            <v>600</v>
          </cell>
          <cell r="E139" t="str">
            <v>600P</v>
          </cell>
          <cell r="F139" t="str">
            <v>Excavaciones varias en roca bajo agua</v>
          </cell>
          <cell r="G139" t="str">
            <v>m³</v>
          </cell>
          <cell r="H139" t="str">
            <v>Tiene en cuenta el programa PICO y PALA</v>
          </cell>
        </row>
        <row r="140">
          <cell r="C140">
            <v>601.1</v>
          </cell>
          <cell r="D140">
            <v>601</v>
          </cell>
          <cell r="F140" t="str">
            <v>Excavaciones varias en roca en seco</v>
          </cell>
          <cell r="G140" t="str">
            <v>m3</v>
          </cell>
        </row>
        <row r="141">
          <cell r="C141">
            <v>601.20000000000005</v>
          </cell>
          <cell r="D141">
            <v>601</v>
          </cell>
          <cell r="F141" t="str">
            <v>Excavaciones varias en roca bajo agua</v>
          </cell>
          <cell r="G141" t="str">
            <v>m3</v>
          </cell>
        </row>
        <row r="142">
          <cell r="C142">
            <v>601.29999999999995</v>
          </cell>
          <cell r="D142">
            <v>601</v>
          </cell>
          <cell r="F142" t="str">
            <v>Excavaciones varias en material común en seco</v>
          </cell>
          <cell r="G142" t="str">
            <v>m3</v>
          </cell>
        </row>
        <row r="143">
          <cell r="C143">
            <v>601.4</v>
          </cell>
          <cell r="D143">
            <v>601</v>
          </cell>
          <cell r="F143" t="str">
            <v>Excavaciones varias en material común bajo agua</v>
          </cell>
          <cell r="G143" t="str">
            <v>m3</v>
          </cell>
        </row>
        <row r="144">
          <cell r="C144">
            <v>610.1</v>
          </cell>
          <cell r="D144">
            <v>610</v>
          </cell>
          <cell r="F144" t="str">
            <v>Rellenos para estructuras</v>
          </cell>
          <cell r="G144" t="str">
            <v>m3</v>
          </cell>
          <cell r="H144" t="str">
            <v>No incluye la preparación de la superficie sobre la que irá el relleno.</v>
          </cell>
        </row>
        <row r="145">
          <cell r="C145">
            <v>610.20000000000005</v>
          </cell>
          <cell r="D145">
            <v>610</v>
          </cell>
          <cell r="F145" t="str">
            <v>Material filtrante</v>
          </cell>
          <cell r="G145" t="str">
            <v>m3</v>
          </cell>
        </row>
        <row r="146">
          <cell r="C146">
            <v>612</v>
          </cell>
          <cell r="E146" t="str">
            <v>612P</v>
          </cell>
          <cell r="F146" t="str">
            <v>Geobloques</v>
          </cell>
          <cell r="G146" t="str">
            <v>m3</v>
          </cell>
        </row>
        <row r="147">
          <cell r="C147">
            <v>620.1</v>
          </cell>
          <cell r="D147">
            <v>620</v>
          </cell>
          <cell r="F147" t="str">
            <v>Pilotes prefabricados de concreto</v>
          </cell>
          <cell r="G147" t="str">
            <v>ml</v>
          </cell>
        </row>
        <row r="148">
          <cell r="C148">
            <v>620.20000000000005</v>
          </cell>
          <cell r="D148">
            <v>620</v>
          </cell>
          <cell r="F148" t="str">
            <v>Extensión de pilotes</v>
          </cell>
          <cell r="G148" t="str">
            <v>ml</v>
          </cell>
        </row>
        <row r="149">
          <cell r="C149">
            <v>620.29999999999995</v>
          </cell>
          <cell r="D149">
            <v>620</v>
          </cell>
          <cell r="F149" t="str">
            <v>Prueba de carga</v>
          </cell>
          <cell r="G149" t="str">
            <v>Un</v>
          </cell>
        </row>
        <row r="150">
          <cell r="C150">
            <v>621.1</v>
          </cell>
          <cell r="D150">
            <v>621</v>
          </cell>
          <cell r="F150" t="str">
            <v>Pilote de concreto fundido in-situ de diámetro____</v>
          </cell>
          <cell r="G150" t="str">
            <v>ml</v>
          </cell>
        </row>
        <row r="151">
          <cell r="C151">
            <v>621.20000000000005</v>
          </cell>
          <cell r="D151">
            <v>621</v>
          </cell>
          <cell r="F151" t="str">
            <v>Base acampanada</v>
          </cell>
          <cell r="G151" t="str">
            <v>m3</v>
          </cell>
        </row>
        <row r="152">
          <cell r="C152">
            <v>621.29999999999995</v>
          </cell>
          <cell r="D152">
            <v>621</v>
          </cell>
          <cell r="F152" t="str">
            <v>Pilote de prueba de diámetro ____</v>
          </cell>
          <cell r="G152" t="str">
            <v>ml</v>
          </cell>
        </row>
        <row r="153">
          <cell r="C153">
            <v>621.4</v>
          </cell>
          <cell r="D153">
            <v>621</v>
          </cell>
          <cell r="F153" t="str">
            <v>Base acampanada de prueba</v>
          </cell>
          <cell r="G153" t="str">
            <v>m3</v>
          </cell>
        </row>
        <row r="154">
          <cell r="C154">
            <v>621.5</v>
          </cell>
          <cell r="D154">
            <v>621</v>
          </cell>
          <cell r="F154" t="str">
            <v>Camisa permanente de diámetro exterior ____</v>
          </cell>
          <cell r="G154" t="str">
            <v>ml</v>
          </cell>
        </row>
        <row r="155">
          <cell r="C155">
            <v>621.6</v>
          </cell>
          <cell r="D155">
            <v>621</v>
          </cell>
          <cell r="F155" t="str">
            <v>Prueba de carga</v>
          </cell>
          <cell r="G155" t="str">
            <v>Un</v>
          </cell>
        </row>
        <row r="156">
          <cell r="C156">
            <v>622.1</v>
          </cell>
          <cell r="D156">
            <v>622</v>
          </cell>
          <cell r="F156" t="str">
            <v>Tablestacado de madera</v>
          </cell>
          <cell r="G156" t="str">
            <v>m2</v>
          </cell>
        </row>
        <row r="157">
          <cell r="C157">
            <v>622.20000000000005</v>
          </cell>
          <cell r="D157">
            <v>622</v>
          </cell>
          <cell r="F157" t="str">
            <v>Tablestacado metálico</v>
          </cell>
          <cell r="G157" t="str">
            <v>m2</v>
          </cell>
        </row>
        <row r="158">
          <cell r="C158">
            <v>622.29999999999995</v>
          </cell>
          <cell r="D158">
            <v>622</v>
          </cell>
          <cell r="F158" t="str">
            <v>Tablestacado de concreto reforzado</v>
          </cell>
          <cell r="G158" t="str">
            <v>m2</v>
          </cell>
        </row>
        <row r="159">
          <cell r="C159">
            <v>622.4</v>
          </cell>
          <cell r="D159">
            <v>622</v>
          </cell>
          <cell r="F159" t="str">
            <v>Tablestacado de concreto preesforzado</v>
          </cell>
          <cell r="G159" t="str">
            <v>m2</v>
          </cell>
        </row>
        <row r="160">
          <cell r="C160">
            <v>622.5</v>
          </cell>
          <cell r="D160">
            <v>622</v>
          </cell>
          <cell r="F160" t="str">
            <v>Corte del extremo superior del elemento</v>
          </cell>
          <cell r="G160" t="str">
            <v>ml</v>
          </cell>
        </row>
        <row r="161">
          <cell r="C161">
            <v>622.6</v>
          </cell>
          <cell r="D161">
            <v>622</v>
          </cell>
          <cell r="E161" t="str">
            <v>622P</v>
          </cell>
          <cell r="F161" t="str">
            <v>Tablestacado metálico</v>
          </cell>
          <cell r="G161" t="str">
            <v>ml</v>
          </cell>
          <cell r="H161" t="str">
            <v>La unidad de medida es el metro lineal</v>
          </cell>
        </row>
        <row r="162">
          <cell r="C162">
            <v>623.1</v>
          </cell>
          <cell r="E162" t="str">
            <v>623P</v>
          </cell>
          <cell r="F162" t="str">
            <v>Suministro e hincamiento de rieles</v>
          </cell>
          <cell r="G162" t="str">
            <v>ml</v>
          </cell>
        </row>
        <row r="163">
          <cell r="C163">
            <v>623.20000000000005</v>
          </cell>
          <cell r="E163" t="str">
            <v>623P</v>
          </cell>
          <cell r="F163" t="str">
            <v>Suministro e instalación de rieles</v>
          </cell>
          <cell r="G163" t="str">
            <v>ml</v>
          </cell>
        </row>
        <row r="164">
          <cell r="C164">
            <v>630.1</v>
          </cell>
          <cell r="D164">
            <v>630</v>
          </cell>
          <cell r="F164" t="str">
            <v>Concreto Clase A</v>
          </cell>
          <cell r="G164" t="str">
            <v>m3</v>
          </cell>
        </row>
        <row r="165">
          <cell r="C165">
            <v>630.20000000000005</v>
          </cell>
          <cell r="D165">
            <v>630</v>
          </cell>
          <cell r="F165" t="str">
            <v>Concreto Clase B</v>
          </cell>
          <cell r="G165" t="str">
            <v>m3</v>
          </cell>
        </row>
        <row r="166">
          <cell r="C166">
            <v>630.29999999999995</v>
          </cell>
          <cell r="D166">
            <v>630</v>
          </cell>
          <cell r="F166" t="str">
            <v>Concreto Clase C</v>
          </cell>
          <cell r="G166" t="str">
            <v>m3</v>
          </cell>
        </row>
        <row r="167">
          <cell r="C167">
            <v>630.4</v>
          </cell>
          <cell r="D167">
            <v>630</v>
          </cell>
          <cell r="F167" t="str">
            <v>Concreto Clase D</v>
          </cell>
          <cell r="G167" t="str">
            <v>m3</v>
          </cell>
        </row>
        <row r="168">
          <cell r="C168">
            <v>630.5</v>
          </cell>
          <cell r="D168">
            <v>630</v>
          </cell>
          <cell r="F168" t="str">
            <v>Concreto Clase E</v>
          </cell>
          <cell r="G168" t="str">
            <v>m3</v>
          </cell>
        </row>
        <row r="169">
          <cell r="C169">
            <v>630.6</v>
          </cell>
          <cell r="D169">
            <v>630</v>
          </cell>
          <cell r="F169" t="str">
            <v>Concreto Clase F</v>
          </cell>
          <cell r="G169" t="str">
            <v>m3</v>
          </cell>
        </row>
        <row r="170">
          <cell r="C170">
            <v>630.70000000000005</v>
          </cell>
          <cell r="D170">
            <v>630</v>
          </cell>
          <cell r="F170" t="str">
            <v>Concreto Clase G</v>
          </cell>
          <cell r="G170" t="str">
            <v>m3</v>
          </cell>
        </row>
        <row r="171">
          <cell r="C171">
            <v>630.79999999999995</v>
          </cell>
          <cell r="D171">
            <v>630</v>
          </cell>
          <cell r="E171" t="str">
            <v>630P</v>
          </cell>
          <cell r="F171" t="str">
            <v>Concreto Clase A con aditivo</v>
          </cell>
          <cell r="G171" t="str">
            <v>m3</v>
          </cell>
        </row>
        <row r="172">
          <cell r="C172">
            <v>630.9</v>
          </cell>
          <cell r="D172">
            <v>630</v>
          </cell>
          <cell r="E172" t="str">
            <v>630P</v>
          </cell>
          <cell r="F172" t="str">
            <v>Concreto Clase D con aditivo</v>
          </cell>
          <cell r="G172" t="str">
            <v>m3</v>
          </cell>
        </row>
        <row r="173">
          <cell r="C173">
            <v>630.1</v>
          </cell>
          <cell r="D173">
            <v>630</v>
          </cell>
          <cell r="E173" t="str">
            <v>630P-1</v>
          </cell>
          <cell r="F173" t="str">
            <v>Realce de cabezotes de alcantarillas</v>
          </cell>
          <cell r="G173" t="str">
            <v>m3</v>
          </cell>
        </row>
        <row r="174">
          <cell r="C174">
            <v>630.11</v>
          </cell>
          <cell r="D174">
            <v>630</v>
          </cell>
          <cell r="E174" t="str">
            <v>630P-2</v>
          </cell>
          <cell r="F174" t="str">
            <v>Realce de bordillo de cunetas</v>
          </cell>
          <cell r="G174" t="str">
            <v>m3</v>
          </cell>
        </row>
        <row r="175">
          <cell r="C175">
            <v>630.12</v>
          </cell>
          <cell r="D175">
            <v>630</v>
          </cell>
          <cell r="E175" t="str">
            <v>630P-3</v>
          </cell>
          <cell r="F175" t="str">
            <v>Concreto Clase G para cimientos</v>
          </cell>
          <cell r="G175" t="str">
            <v>m3</v>
          </cell>
        </row>
        <row r="176">
          <cell r="C176">
            <v>630.13</v>
          </cell>
          <cell r="D176">
            <v>630</v>
          </cell>
          <cell r="E176" t="str">
            <v>630P-3</v>
          </cell>
          <cell r="F176" t="str">
            <v>Concreto Clase G para elevaciones</v>
          </cell>
          <cell r="G176" t="str">
            <v>m3</v>
          </cell>
        </row>
        <row r="177">
          <cell r="C177">
            <v>630.14</v>
          </cell>
          <cell r="D177">
            <v>630</v>
          </cell>
          <cell r="E177" t="str">
            <v>630P-4</v>
          </cell>
          <cell r="F177" t="str">
            <v>Recubrimiento con malla y mortero 1:4, e=5cm</v>
          </cell>
          <cell r="G177" t="str">
            <v>m2</v>
          </cell>
        </row>
        <row r="178">
          <cell r="C178">
            <v>630.15</v>
          </cell>
          <cell r="D178">
            <v>630</v>
          </cell>
          <cell r="E178" t="str">
            <v>630P-5</v>
          </cell>
          <cell r="F178" t="str">
            <v>Suministro y colocación de bolsacretos, concreto Clase E, amarrados con hierro de media pulgada.</v>
          </cell>
          <cell r="G178" t="str">
            <v>m3</v>
          </cell>
        </row>
        <row r="179">
          <cell r="C179">
            <v>630.16</v>
          </cell>
          <cell r="D179">
            <v>630</v>
          </cell>
          <cell r="E179" t="str">
            <v>630P-5</v>
          </cell>
          <cell r="F179" t="str">
            <v>Suministro y colocación de pentápodos, concreto Clase E.</v>
          </cell>
          <cell r="G179" t="str">
            <v>m3</v>
          </cell>
        </row>
        <row r="180">
          <cell r="C180">
            <v>632</v>
          </cell>
          <cell r="D180">
            <v>632</v>
          </cell>
          <cell r="F180" t="str">
            <v>Baranda de concreto</v>
          </cell>
          <cell r="G180" t="str">
            <v>ml</v>
          </cell>
          <cell r="H180" t="str">
            <v>No incluye el acero de refuerzo</v>
          </cell>
        </row>
        <row r="181">
          <cell r="C181">
            <v>632.1</v>
          </cell>
          <cell r="E181" t="str">
            <v>632P</v>
          </cell>
          <cell r="F181" t="str">
            <v>Baranda metálica tubular</v>
          </cell>
          <cell r="G181" t="str">
            <v>ml</v>
          </cell>
        </row>
        <row r="182">
          <cell r="C182">
            <v>632.20000000000005</v>
          </cell>
          <cell r="E182" t="str">
            <v>632P</v>
          </cell>
          <cell r="F182" t="str">
            <v>Desinstalación de baranda metálica</v>
          </cell>
          <cell r="G182" t="str">
            <v>ml</v>
          </cell>
        </row>
        <row r="183">
          <cell r="C183">
            <v>640.1</v>
          </cell>
          <cell r="D183">
            <v>640</v>
          </cell>
          <cell r="F183" t="str">
            <v>Acero de refuerzo Grado 37</v>
          </cell>
          <cell r="G183" t="str">
            <v>Kg</v>
          </cell>
        </row>
        <row r="184">
          <cell r="C184">
            <v>640.20000000000005</v>
          </cell>
          <cell r="D184">
            <v>640</v>
          </cell>
          <cell r="F184" t="str">
            <v>Acero de refuerzo Grado 40</v>
          </cell>
          <cell r="G184" t="str">
            <v>Kg</v>
          </cell>
        </row>
        <row r="185">
          <cell r="C185">
            <v>640.29999999999995</v>
          </cell>
          <cell r="D185">
            <v>640</v>
          </cell>
          <cell r="F185" t="str">
            <v>Acero de refuerzo Grado 60</v>
          </cell>
          <cell r="G185" t="str">
            <v>Kg</v>
          </cell>
        </row>
        <row r="186">
          <cell r="C186">
            <v>641</v>
          </cell>
          <cell r="D186">
            <v>641</v>
          </cell>
          <cell r="F186" t="str">
            <v>Acero de preesfuerzo</v>
          </cell>
          <cell r="G186" t="str">
            <v>t-m</v>
          </cell>
        </row>
        <row r="187">
          <cell r="C187">
            <v>642.1</v>
          </cell>
          <cell r="D187">
            <v>642</v>
          </cell>
          <cell r="F187" t="str">
            <v>Apoyo elastomérico</v>
          </cell>
          <cell r="G187" t="str">
            <v>Un</v>
          </cell>
        </row>
        <row r="188">
          <cell r="C188">
            <v>642.20000000000005</v>
          </cell>
          <cell r="D188">
            <v>642</v>
          </cell>
          <cell r="F188" t="str">
            <v>Sello para juntas de puentes</v>
          </cell>
          <cell r="G188" t="str">
            <v>ml</v>
          </cell>
        </row>
        <row r="189">
          <cell r="C189">
            <v>643</v>
          </cell>
          <cell r="E189" t="str">
            <v>643P</v>
          </cell>
          <cell r="F189" t="str">
            <v>Suministro e instalación de juntas de dilatación</v>
          </cell>
          <cell r="G189" t="str">
            <v>ml</v>
          </cell>
        </row>
        <row r="190">
          <cell r="C190">
            <v>644</v>
          </cell>
          <cell r="E190" t="str">
            <v>644P</v>
          </cell>
          <cell r="F190" t="str">
            <v>Suministro e instalación de sellos para juntas de puentes</v>
          </cell>
          <cell r="G190" t="str">
            <v>ml</v>
          </cell>
        </row>
        <row r="191">
          <cell r="C191">
            <v>645</v>
          </cell>
          <cell r="E191" t="str">
            <v>645P</v>
          </cell>
          <cell r="F191" t="str">
            <v>Rejilla en varilla (2.0m x 2.52 m), D=1".</v>
          </cell>
          <cell r="G191" t="str">
            <v>Un</v>
          </cell>
        </row>
        <row r="192">
          <cell r="C192">
            <v>646</v>
          </cell>
          <cell r="E192" t="str">
            <v>646P</v>
          </cell>
          <cell r="F192" t="str">
            <v>Anclajes o Tiebacks</v>
          </cell>
          <cell r="G192" t="str">
            <v>ml</v>
          </cell>
        </row>
        <row r="193">
          <cell r="C193">
            <v>650.1</v>
          </cell>
          <cell r="D193">
            <v>650</v>
          </cell>
          <cell r="F193" t="str">
            <v>Diseño y fabricación de estructura metálica</v>
          </cell>
          <cell r="G193" t="str">
            <v>Kg</v>
          </cell>
        </row>
        <row r="194">
          <cell r="C194">
            <v>650.20000000000005</v>
          </cell>
          <cell r="D194">
            <v>650</v>
          </cell>
          <cell r="F194" t="str">
            <v>Fabricación de la estructura metálica</v>
          </cell>
          <cell r="G194" t="str">
            <v>Kg</v>
          </cell>
        </row>
        <row r="195">
          <cell r="C195">
            <v>650.29999999999995</v>
          </cell>
          <cell r="D195">
            <v>650</v>
          </cell>
          <cell r="F195" t="str">
            <v>Transporte de estructura metálica</v>
          </cell>
          <cell r="G195" t="str">
            <v>Kg</v>
          </cell>
        </row>
        <row r="196">
          <cell r="C196">
            <v>650.4</v>
          </cell>
          <cell r="D196">
            <v>650</v>
          </cell>
          <cell r="F196" t="str">
            <v>Montaje y pintura de estructura metálica</v>
          </cell>
          <cell r="G196" t="str">
            <v>Kg</v>
          </cell>
        </row>
        <row r="197">
          <cell r="C197">
            <v>660.1</v>
          </cell>
          <cell r="D197">
            <v>660</v>
          </cell>
          <cell r="F197" t="str">
            <v>Tubería de concreto simple de diámetro 450 mm</v>
          </cell>
          <cell r="G197" t="str">
            <v>ml</v>
          </cell>
        </row>
        <row r="198">
          <cell r="C198">
            <v>660.2</v>
          </cell>
          <cell r="D198">
            <v>660</v>
          </cell>
          <cell r="F198" t="str">
            <v>Tubería de concreto simple de diámetro 600 mm</v>
          </cell>
          <cell r="G198" t="str">
            <v>ml</v>
          </cell>
        </row>
        <row r="199">
          <cell r="C199">
            <v>660.3</v>
          </cell>
          <cell r="D199">
            <v>660</v>
          </cell>
          <cell r="F199" t="str">
            <v>Tubería de concreto simple de diámetro 750 mm</v>
          </cell>
          <cell r="G199" t="str">
            <v>ml</v>
          </cell>
        </row>
        <row r="200">
          <cell r="C200">
            <v>660.4</v>
          </cell>
          <cell r="E200" t="str">
            <v>660P</v>
          </cell>
          <cell r="F200" t="str">
            <v>Tubería perforada de gres de 6 pulgadas de diámetro</v>
          </cell>
          <cell r="G200" t="str">
            <v>ml</v>
          </cell>
        </row>
        <row r="201">
          <cell r="C201">
            <v>661</v>
          </cell>
          <cell r="D201">
            <v>661</v>
          </cell>
          <cell r="F201" t="str">
            <v>Tubería de concreto reforzado de 900 mm diámetro interior</v>
          </cell>
          <cell r="G201" t="str">
            <v>ml</v>
          </cell>
        </row>
        <row r="202">
          <cell r="C202">
            <v>662.1</v>
          </cell>
          <cell r="D202">
            <v>662</v>
          </cell>
          <cell r="F202" t="str">
            <v>Tubería corrugada de acero galvanizado de lámina calibre __ y diámetro __ mm</v>
          </cell>
          <cell r="G202" t="str">
            <v>ml</v>
          </cell>
        </row>
        <row r="203">
          <cell r="C203">
            <v>662.2</v>
          </cell>
          <cell r="D203">
            <v>662</v>
          </cell>
          <cell r="F203" t="str">
            <v>Tubería corrugada de acero con recubrimiento bituminoso de lámina calibre __ y diámetro __ mm</v>
          </cell>
          <cell r="G203" t="str">
            <v>ml</v>
          </cell>
        </row>
        <row r="204">
          <cell r="C204">
            <v>669.1</v>
          </cell>
          <cell r="E204" t="str">
            <v>669P</v>
          </cell>
          <cell r="F204" t="str">
            <v>Andenes de sección 2m de ancho x 0.12 m de espesor</v>
          </cell>
          <cell r="G204" t="str">
            <v>m2</v>
          </cell>
        </row>
        <row r="205">
          <cell r="C205">
            <v>670.1</v>
          </cell>
          <cell r="D205">
            <v>670</v>
          </cell>
          <cell r="F205" t="str">
            <v>Disipadores de energía y sedimentadores en gaviones</v>
          </cell>
          <cell r="G205" t="str">
            <v>m3</v>
          </cell>
        </row>
        <row r="206">
          <cell r="C206">
            <v>670.2</v>
          </cell>
          <cell r="D206">
            <v>670</v>
          </cell>
          <cell r="F206" t="str">
            <v>Disipadores de energía y sedimentadores en concreto ciclópeo</v>
          </cell>
          <cell r="G206" t="str">
            <v>m3</v>
          </cell>
        </row>
        <row r="207">
          <cell r="C207">
            <v>671</v>
          </cell>
          <cell r="D207">
            <v>671</v>
          </cell>
          <cell r="F207" t="str">
            <v>Cunetas revestidas en concreto</v>
          </cell>
          <cell r="G207" t="str">
            <v>m3</v>
          </cell>
        </row>
        <row r="208">
          <cell r="C208">
            <v>671.1</v>
          </cell>
          <cell r="D208">
            <v>671</v>
          </cell>
          <cell r="E208" t="str">
            <v>671P</v>
          </cell>
          <cell r="F208" t="str">
            <v>Cunetas revestidas en concreto clase D, Sección # 1 y Sección No. 2</v>
          </cell>
          <cell r="G208" t="str">
            <v>m3</v>
          </cell>
        </row>
        <row r="209">
          <cell r="C209">
            <v>672</v>
          </cell>
          <cell r="D209">
            <v>672</v>
          </cell>
          <cell r="F209" t="str">
            <v>Bordillo</v>
          </cell>
          <cell r="G209" t="str">
            <v>ml</v>
          </cell>
        </row>
        <row r="210">
          <cell r="C210">
            <v>672.1</v>
          </cell>
          <cell r="D210">
            <v>672</v>
          </cell>
          <cell r="E210" t="str">
            <v>672P</v>
          </cell>
          <cell r="F210" t="str">
            <v>Realce de bordillo</v>
          </cell>
          <cell r="G210" t="str">
            <v>ml</v>
          </cell>
        </row>
        <row r="211">
          <cell r="C211">
            <v>673</v>
          </cell>
          <cell r="D211">
            <v>673</v>
          </cell>
          <cell r="F211" t="str">
            <v>Material filtrante</v>
          </cell>
          <cell r="G211" t="str">
            <v>m3</v>
          </cell>
        </row>
        <row r="212">
          <cell r="C212">
            <v>673.1</v>
          </cell>
          <cell r="D212">
            <v>673</v>
          </cell>
          <cell r="E212" t="str">
            <v>673P</v>
          </cell>
          <cell r="F212" t="str">
            <v>Dren horizontal 0-10 m</v>
          </cell>
          <cell r="G212" t="str">
            <v>ml</v>
          </cell>
        </row>
        <row r="213">
          <cell r="C213">
            <v>673.2</v>
          </cell>
          <cell r="D213">
            <v>673</v>
          </cell>
          <cell r="E213" t="str">
            <v>673P</v>
          </cell>
          <cell r="F213" t="str">
            <v>Dren horizontal 0-30 m</v>
          </cell>
          <cell r="G213" t="str">
            <v>ml</v>
          </cell>
        </row>
        <row r="214">
          <cell r="C214">
            <v>673.3</v>
          </cell>
          <cell r="D214">
            <v>673</v>
          </cell>
          <cell r="E214" t="str">
            <v>673P-1</v>
          </cell>
          <cell r="F214" t="str">
            <v>Filtros geocompuestos Tipo Geodren o Pack drain</v>
          </cell>
          <cell r="G214" t="str">
            <v>ml</v>
          </cell>
        </row>
        <row r="215">
          <cell r="C215">
            <v>673.4</v>
          </cell>
          <cell r="D215">
            <v>673</v>
          </cell>
          <cell r="E215" t="str">
            <v>673P-2</v>
          </cell>
          <cell r="F215" t="str">
            <v>Material filtrante, entre 3" y 6", para dren profundo</v>
          </cell>
          <cell r="G215" t="str">
            <v>ml</v>
          </cell>
        </row>
        <row r="216">
          <cell r="C216">
            <v>674.1</v>
          </cell>
          <cell r="E216" t="str">
            <v>674P</v>
          </cell>
          <cell r="F216" t="str">
            <v>Nivelación y reconstrucción de pozos de inspección</v>
          </cell>
          <cell r="G216" t="str">
            <v>Un</v>
          </cell>
        </row>
        <row r="217">
          <cell r="C217">
            <v>674.2</v>
          </cell>
          <cell r="E217" t="str">
            <v>674P</v>
          </cell>
          <cell r="F217" t="str">
            <v>Nivelación y reconstrucción de sumideros</v>
          </cell>
          <cell r="G217" t="str">
            <v>Un</v>
          </cell>
        </row>
        <row r="218">
          <cell r="C218">
            <v>674.3</v>
          </cell>
          <cell r="E218" t="str">
            <v>674P</v>
          </cell>
          <cell r="F218" t="str">
            <v>Nivelación y reconstrucción de cajas de válvulas de la EAAB</v>
          </cell>
          <cell r="G218" t="str">
            <v>Un</v>
          </cell>
        </row>
        <row r="219">
          <cell r="C219">
            <v>674.4</v>
          </cell>
          <cell r="E219" t="str">
            <v>674P</v>
          </cell>
          <cell r="F219" t="str">
            <v>Nivelación y reconstrucción de cajas de energía de CODENSA</v>
          </cell>
          <cell r="G219" t="str">
            <v>Un</v>
          </cell>
        </row>
        <row r="220">
          <cell r="C220">
            <v>674.5</v>
          </cell>
          <cell r="E220" t="str">
            <v>674P</v>
          </cell>
          <cell r="F220" t="str">
            <v>Nivelación y reconstrucción de cajas de la ETB</v>
          </cell>
          <cell r="G220" t="str">
            <v>Un</v>
          </cell>
        </row>
        <row r="221">
          <cell r="C221">
            <v>674.6</v>
          </cell>
          <cell r="E221" t="str">
            <v>674P</v>
          </cell>
          <cell r="F221" t="str">
            <v>Reubicación de postes de CODENSA</v>
          </cell>
          <cell r="G221" t="str">
            <v>Un</v>
          </cell>
        </row>
        <row r="222">
          <cell r="C222">
            <v>675</v>
          </cell>
          <cell r="E222" t="str">
            <v>675P</v>
          </cell>
          <cell r="F222" t="str">
            <v>Caja de inspección para alumbrado público</v>
          </cell>
          <cell r="G222" t="str">
            <v>Un</v>
          </cell>
        </row>
        <row r="223">
          <cell r="C223">
            <v>678.1</v>
          </cell>
          <cell r="E223" t="str">
            <v>678P</v>
          </cell>
          <cell r="F223" t="str">
            <v>Suministro y colocación de ductos de PVC o similar</v>
          </cell>
          <cell r="G223" t="str">
            <v>ml</v>
          </cell>
        </row>
        <row r="224">
          <cell r="C224">
            <v>680.1</v>
          </cell>
          <cell r="D224">
            <v>680</v>
          </cell>
          <cell r="F224" t="str">
            <v>Escamas en concreto</v>
          </cell>
          <cell r="G224" t="str">
            <v>m2</v>
          </cell>
        </row>
        <row r="225">
          <cell r="C225">
            <v>680.2</v>
          </cell>
          <cell r="D225">
            <v>680</v>
          </cell>
          <cell r="F225" t="str">
            <v>Armadura galvanizada</v>
          </cell>
          <cell r="G225" t="str">
            <v>ml</v>
          </cell>
        </row>
        <row r="226">
          <cell r="C226">
            <v>680.3</v>
          </cell>
          <cell r="D226">
            <v>680</v>
          </cell>
          <cell r="F226" t="str">
            <v>Relleno granular para tierra armada</v>
          </cell>
          <cell r="G226" t="str">
            <v>m3</v>
          </cell>
        </row>
        <row r="227">
          <cell r="C227">
            <v>681.1</v>
          </cell>
          <cell r="D227">
            <v>681</v>
          </cell>
          <cell r="F227" t="str">
            <v>Gaviones</v>
          </cell>
          <cell r="G227" t="str">
            <v>m3</v>
          </cell>
        </row>
        <row r="228">
          <cell r="C228">
            <v>681.2</v>
          </cell>
          <cell r="E228" t="str">
            <v>681P</v>
          </cell>
          <cell r="F228" t="str">
            <v>Gaviones con malla calibre 12</v>
          </cell>
          <cell r="G228" t="str">
            <v>m3</v>
          </cell>
        </row>
        <row r="229">
          <cell r="C229">
            <v>682</v>
          </cell>
          <cell r="D229">
            <v>682</v>
          </cell>
          <cell r="F229" t="str">
            <v>Muro de contención de suelo reforzado con geotextil</v>
          </cell>
          <cell r="G229" t="str">
            <v>m3</v>
          </cell>
          <cell r="H229" t="str">
            <v>No incluye geotextil ni recubrimiento del muro</v>
          </cell>
        </row>
        <row r="230">
          <cell r="C230">
            <v>682.1</v>
          </cell>
          <cell r="E230" t="str">
            <v>682P</v>
          </cell>
          <cell r="F230" t="str">
            <v>Geotextil para refuerzo</v>
          </cell>
          <cell r="G230" t="str">
            <v>m²</v>
          </cell>
        </row>
        <row r="231">
          <cell r="C231">
            <v>682.2</v>
          </cell>
          <cell r="E231" t="str">
            <v>682P</v>
          </cell>
          <cell r="F231" t="str">
            <v>Suministro y colocación de malla de gallinero recubierta con mortero</v>
          </cell>
          <cell r="G231" t="str">
            <v>m²</v>
          </cell>
        </row>
        <row r="232">
          <cell r="C232">
            <v>682.3</v>
          </cell>
          <cell r="E232" t="str">
            <v>682P</v>
          </cell>
          <cell r="F232" t="str">
            <v>Relleno para muro de tierra</v>
          </cell>
          <cell r="G232" t="str">
            <v>m³</v>
          </cell>
        </row>
        <row r="233">
          <cell r="C233">
            <v>683</v>
          </cell>
          <cell r="E233" t="str">
            <v>683P</v>
          </cell>
          <cell r="F233" t="str">
            <v>Bolsacretos en concreto Clase F</v>
          </cell>
          <cell r="G233" t="str">
            <v>m3</v>
          </cell>
        </row>
        <row r="234">
          <cell r="C234">
            <v>683.1</v>
          </cell>
          <cell r="E234" t="str">
            <v>683P-1</v>
          </cell>
          <cell r="F234" t="str">
            <v>Bolsacretos en concreto Clase D</v>
          </cell>
          <cell r="G234" t="str">
            <v>m³</v>
          </cell>
        </row>
        <row r="235">
          <cell r="C235">
            <v>683.2</v>
          </cell>
          <cell r="E235" t="str">
            <v>683P-1</v>
          </cell>
          <cell r="F235" t="str">
            <v>Bolsacretos en concreto Clase E</v>
          </cell>
          <cell r="G235" t="str">
            <v>m³</v>
          </cell>
        </row>
        <row r="236">
          <cell r="C236">
            <v>700.1</v>
          </cell>
          <cell r="D236">
            <v>700</v>
          </cell>
          <cell r="F236" t="str">
            <v>Línea de demarcación</v>
          </cell>
          <cell r="G236" t="str">
            <v>ml</v>
          </cell>
        </row>
        <row r="237">
          <cell r="C237">
            <v>700.2</v>
          </cell>
          <cell r="D237">
            <v>700</v>
          </cell>
          <cell r="F237" t="str">
            <v>Marca vial</v>
          </cell>
          <cell r="G237" t="str">
            <v>m2</v>
          </cell>
        </row>
        <row r="238">
          <cell r="C238">
            <v>700.3</v>
          </cell>
          <cell r="D238">
            <v>700</v>
          </cell>
          <cell r="E238" t="str">
            <v>700P</v>
          </cell>
          <cell r="F238" t="str">
            <v>Línea de demarcación sobre concreto rígido</v>
          </cell>
          <cell r="G238" t="str">
            <v>ml</v>
          </cell>
        </row>
        <row r="239">
          <cell r="C239">
            <v>701</v>
          </cell>
          <cell r="D239">
            <v>701</v>
          </cell>
          <cell r="F239" t="str">
            <v>Tacha reflectiva</v>
          </cell>
          <cell r="G239" t="str">
            <v>Un</v>
          </cell>
        </row>
        <row r="240">
          <cell r="C240">
            <v>710.1</v>
          </cell>
          <cell r="D240">
            <v>710</v>
          </cell>
          <cell r="F240" t="str">
            <v>Señal de tránsito grupo I</v>
          </cell>
          <cell r="G240" t="str">
            <v>Un</v>
          </cell>
        </row>
        <row r="241">
          <cell r="C241">
            <v>710.2</v>
          </cell>
          <cell r="D241">
            <v>710</v>
          </cell>
          <cell r="F241" t="str">
            <v>Señal de tránsito grupo II</v>
          </cell>
          <cell r="G241" t="str">
            <v>Un</v>
          </cell>
        </row>
        <row r="242">
          <cell r="C242">
            <v>710.3</v>
          </cell>
          <cell r="D242">
            <v>710</v>
          </cell>
          <cell r="F242" t="str">
            <v>Señal de tránsito grupo III</v>
          </cell>
          <cell r="G242" t="str">
            <v>Un</v>
          </cell>
        </row>
        <row r="243">
          <cell r="C243">
            <v>710.4</v>
          </cell>
          <cell r="D243">
            <v>710</v>
          </cell>
          <cell r="F243" t="str">
            <v>Señal de tránsito grupo IV</v>
          </cell>
          <cell r="G243" t="str">
            <v>Un</v>
          </cell>
        </row>
        <row r="244">
          <cell r="C244">
            <v>710.5</v>
          </cell>
          <cell r="D244">
            <v>710</v>
          </cell>
          <cell r="F244" t="str">
            <v>Señal de tránsito grupo V</v>
          </cell>
          <cell r="G244" t="str">
            <v>m2</v>
          </cell>
        </row>
        <row r="245">
          <cell r="C245">
            <v>710.6</v>
          </cell>
          <cell r="D245">
            <v>710</v>
          </cell>
          <cell r="E245" t="str">
            <v>710P</v>
          </cell>
          <cell r="F245" t="str">
            <v>Suministro e intalación de pasavías</v>
          </cell>
          <cell r="G245" t="str">
            <v>Un</v>
          </cell>
        </row>
        <row r="246">
          <cell r="C246">
            <v>720</v>
          </cell>
          <cell r="D246">
            <v>720</v>
          </cell>
          <cell r="F246" t="str">
            <v>Poste de kilometraje</v>
          </cell>
          <cell r="G246" t="str">
            <v>Un</v>
          </cell>
        </row>
        <row r="247">
          <cell r="C247">
            <v>730.1</v>
          </cell>
          <cell r="D247">
            <v>730</v>
          </cell>
          <cell r="F247" t="str">
            <v>Defensa metálica</v>
          </cell>
          <cell r="G247" t="str">
            <v>ml</v>
          </cell>
        </row>
        <row r="248">
          <cell r="C248">
            <v>730.2</v>
          </cell>
          <cell r="D248">
            <v>730</v>
          </cell>
          <cell r="F248" t="str">
            <v>Sección final</v>
          </cell>
          <cell r="G248" t="str">
            <v>Un</v>
          </cell>
        </row>
        <row r="249">
          <cell r="C249">
            <v>730.3</v>
          </cell>
          <cell r="D249">
            <v>730</v>
          </cell>
          <cell r="F249" t="str">
            <v>Sección de tope</v>
          </cell>
          <cell r="G249" t="str">
            <v>Un</v>
          </cell>
        </row>
        <row r="250">
          <cell r="C250">
            <v>731</v>
          </cell>
          <cell r="E250" t="str">
            <v>731P</v>
          </cell>
          <cell r="F250" t="str">
            <v>Amortiguadores para defensa metálica</v>
          </cell>
          <cell r="G250" t="str">
            <v>Un</v>
          </cell>
        </row>
        <row r="251">
          <cell r="C251">
            <v>740</v>
          </cell>
          <cell r="D251">
            <v>740</v>
          </cell>
          <cell r="F251" t="str">
            <v>Captafaros</v>
          </cell>
          <cell r="G251" t="str">
            <v>Un</v>
          </cell>
        </row>
        <row r="252">
          <cell r="C252">
            <v>741</v>
          </cell>
          <cell r="E252" t="str">
            <v>741P</v>
          </cell>
          <cell r="F252" t="str">
            <v>Pintura de muros</v>
          </cell>
          <cell r="G252" t="str">
            <v>m2</v>
          </cell>
        </row>
        <row r="253">
          <cell r="C253">
            <v>741.1</v>
          </cell>
          <cell r="E253" t="str">
            <v>741P-1</v>
          </cell>
          <cell r="F253" t="str">
            <v>Pintura de muros</v>
          </cell>
          <cell r="G253" t="str">
            <v>m2</v>
          </cell>
        </row>
        <row r="254">
          <cell r="C254">
            <v>750</v>
          </cell>
          <cell r="E254" t="str">
            <v>750P</v>
          </cell>
          <cell r="F254" t="str">
            <v>Bandas sonoras reductoras de velocidad</v>
          </cell>
          <cell r="G254" t="str">
            <v>m2</v>
          </cell>
        </row>
        <row r="255">
          <cell r="C255">
            <v>800.1</v>
          </cell>
          <cell r="D255">
            <v>800</v>
          </cell>
          <cell r="F255" t="str">
            <v>Cerca de alambre de púas con postes de madera</v>
          </cell>
          <cell r="G255" t="str">
            <v>ml</v>
          </cell>
        </row>
        <row r="256">
          <cell r="C256">
            <v>800.2</v>
          </cell>
          <cell r="D256">
            <v>800</v>
          </cell>
          <cell r="F256" t="str">
            <v>Cerca de alambre de púas con postes de concreto</v>
          </cell>
          <cell r="G256" t="str">
            <v>ml</v>
          </cell>
        </row>
        <row r="257">
          <cell r="C257">
            <v>800.3</v>
          </cell>
          <cell r="D257">
            <v>800</v>
          </cell>
          <cell r="F257" t="str">
            <v>Cerca de malla con postes de madera</v>
          </cell>
          <cell r="G257" t="str">
            <v>ml</v>
          </cell>
        </row>
        <row r="258">
          <cell r="C258">
            <v>800.4</v>
          </cell>
          <cell r="D258">
            <v>800</v>
          </cell>
          <cell r="F258" t="str">
            <v>Cerca de malla con postes de concreto</v>
          </cell>
          <cell r="G258" t="str">
            <v>ml</v>
          </cell>
        </row>
        <row r="259">
          <cell r="C259">
            <v>810.1</v>
          </cell>
          <cell r="D259">
            <v>810</v>
          </cell>
          <cell r="F259" t="str">
            <v>Empradización de taludes con bloques de césped</v>
          </cell>
          <cell r="G259" t="str">
            <v>m2</v>
          </cell>
          <cell r="H259" t="str">
            <v>No incluye transporte de materiales</v>
          </cell>
        </row>
        <row r="260">
          <cell r="C260">
            <v>810.2</v>
          </cell>
          <cell r="D260">
            <v>810</v>
          </cell>
          <cell r="F260" t="str">
            <v>Empradización de taludes con tierra orgánica y semillas</v>
          </cell>
          <cell r="G260" t="str">
            <v>m2</v>
          </cell>
          <cell r="H260" t="str">
            <v>No incluye transporte de materiales</v>
          </cell>
        </row>
        <row r="261">
          <cell r="C261">
            <v>810.3</v>
          </cell>
          <cell r="D261">
            <v>810</v>
          </cell>
          <cell r="E261" t="str">
            <v>810P</v>
          </cell>
          <cell r="F261" t="str">
            <v>Empradización de taludes con bloques de césped</v>
          </cell>
          <cell r="G261" t="str">
            <v>m2</v>
          </cell>
          <cell r="H261" t="str">
            <v>Incluye transporte de materiales</v>
          </cell>
        </row>
        <row r="262">
          <cell r="C262">
            <v>810.4</v>
          </cell>
          <cell r="D262">
            <v>810</v>
          </cell>
          <cell r="E262" t="str">
            <v>810P</v>
          </cell>
          <cell r="F262" t="str">
            <v>Empradización de taludes con tierra orgánica y semillas</v>
          </cell>
          <cell r="G262" t="str">
            <v>m2</v>
          </cell>
          <cell r="H262" t="str">
            <v>Incluye transporte de materiales</v>
          </cell>
        </row>
        <row r="263">
          <cell r="C263">
            <v>820.1</v>
          </cell>
          <cell r="D263">
            <v>820</v>
          </cell>
          <cell r="F263" t="str">
            <v>Geotextil</v>
          </cell>
          <cell r="G263" t="str">
            <v>m2</v>
          </cell>
        </row>
        <row r="264">
          <cell r="C264">
            <v>820.2</v>
          </cell>
          <cell r="D264">
            <v>820</v>
          </cell>
          <cell r="F264" t="str">
            <v>Geotextil para refuerzo del pavimento</v>
          </cell>
          <cell r="G264" t="str">
            <v>m2</v>
          </cell>
        </row>
        <row r="265">
          <cell r="C265">
            <v>830</v>
          </cell>
          <cell r="E265" t="str">
            <v>830P</v>
          </cell>
          <cell r="F265" t="str">
            <v>Limpieza de bermas, incluye cargue y retiro del material sobrante</v>
          </cell>
          <cell r="G265" t="str">
            <v>m2</v>
          </cell>
        </row>
        <row r="266">
          <cell r="C266">
            <v>900.1</v>
          </cell>
          <cell r="D266">
            <v>900</v>
          </cell>
          <cell r="F266" t="str">
            <v>Transporte de materiales provenientes de excavación de la explanación, canales y préstamos, entre 100m y 1000m</v>
          </cell>
          <cell r="G266" t="str">
            <v>m³-E</v>
          </cell>
        </row>
        <row r="267">
          <cell r="C267">
            <v>900.2</v>
          </cell>
          <cell r="D267">
            <v>900</v>
          </cell>
          <cell r="F267" t="str">
            <v>Transporte de materiales provenientes de la excavación de la explanación, canales y préstamos para distancias mayores de 1000m</v>
          </cell>
          <cell r="G267" t="str">
            <v>m³-km</v>
          </cell>
        </row>
        <row r="268">
          <cell r="C268">
            <v>900.3</v>
          </cell>
          <cell r="D268">
            <v>900</v>
          </cell>
          <cell r="F268" t="str">
            <v>Transporte de materiales provenientes de derrumbes</v>
          </cell>
          <cell r="G268" t="str">
            <v>m³-km</v>
          </cell>
        </row>
        <row r="269">
          <cell r="C269">
            <v>1000.1</v>
          </cell>
          <cell r="E269" t="str">
            <v>1000P</v>
          </cell>
          <cell r="F269" t="str">
            <v>Retroexcavadora sobre orugas de capacidad mínima 1.5 yardas cúbicas</v>
          </cell>
          <cell r="G269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EQUIPO"/>
      <sheetName val="MATERIALES"/>
      <sheetName val="MANO DE OBRA"/>
      <sheetName val="INDICE"/>
      <sheetName val="ESTADO RED"/>
      <sheetName val="CARRETERAS"/>
      <sheetName val="GENERALIDADES 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 refreshError="1"/>
      <sheetData sheetId="1173" refreshError="1"/>
      <sheetData sheetId="1174" refreshError="1"/>
      <sheetData sheetId="1175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PUs"/>
      <sheetName val="MUROS"/>
      <sheetName val="PPTO DEFINITIVO"/>
      <sheetName val="ACTA N°1"/>
    </sheetNames>
    <sheetDataSet>
      <sheetData sheetId="0" refreshError="1"/>
      <sheetData sheetId="1" refreshError="1">
        <row r="31">
          <cell r="G31">
            <v>1500</v>
          </cell>
        </row>
        <row r="63">
          <cell r="G63">
            <v>1300</v>
          </cell>
        </row>
        <row r="93">
          <cell r="G93">
            <v>3500</v>
          </cell>
        </row>
        <row r="123">
          <cell r="G123">
            <v>19000</v>
          </cell>
        </row>
        <row r="183">
          <cell r="G183">
            <v>41000</v>
          </cell>
        </row>
        <row r="213">
          <cell r="G213">
            <v>342000</v>
          </cell>
        </row>
        <row r="243">
          <cell r="G243">
            <v>47000</v>
          </cell>
        </row>
        <row r="273">
          <cell r="G273">
            <v>27500</v>
          </cell>
        </row>
        <row r="303">
          <cell r="G303">
            <v>25000</v>
          </cell>
        </row>
        <row r="363">
          <cell r="G363">
            <v>28000</v>
          </cell>
        </row>
        <row r="393">
          <cell r="G393">
            <v>24000</v>
          </cell>
        </row>
        <row r="423">
          <cell r="G423">
            <v>24000</v>
          </cell>
        </row>
        <row r="483">
          <cell r="G483">
            <v>80000</v>
          </cell>
        </row>
        <row r="513">
          <cell r="G513">
            <v>25000</v>
          </cell>
        </row>
        <row r="543">
          <cell r="G543">
            <v>1600</v>
          </cell>
        </row>
        <row r="573">
          <cell r="G573">
            <v>26000</v>
          </cell>
        </row>
        <row r="633">
          <cell r="G633">
            <v>24000</v>
          </cell>
        </row>
        <row r="663">
          <cell r="G663">
            <v>35000</v>
          </cell>
        </row>
        <row r="693">
          <cell r="G693">
            <v>56000</v>
          </cell>
        </row>
        <row r="723">
          <cell r="G723">
            <v>43000</v>
          </cell>
        </row>
        <row r="753">
          <cell r="G753">
            <v>17000</v>
          </cell>
        </row>
        <row r="783">
          <cell r="G783">
            <v>55000</v>
          </cell>
        </row>
        <row r="813">
          <cell r="G813">
            <v>70000</v>
          </cell>
        </row>
        <row r="843">
          <cell r="G843">
            <v>17000</v>
          </cell>
        </row>
        <row r="873">
          <cell r="G873">
            <v>11000</v>
          </cell>
        </row>
        <row r="903">
          <cell r="G903">
            <v>39000</v>
          </cell>
        </row>
        <row r="933">
          <cell r="G933">
            <v>30000</v>
          </cell>
        </row>
        <row r="963">
          <cell r="G963">
            <v>175000</v>
          </cell>
        </row>
        <row r="993">
          <cell r="G993">
            <v>26000</v>
          </cell>
        </row>
        <row r="1023">
          <cell r="G1023">
            <v>35000</v>
          </cell>
        </row>
        <row r="1053">
          <cell r="G1053">
            <v>8000</v>
          </cell>
        </row>
        <row r="1083">
          <cell r="G1083">
            <v>12000</v>
          </cell>
        </row>
        <row r="1113">
          <cell r="G1113">
            <v>6500</v>
          </cell>
        </row>
        <row r="1143">
          <cell r="G1143">
            <v>360000</v>
          </cell>
        </row>
        <row r="1173">
          <cell r="G1173">
            <v>6500</v>
          </cell>
        </row>
        <row r="1203">
          <cell r="G1203">
            <v>5000</v>
          </cell>
        </row>
        <row r="1233">
          <cell r="G1233">
            <v>360000</v>
          </cell>
        </row>
        <row r="1263">
          <cell r="G1263">
            <v>46000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"/>
      <sheetName val="MEMORIA PAVIMENTO"/>
      <sheetName val="AIU"/>
      <sheetName val="PLAN AMBIENTAL"/>
      <sheetName val="MO"/>
      <sheetName val="M.OBRA"/>
      <sheetName val="APU BASICO"/>
      <sheetName val="INTERVENTORIA"/>
      <sheetName val="FACTOR MULTIPLICADOR"/>
      <sheetName val="1"/>
      <sheetName val="APU"/>
      <sheetName val="2"/>
      <sheetName val="3"/>
      <sheetName val="4"/>
      <sheetName val="1.3_2"/>
      <sheetName val="5"/>
      <sheetName val="6"/>
      <sheetName val="7"/>
      <sheetName val="8"/>
      <sheetName val="9"/>
      <sheetName val="10"/>
      <sheetName val="11"/>
      <sheetName val="12"/>
      <sheetName val="MATERIA"/>
      <sheetName val="Cortes y Llenos"/>
      <sheetName val="Pavimento"/>
      <sheetName val="LISTA DE PRECIOS"/>
      <sheetName val="FSE-01 HOJA 1 "/>
      <sheetName val="PRESUPUESTO VIA SAN LUIS JULIO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4">
          <cell r="A4" t="str">
            <v>ACERO</v>
          </cell>
        </row>
        <row r="5">
          <cell r="A5" t="str">
            <v>AGUA</v>
          </cell>
        </row>
        <row r="6">
          <cell r="A6" t="str">
            <v>ARENA LAVADA INCLUYE TRANSPORTE</v>
          </cell>
        </row>
        <row r="7">
          <cell r="A7" t="str">
            <v>CARROTANQUE</v>
          </cell>
        </row>
        <row r="8">
          <cell r="A8" t="str">
            <v>CEMENTO GRIS</v>
          </cell>
        </row>
        <row r="9">
          <cell r="A9" t="str">
            <v>EQUIPO DE SOLDADURA</v>
          </cell>
        </row>
        <row r="10">
          <cell r="A10" t="str">
            <v>GRASA</v>
          </cell>
        </row>
        <row r="11">
          <cell r="A11" t="str">
            <v>HERRAMIENTAS</v>
          </cell>
        </row>
        <row r="12">
          <cell r="A12" t="str">
            <v>MEZCLADORA</v>
          </cell>
        </row>
        <row r="13">
          <cell r="A13" t="str">
            <v>MOTONIVELADORA</v>
          </cell>
        </row>
        <row r="14">
          <cell r="A14" t="str">
            <v>SOLDADURA</v>
          </cell>
        </row>
        <row r="15">
          <cell r="A15" t="str">
            <v>TRITURADO DE 1/2" A  3/4" INCLUYE TRANSPORTE</v>
          </cell>
        </row>
        <row r="16">
          <cell r="A16" t="str">
            <v>VIBROCOMPACTADOR</v>
          </cell>
        </row>
        <row r="17">
          <cell r="A17" t="str">
            <v>VOLQUETA (6M3)</v>
          </cell>
        </row>
        <row r="18">
          <cell r="A18" t="str">
            <v>CARGADOR</v>
          </cell>
        </row>
        <row r="19">
          <cell r="A19" t="str">
            <v>ANTISOL ROJO</v>
          </cell>
        </row>
        <row r="20">
          <cell r="A20" t="str">
            <v>CORTADORA</v>
          </cell>
        </row>
        <row r="21">
          <cell r="A21" t="str">
            <v>HIDROLAVADORA</v>
          </cell>
        </row>
        <row r="22">
          <cell r="A22" t="str">
            <v>CORDON PARA JUNTAS</v>
          </cell>
        </row>
        <row r="23">
          <cell r="A23" t="str">
            <v>SELLANTE DE SILICONA</v>
          </cell>
        </row>
        <row r="24">
          <cell r="A24" t="str">
            <v>SUBBASE GRANULAR</v>
          </cell>
        </row>
        <row r="25">
          <cell r="A25" t="str">
            <v>ROTOMARTILLO - PERCUTOR</v>
          </cell>
        </row>
      </sheetData>
      <sheetData sheetId="27"/>
      <sheetData sheetId="28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FE COVER"/>
      <sheetName val="Hoja2"/>
      <sheetName val="BASE"/>
      <sheetName val="PRECIOS"/>
    </sheetNames>
    <sheetDataSet>
      <sheetData sheetId="0"/>
      <sheetData sheetId="1"/>
      <sheetData sheetId="2">
        <row r="3">
          <cell r="A3" t="str">
            <v>EXPANSION</v>
          </cell>
          <cell r="C3" t="str">
            <v>INITIAL</v>
          </cell>
        </row>
        <row r="4">
          <cell r="C4" t="str">
            <v>SUPPLEMENTAL</v>
          </cell>
        </row>
        <row r="5">
          <cell r="C5" t="str">
            <v>PARTIAL</v>
          </cell>
        </row>
      </sheetData>
      <sheetData sheetId="3" refreshError="1"/>
      <sheetData sheetId="4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>
        <row r="45">
          <cell r="B45">
            <v>1200</v>
          </cell>
        </row>
        <row r="90">
          <cell r="B90">
            <v>800</v>
          </cell>
        </row>
      </sheetData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Var Summary page"/>
      <sheetName val="Chart1"/>
      <sheetName val="Cover"/>
      <sheetName val="FCF Cht"/>
      <sheetName val="Summary page"/>
      <sheetName val="Index"/>
      <sheetName val="PV -JV"/>
      <sheetName val="NPV Summary"/>
      <sheetName val="Price"/>
      <sheetName val="Cost Summ"/>
      <sheetName val="Economic  Graphs"/>
      <sheetName val="Tax workings"/>
      <sheetName val="Sensitivities"/>
      <sheetName val="Tax summary"/>
      <sheetName val="Quantity Graphs"/>
      <sheetName val="Deprec"/>
      <sheetName val="Coal Stocks &amp; Wkg Cap"/>
      <sheetName val="Total Cap"/>
      <sheetName val="Other Cap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Other Op Costs-Security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Paste In Utilisation"/>
      <sheetName val="Paste in Roster"/>
      <sheetName val="Paste In Fleet"/>
      <sheetName val="Equip Data"/>
      <sheetName val="Depr VAT Plan Vallejo - Prodeco"/>
      <sheetName val="Summary"/>
      <sheetName val="Port &amp; HO Costs"/>
      <sheetName val="NOTES"/>
      <sheetName val="Updated CAPEX"/>
      <sheetName val="Not Used ------&gt;"/>
      <sheetName val="Nom IS&amp;BS"/>
      <sheetName val="Update_Header_Footer"/>
      <sheetName val="BASE DE DATOS OR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2">
          <cell r="U62">
            <v>1.5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  <sheetName val="Linea de Impulsion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MATERIALES</v>
          </cell>
          <cell r="B1" t="str">
            <v>UNIDAD</v>
          </cell>
          <cell r="C1" t="str">
            <v>COSTO FEB 2010</v>
          </cell>
        </row>
        <row r="2">
          <cell r="A2" t="str">
            <v>Acero A-36 para estructura metalica</v>
          </cell>
          <cell r="B2" t="str">
            <v>kg</v>
          </cell>
          <cell r="C2">
            <v>6700</v>
          </cell>
          <cell r="D2">
            <v>12516</v>
          </cell>
          <cell r="E2">
            <v>12500</v>
          </cell>
        </row>
        <row r="3">
          <cell r="A3" t="str">
            <v>Acero A-37</v>
          </cell>
          <cell r="B3" t="str">
            <v>kg</v>
          </cell>
          <cell r="C3">
            <v>3063</v>
          </cell>
        </row>
        <row r="4">
          <cell r="A4" t="str">
            <v>Acero A-40</v>
          </cell>
          <cell r="B4" t="str">
            <v>kg</v>
          </cell>
          <cell r="C4">
            <v>3800</v>
          </cell>
        </row>
        <row r="5">
          <cell r="A5" t="str">
            <v>Acero PDR-60</v>
          </cell>
          <cell r="B5" t="str">
            <v>kg</v>
          </cell>
          <cell r="C5">
            <v>2854</v>
          </cell>
        </row>
        <row r="6">
          <cell r="A6" t="str">
            <v>Acero Estructural SAI 1045</v>
          </cell>
          <cell r="C6">
            <v>7500</v>
          </cell>
          <cell r="D6">
            <v>17515</v>
          </cell>
          <cell r="E6">
            <v>17500</v>
          </cell>
        </row>
        <row r="7">
          <cell r="A7" t="str">
            <v>Adoquin Gris e=10cm</v>
          </cell>
          <cell r="B7" t="str">
            <v>m²</v>
          </cell>
          <cell r="C7">
            <v>40000</v>
          </cell>
        </row>
        <row r="8">
          <cell r="A8" t="str">
            <v>Adoquin grama 10X20X6</v>
          </cell>
          <cell r="B8" t="str">
            <v>u</v>
          </cell>
          <cell r="C8">
            <v>690</v>
          </cell>
        </row>
        <row r="9">
          <cell r="A9" t="str">
            <v>Adoquin color 10X20X6</v>
          </cell>
          <cell r="B9" t="str">
            <v>u</v>
          </cell>
          <cell r="C9">
            <v>720</v>
          </cell>
        </row>
        <row r="10">
          <cell r="A10" t="str">
            <v>Agregado para concreto hidraulico</v>
          </cell>
          <cell r="B10" t="str">
            <v>m³</v>
          </cell>
          <cell r="C10">
            <v>40000</v>
          </cell>
        </row>
        <row r="11">
          <cell r="A11" t="str">
            <v>Agregado para tratamiento superf. Doble</v>
          </cell>
          <cell r="B11" t="str">
            <v>m³</v>
          </cell>
          <cell r="C11">
            <v>38000</v>
          </cell>
        </row>
        <row r="12">
          <cell r="A12" t="str">
            <v>Agregado para tratamiento superf. Simple</v>
          </cell>
          <cell r="B12" t="str">
            <v>m³</v>
          </cell>
          <cell r="C12">
            <v>38000</v>
          </cell>
        </row>
        <row r="13">
          <cell r="A13" t="str">
            <v>Agregado petreo para mezclas asfálticas</v>
          </cell>
          <cell r="B13" t="str">
            <v>m³</v>
          </cell>
          <cell r="C13">
            <v>38000</v>
          </cell>
        </row>
        <row r="14">
          <cell r="A14" t="str">
            <v>Agregado petreo para triturar (crudo)</v>
          </cell>
          <cell r="B14" t="str">
            <v>m³</v>
          </cell>
          <cell r="C14">
            <v>19800</v>
          </cell>
        </row>
        <row r="15">
          <cell r="A15" t="str">
            <v>Agregados seleccionados (tamaño máximo 1") (bandas sonoras reduce velocidad)</v>
          </cell>
          <cell r="B15" t="str">
            <v>m³</v>
          </cell>
          <cell r="C15">
            <v>110500</v>
          </cell>
        </row>
        <row r="16">
          <cell r="A16" t="str">
            <v>Agregado tipo LA1 (lechadas)</v>
          </cell>
          <cell r="B16" t="str">
            <v>m³</v>
          </cell>
          <cell r="C16">
            <v>30300</v>
          </cell>
        </row>
        <row r="17">
          <cell r="A17" t="str">
            <v>Agregado tipo LA2 (lechadas)</v>
          </cell>
          <cell r="B17" t="str">
            <v>m³</v>
          </cell>
          <cell r="C17">
            <v>33900</v>
          </cell>
        </row>
        <row r="18">
          <cell r="A18" t="str">
            <v>Agregado tipo LA3 (lechadas)</v>
          </cell>
          <cell r="B18" t="str">
            <v>m³</v>
          </cell>
          <cell r="C18">
            <v>35200</v>
          </cell>
        </row>
        <row r="19">
          <cell r="A19" t="str">
            <v>Agregado tipo LA4 (lechadas)</v>
          </cell>
          <cell r="B19" t="str">
            <v>m³</v>
          </cell>
          <cell r="C19">
            <v>37500</v>
          </cell>
        </row>
        <row r="20">
          <cell r="A20" t="str">
            <v>Agua</v>
          </cell>
          <cell r="B20" t="str">
            <v>l</v>
          </cell>
          <cell r="C20">
            <v>50</v>
          </cell>
        </row>
        <row r="21">
          <cell r="A21" t="str">
            <v>Alambre de pua calibre 12 (340 m)</v>
          </cell>
          <cell r="B21" t="str">
            <v>m</v>
          </cell>
          <cell r="C21">
            <v>547</v>
          </cell>
        </row>
        <row r="22">
          <cell r="A22" t="str">
            <v>Alambre galvanizado No. 12</v>
          </cell>
          <cell r="B22" t="str">
            <v>kg</v>
          </cell>
          <cell r="C22">
            <v>4768</v>
          </cell>
        </row>
        <row r="23">
          <cell r="A23" t="str">
            <v>Alambre negro para amarre</v>
          </cell>
          <cell r="B23" t="str">
            <v>kg</v>
          </cell>
          <cell r="C23">
            <v>3094</v>
          </cell>
        </row>
        <row r="24">
          <cell r="A24" t="str">
            <v>Almohadillas de neopreno dureza 60 (35cm*45cm*5cm con 2 láminas de 3mm)</v>
          </cell>
          <cell r="B24" t="str">
            <v>u</v>
          </cell>
          <cell r="C24">
            <v>323500</v>
          </cell>
        </row>
        <row r="25">
          <cell r="A25" t="str">
            <v>Amortiguadores (para defensas metálicas)</v>
          </cell>
          <cell r="B25" t="str">
            <v>u</v>
          </cell>
          <cell r="C25">
            <v>24360</v>
          </cell>
        </row>
        <row r="26">
          <cell r="A26" t="str">
            <v>Aditivo (Retardante plastificante redutor de fraguado) (sikament 320)</v>
          </cell>
          <cell r="B26" t="str">
            <v>kg</v>
          </cell>
          <cell r="C26">
            <v>8900</v>
          </cell>
        </row>
        <row r="27">
          <cell r="A27" t="str">
            <v>Aditivo (Acelerante plastificante para concretos (plastocrete 169 HE)</v>
          </cell>
          <cell r="B27" t="str">
            <v>kg</v>
          </cell>
          <cell r="C27">
            <v>2900</v>
          </cell>
        </row>
        <row r="28">
          <cell r="A28" t="str">
            <v>Anfo</v>
          </cell>
          <cell r="B28" t="str">
            <v>kg</v>
          </cell>
          <cell r="C28">
            <v>3650</v>
          </cell>
        </row>
        <row r="29">
          <cell r="A29" t="str">
            <v>Angulo de 1-1/2" x 1/4" (cerramiento en malla)</v>
          </cell>
          <cell r="B29" t="str">
            <v>m</v>
          </cell>
          <cell r="C29">
            <v>13062</v>
          </cell>
        </row>
        <row r="30">
          <cell r="A30" t="str">
            <v>Antisol blanco (presentación 20 kilos)</v>
          </cell>
          <cell r="B30" t="str">
            <v>kg</v>
          </cell>
          <cell r="C30">
            <v>6100</v>
          </cell>
        </row>
        <row r="31">
          <cell r="A31" t="str">
            <v>Arbol de 1.2 m</v>
          </cell>
          <cell r="B31" t="str">
            <v>u</v>
          </cell>
          <cell r="C31">
            <v>6700</v>
          </cell>
        </row>
        <row r="32">
          <cell r="A32" t="str">
            <v>Arbol de 0,6 m</v>
          </cell>
          <cell r="B32" t="str">
            <v>u</v>
          </cell>
          <cell r="C32">
            <v>4100</v>
          </cell>
        </row>
        <row r="33">
          <cell r="A33" t="str">
            <v>Arena de sello (fina) (para adoquines)</v>
          </cell>
          <cell r="B33" t="str">
            <v>m³</v>
          </cell>
          <cell r="C33">
            <v>24300</v>
          </cell>
        </row>
        <row r="34">
          <cell r="A34" t="str">
            <v>Arena de soporte (media) (para adoquines)</v>
          </cell>
          <cell r="B34" t="str">
            <v>m³</v>
          </cell>
          <cell r="C34">
            <v>35000</v>
          </cell>
        </row>
        <row r="35">
          <cell r="A35" t="str">
            <v>Arena de trituración</v>
          </cell>
          <cell r="B35" t="str">
            <v>m³</v>
          </cell>
          <cell r="C35">
            <v>23200</v>
          </cell>
        </row>
        <row r="36">
          <cell r="A36" t="str">
            <v>Arena lavada</v>
          </cell>
          <cell r="B36" t="str">
            <v>m³</v>
          </cell>
          <cell r="C36">
            <v>35000</v>
          </cell>
        </row>
        <row r="37">
          <cell r="A37" t="str">
            <v>Asfalto AP 190 (BREA)</v>
          </cell>
          <cell r="B37" t="str">
            <v>kg</v>
          </cell>
          <cell r="C37">
            <v>2150</v>
          </cell>
        </row>
        <row r="38">
          <cell r="A38" t="str">
            <v>Asfalto liquido RC 250</v>
          </cell>
          <cell r="B38" t="str">
            <v>gal</v>
          </cell>
          <cell r="C38">
            <v>6210</v>
          </cell>
        </row>
        <row r="39">
          <cell r="A39" t="str">
            <v>Barras de transferencia de carga 1"</v>
          </cell>
          <cell r="B39" t="str">
            <v>kg</v>
          </cell>
          <cell r="C39">
            <v>3500</v>
          </cell>
        </row>
        <row r="40">
          <cell r="A40" t="str">
            <v>Barras de unión 1/2"</v>
          </cell>
          <cell r="B40" t="str">
            <v>kg</v>
          </cell>
          <cell r="C40">
            <v>3600</v>
          </cell>
        </row>
        <row r="41">
          <cell r="A41" t="str">
            <v>Bentonita</v>
          </cell>
          <cell r="B41" t="str">
            <v>kg</v>
          </cell>
          <cell r="C41">
            <v>6700</v>
          </cell>
        </row>
        <row r="42">
          <cell r="A42" t="str">
            <v>Biomanto</v>
          </cell>
          <cell r="B42" t="str">
            <v>m²</v>
          </cell>
          <cell r="C42">
            <v>78800</v>
          </cell>
        </row>
        <row r="43">
          <cell r="A43" t="str">
            <v>Bolsacreto de 1m3</v>
          </cell>
          <cell r="B43" t="str">
            <v>u</v>
          </cell>
          <cell r="C43">
            <v>16450</v>
          </cell>
        </row>
        <row r="44">
          <cell r="A44" t="str">
            <v>Cable de 1/2" (para anclajes)</v>
          </cell>
          <cell r="B44" t="str">
            <v>m</v>
          </cell>
          <cell r="C44">
            <v>3880</v>
          </cell>
        </row>
        <row r="45">
          <cell r="A45" t="str">
            <v>Cal</v>
          </cell>
          <cell r="B45" t="str">
            <v>kg</v>
          </cell>
          <cell r="C45">
            <v>683</v>
          </cell>
        </row>
        <row r="46">
          <cell r="A46" t="str">
            <v>Camisa metálica en acero A-37 (camisa de pilotes)</v>
          </cell>
          <cell r="B46" t="str">
            <v>m</v>
          </cell>
          <cell r="C46">
            <v>7950</v>
          </cell>
        </row>
        <row r="47">
          <cell r="A47" t="str">
            <v>Camisas y Formaletas en Concreto</v>
          </cell>
          <cell r="B47" t="str">
            <v>m</v>
          </cell>
          <cell r="C47">
            <v>28500</v>
          </cell>
        </row>
        <row r="48">
          <cell r="A48" t="str">
            <v>Captafaro</v>
          </cell>
          <cell r="B48" t="str">
            <v>u</v>
          </cell>
          <cell r="C48">
            <v>8000</v>
          </cell>
        </row>
        <row r="49">
          <cell r="A49" t="str">
            <v>Cemento Asfaltico 60-70</v>
          </cell>
          <cell r="B49" t="str">
            <v>kg</v>
          </cell>
          <cell r="C49">
            <v>1320</v>
          </cell>
        </row>
        <row r="50">
          <cell r="A50" t="str">
            <v>Cemento Asfaltico 80-100</v>
          </cell>
          <cell r="B50" t="str">
            <v>kg</v>
          </cell>
          <cell r="C50">
            <v>1500</v>
          </cell>
        </row>
        <row r="51">
          <cell r="A51" t="str">
            <v>Cemento asfaltico modificado con polimeros tipo I</v>
          </cell>
          <cell r="B51" t="str">
            <v>kg</v>
          </cell>
          <cell r="C51">
            <v>2003</v>
          </cell>
        </row>
        <row r="52">
          <cell r="A52" t="str">
            <v>Cemento asfaltico modificado con polimeros tipo II</v>
          </cell>
          <cell r="B52" t="str">
            <v>kg</v>
          </cell>
          <cell r="C52">
            <v>2003</v>
          </cell>
        </row>
        <row r="53">
          <cell r="A53" t="str">
            <v>Cemento asfaltico modificado con polimeros tipo III</v>
          </cell>
          <cell r="B53" t="str">
            <v>kg</v>
          </cell>
          <cell r="C53">
            <v>2054</v>
          </cell>
        </row>
        <row r="54">
          <cell r="A54" t="str">
            <v>Cemento asfaltico modificado con polimeros tipo IV</v>
          </cell>
          <cell r="B54" t="str">
            <v>kg</v>
          </cell>
          <cell r="C54">
            <v>2258</v>
          </cell>
        </row>
        <row r="55">
          <cell r="A55" t="str">
            <v>Cemento gris</v>
          </cell>
          <cell r="B55" t="str">
            <v>kg</v>
          </cell>
          <cell r="C55">
            <v>440</v>
          </cell>
        </row>
        <row r="56">
          <cell r="A56" t="str">
            <v>Cespedones</v>
          </cell>
          <cell r="B56" t="str">
            <v>m²</v>
          </cell>
          <cell r="C56">
            <v>4560</v>
          </cell>
        </row>
        <row r="57">
          <cell r="A57" t="str">
            <v>Cicatrizante (para remoción de especies vegetales) (item 201.9)</v>
          </cell>
          <cell r="B57" t="str">
            <v>kg</v>
          </cell>
          <cell r="C57">
            <v>7890</v>
          </cell>
        </row>
        <row r="58">
          <cell r="A58" t="str">
            <v>Cintilla de poliuretano (Sikarod) (pavimentos de concreto hidráulico) (item 500)</v>
          </cell>
          <cell r="B58" t="str">
            <v>m</v>
          </cell>
          <cell r="C58">
            <v>560</v>
          </cell>
        </row>
        <row r="59">
          <cell r="A59" t="str">
            <v>Cinta Sika PVC 0,22 (sello para junta de puentes) (item 642.2)</v>
          </cell>
          <cell r="B59" t="str">
            <v>m</v>
          </cell>
          <cell r="C59">
            <v>30300</v>
          </cell>
        </row>
        <row r="60">
          <cell r="A60" t="str">
            <v>Concreto clase A</v>
          </cell>
          <cell r="B60" t="str">
            <v>m³</v>
          </cell>
          <cell r="C60">
            <v>568605</v>
          </cell>
        </row>
        <row r="61">
          <cell r="A61" t="str">
            <v>Concreto clase B</v>
          </cell>
          <cell r="B61" t="str">
            <v>m³</v>
          </cell>
          <cell r="C61">
            <v>542998</v>
          </cell>
        </row>
        <row r="62">
          <cell r="A62" t="str">
            <v>Concreto clase C</v>
          </cell>
          <cell r="B62" t="str">
            <v>m³</v>
          </cell>
          <cell r="C62">
            <v>509626</v>
          </cell>
        </row>
        <row r="63">
          <cell r="A63" t="str">
            <v>Concreto clase D</v>
          </cell>
          <cell r="B63" t="str">
            <v>m³</v>
          </cell>
          <cell r="C63">
            <v>476613</v>
          </cell>
        </row>
        <row r="64">
          <cell r="A64" t="str">
            <v>Concreto clase E</v>
          </cell>
          <cell r="B64" t="str">
            <v>m³</v>
          </cell>
          <cell r="C64">
            <v>449953</v>
          </cell>
        </row>
        <row r="65">
          <cell r="A65" t="str">
            <v>Concreto clase F</v>
          </cell>
          <cell r="B65" t="str">
            <v>m³</v>
          </cell>
          <cell r="C65">
            <v>285474</v>
          </cell>
        </row>
        <row r="66">
          <cell r="A66" t="str">
            <v>Concreto clase G</v>
          </cell>
          <cell r="B66" t="str">
            <v>m³</v>
          </cell>
          <cell r="C66">
            <v>226372</v>
          </cell>
        </row>
        <row r="67">
          <cell r="A67" t="str">
            <v>Concreto hidraulico para pavimento MR-43</v>
          </cell>
          <cell r="B67" t="str">
            <v>m³</v>
          </cell>
          <cell r="C67">
            <v>279660</v>
          </cell>
        </row>
        <row r="68">
          <cell r="A68" t="str">
            <v>Cordón detonante</v>
          </cell>
          <cell r="B68" t="str">
            <v>m</v>
          </cell>
          <cell r="C68">
            <v>1700</v>
          </cell>
        </row>
        <row r="69">
          <cell r="A69" t="str">
            <v>Costal de fibra o fique</v>
          </cell>
          <cell r="B69" t="str">
            <v>m²</v>
          </cell>
          <cell r="C69">
            <v>245</v>
          </cell>
        </row>
        <row r="70">
          <cell r="A70" t="str">
            <v>Cuñas para el tensionamiento (acero de preesfuerzo) (item 641)</v>
          </cell>
          <cell r="B70" t="str">
            <v>u</v>
          </cell>
          <cell r="C70">
            <v>12200</v>
          </cell>
        </row>
        <row r="71">
          <cell r="A71" t="str">
            <v>Disolvente para pintura (especificar el tipo de disolvente que está utilizando)</v>
          </cell>
          <cell r="B71" t="str">
            <v>gal</v>
          </cell>
          <cell r="C71">
            <v>13900</v>
          </cell>
        </row>
        <row r="72">
          <cell r="A72" t="str">
            <v>Disolvente para pintura (especificar el tipo de disolvente que está utilizando)</v>
          </cell>
          <cell r="B72" t="str">
            <v>gal</v>
          </cell>
          <cell r="C72">
            <v>20500</v>
          </cell>
        </row>
        <row r="73">
          <cell r="A73" t="str">
            <v>Ductos para tensionimiento (acero de preesfuerzo) (item 641)</v>
          </cell>
          <cell r="B73" t="str">
            <v>m</v>
          </cell>
          <cell r="C73">
            <v>8400</v>
          </cell>
        </row>
        <row r="74">
          <cell r="A74" t="str">
            <v>Emulsión CRM</v>
          </cell>
          <cell r="B74" t="str">
            <v>l</v>
          </cell>
          <cell r="C74">
            <v>960</v>
          </cell>
        </row>
        <row r="75">
          <cell r="A75" t="str">
            <v>Emulsión Modificada con polímeros CRM-m</v>
          </cell>
          <cell r="B75" t="str">
            <v>l</v>
          </cell>
          <cell r="C75">
            <v>1344</v>
          </cell>
        </row>
        <row r="76">
          <cell r="A76" t="str">
            <v>Emulsión CRL-0</v>
          </cell>
          <cell r="B76" t="str">
            <v>l</v>
          </cell>
          <cell r="C76">
            <v>1150</v>
          </cell>
        </row>
        <row r="77">
          <cell r="A77" t="str">
            <v>Emulsión CRL-1</v>
          </cell>
          <cell r="B77" t="str">
            <v>l</v>
          </cell>
          <cell r="C77">
            <v>949</v>
          </cell>
        </row>
        <row r="78">
          <cell r="A78" t="str">
            <v>Emulsión CRL-1h</v>
          </cell>
          <cell r="B78" t="str">
            <v>l</v>
          </cell>
          <cell r="C78">
            <v>1077</v>
          </cell>
        </row>
        <row r="79">
          <cell r="A79" t="str">
            <v>Emulsión CRL-1hm</v>
          </cell>
          <cell r="B79" t="str">
            <v>l</v>
          </cell>
          <cell r="C79">
            <v>1344</v>
          </cell>
        </row>
        <row r="80">
          <cell r="A80" t="str">
            <v>Emulsión CRR-1</v>
          </cell>
          <cell r="B80" t="str">
            <v>l</v>
          </cell>
          <cell r="C80">
            <v>1280</v>
          </cell>
        </row>
        <row r="81">
          <cell r="A81" t="str">
            <v>Emulsión CRR-2</v>
          </cell>
          <cell r="B81" t="str">
            <v>l</v>
          </cell>
          <cell r="C81">
            <v>974</v>
          </cell>
        </row>
        <row r="82">
          <cell r="A82" t="str">
            <v>Emulsión CRR-1m</v>
          </cell>
          <cell r="B82" t="str">
            <v>l</v>
          </cell>
          <cell r="C82">
            <v>1145</v>
          </cell>
        </row>
        <row r="83">
          <cell r="A83" t="str">
            <v>Emulsión CRR-2m</v>
          </cell>
          <cell r="B83" t="str">
            <v>l</v>
          </cell>
          <cell r="C83">
            <v>1187</v>
          </cell>
        </row>
        <row r="84">
          <cell r="A84" t="str">
            <v>Esferas reflectivas</v>
          </cell>
          <cell r="B84" t="str">
            <v>kg</v>
          </cell>
          <cell r="C84">
            <v>4000</v>
          </cell>
        </row>
        <row r="85">
          <cell r="A85" t="str">
            <v>Estacas, Pintura, Tachuela, Hilo</v>
          </cell>
          <cell r="B85" t="str">
            <v>glb</v>
          </cell>
          <cell r="C85">
            <v>200</v>
          </cell>
        </row>
        <row r="86">
          <cell r="A86" t="str">
            <v>Explosivos  75% (INDUGEL)</v>
          </cell>
          <cell r="B86" t="str">
            <v>lb</v>
          </cell>
          <cell r="C86">
            <v>6750</v>
          </cell>
        </row>
        <row r="87">
          <cell r="A87" t="str">
            <v>Formaleta (gaviones, juntas de bordillos, juntas de cunetas, muros, concreto clase D,E y G)</v>
          </cell>
          <cell r="B87" t="str">
            <v>m²</v>
          </cell>
          <cell r="C87">
            <v>4650</v>
          </cell>
        </row>
        <row r="88">
          <cell r="A88" t="str">
            <v>Formaleta concreto clase A,B y C</v>
          </cell>
          <cell r="B88" t="str">
            <v>m²</v>
          </cell>
          <cell r="C88">
            <v>6190</v>
          </cell>
        </row>
        <row r="89">
          <cell r="A89" t="str">
            <v>Formaleta para baranda de concreto</v>
          </cell>
          <cell r="B89" t="str">
            <v>m</v>
          </cell>
          <cell r="C89">
            <v>35595</v>
          </cell>
        </row>
        <row r="90">
          <cell r="A90" t="str">
            <v>Formaleta para muros (para muros de contencion) (item 682)</v>
          </cell>
          <cell r="B90" t="str">
            <v>m²</v>
          </cell>
          <cell r="C90">
            <v>9920</v>
          </cell>
        </row>
        <row r="91">
          <cell r="A91" t="str">
            <v>Formaleta platina y accesorios (Escamas en concreto)</v>
          </cell>
          <cell r="B91" t="str">
            <v>glb</v>
          </cell>
          <cell r="C91">
            <v>148900</v>
          </cell>
        </row>
        <row r="92">
          <cell r="A92" t="str">
            <v>Fulminantes</v>
          </cell>
          <cell r="B92" t="str">
            <v>u</v>
          </cell>
          <cell r="C92">
            <v>720</v>
          </cell>
        </row>
        <row r="93">
          <cell r="A93" t="str">
            <v>Fundente</v>
          </cell>
          <cell r="B93" t="str">
            <v>kg</v>
          </cell>
          <cell r="C93">
            <v>22800</v>
          </cell>
        </row>
        <row r="94">
          <cell r="A94" t="str">
            <v>Gas propano</v>
          </cell>
          <cell r="B94" t="str">
            <v>kg</v>
          </cell>
          <cell r="C94">
            <v>7400</v>
          </cell>
        </row>
        <row r="95">
          <cell r="A95" t="str">
            <v>Geoterxtil T-2400 o similar (provedores Lafayet, Tensar, Omnes u otros)</v>
          </cell>
          <cell r="B95" t="str">
            <v>m²</v>
          </cell>
          <cell r="C95">
            <v>5299</v>
          </cell>
        </row>
        <row r="96">
          <cell r="A96" t="str">
            <v>Geotextil NT-2500 o similar (provedores, Tensar, Omnes u otros)</v>
          </cell>
          <cell r="B96" t="str">
            <v>m²</v>
          </cell>
          <cell r="C96">
            <v>4756</v>
          </cell>
        </row>
        <row r="97">
          <cell r="A97" t="str">
            <v>Geotextil NT REPAV 450 o similar (provedores Lafayet, Tensar, Omnes u otros)</v>
          </cell>
          <cell r="B97" t="str">
            <v>m²</v>
          </cell>
          <cell r="C97">
            <v>3711</v>
          </cell>
        </row>
        <row r="98">
          <cell r="A98" t="str">
            <v>Geotextil T-2100 o similar (provedores Lafayet, Tensar, Omnes u otros)</v>
          </cell>
          <cell r="B98" t="str">
            <v>m²</v>
          </cell>
          <cell r="C98">
            <v>4403</v>
          </cell>
        </row>
        <row r="99">
          <cell r="A99" t="str">
            <v>Grapas</v>
          </cell>
          <cell r="B99" t="str">
            <v>kg</v>
          </cell>
          <cell r="C99">
            <v>5000</v>
          </cell>
        </row>
        <row r="100">
          <cell r="A100" t="str">
            <v>Grava de trituración (Gravilla)</v>
          </cell>
          <cell r="B100" t="str">
            <v>m³</v>
          </cell>
          <cell r="C100">
            <v>45000</v>
          </cell>
        </row>
        <row r="101">
          <cell r="A101" t="str">
            <v>Lechada para ductos (acero de preesfuerzo)</v>
          </cell>
          <cell r="B101" t="str">
            <v>l</v>
          </cell>
          <cell r="C101">
            <v>790</v>
          </cell>
        </row>
        <row r="102">
          <cell r="A102" t="str">
            <v>Limpiador 1/4 de galón (anclajes)</v>
          </cell>
          <cell r="B102" t="str">
            <v>u</v>
          </cell>
          <cell r="C102">
            <v>18900</v>
          </cell>
        </row>
        <row r="103">
          <cell r="A103" t="str">
            <v>Listón en guadua para empradizar</v>
          </cell>
          <cell r="B103" t="str">
            <v>m</v>
          </cell>
          <cell r="C103">
            <v>1240</v>
          </cell>
        </row>
        <row r="104">
          <cell r="A104" t="str">
            <v>Manguera de polietileno de 3"</v>
          </cell>
          <cell r="B104" t="str">
            <v>m</v>
          </cell>
          <cell r="C104">
            <v>5650</v>
          </cell>
        </row>
        <row r="105">
          <cell r="A105" t="str">
            <v>Malla para gaviones (2M3)</v>
          </cell>
          <cell r="B105" t="str">
            <v>u</v>
          </cell>
          <cell r="C105">
            <v>51500</v>
          </cell>
        </row>
        <row r="106">
          <cell r="A106" t="str">
            <v>Malla eslabonada, calibre 10, 6 ojos</v>
          </cell>
          <cell r="B106" t="str">
            <v>m²</v>
          </cell>
          <cell r="C106">
            <v>11200</v>
          </cell>
        </row>
        <row r="107">
          <cell r="A107" t="str">
            <v>Material de afirmado</v>
          </cell>
          <cell r="B107" t="str">
            <v>m³</v>
          </cell>
          <cell r="C107">
            <v>18000</v>
          </cell>
        </row>
        <row r="108">
          <cell r="A108" t="str">
            <v>Material de afirmado de la zona</v>
          </cell>
          <cell r="B108" t="str">
            <v>m³</v>
          </cell>
          <cell r="C108">
            <v>6000</v>
          </cell>
        </row>
        <row r="109">
          <cell r="A109" t="str">
            <v>Material de Base</v>
          </cell>
          <cell r="B109" t="str">
            <v>m³</v>
          </cell>
          <cell r="C109">
            <v>25520</v>
          </cell>
        </row>
        <row r="110">
          <cell r="A110" t="str">
            <v>Material de la zona (para estabilizar bases)</v>
          </cell>
          <cell r="B110" t="str">
            <v>m³</v>
          </cell>
          <cell r="C110">
            <v>22400</v>
          </cell>
        </row>
        <row r="111">
          <cell r="A111" t="str">
            <v>Material de base (gradación 1)</v>
          </cell>
          <cell r="B111" t="str">
            <v>m³</v>
          </cell>
          <cell r="C111">
            <v>27839.999999999996</v>
          </cell>
        </row>
        <row r="112">
          <cell r="A112" t="str">
            <v>Material de base (gradación 2)</v>
          </cell>
          <cell r="B112" t="str">
            <v>m³</v>
          </cell>
          <cell r="C112">
            <v>27839.999999999996</v>
          </cell>
        </row>
        <row r="113">
          <cell r="A113" t="str">
            <v>Material de base (gradación 3)</v>
          </cell>
          <cell r="B113" t="str">
            <v>m³</v>
          </cell>
          <cell r="C113">
            <v>27839.999999999996</v>
          </cell>
        </row>
        <row r="114">
          <cell r="A114" t="str">
            <v>Material para pedraplén</v>
          </cell>
          <cell r="B114" t="str">
            <v>m³</v>
          </cell>
          <cell r="C114">
            <v>19720</v>
          </cell>
        </row>
        <row r="115">
          <cell r="A115" t="str">
            <v>Material de Sub- Base para Bacheo</v>
          </cell>
          <cell r="B115" t="str">
            <v>m³</v>
          </cell>
          <cell r="C115">
            <v>25520</v>
          </cell>
        </row>
        <row r="116">
          <cell r="A116" t="str">
            <v>Material de Sub- Base SBG-1</v>
          </cell>
          <cell r="B116" t="str">
            <v>m³</v>
          </cell>
          <cell r="C116">
            <v>25520</v>
          </cell>
        </row>
        <row r="117">
          <cell r="A117" t="str">
            <v>Material de Sub- Base SBG-2</v>
          </cell>
          <cell r="B117" t="str">
            <v>m³</v>
          </cell>
          <cell r="C117">
            <v>25520</v>
          </cell>
        </row>
        <row r="118">
          <cell r="A118" t="str">
            <v xml:space="preserve">Material seleccionado para relleno </v>
          </cell>
          <cell r="B118" t="str">
            <v>m³</v>
          </cell>
          <cell r="C118">
            <v>18000</v>
          </cell>
        </row>
        <row r="119">
          <cell r="A119" t="str">
            <v>Material drenante (tamaño máximo 3") (item 673.2)</v>
          </cell>
          <cell r="B119" t="str">
            <v>m³</v>
          </cell>
          <cell r="C119">
            <v>23200</v>
          </cell>
        </row>
        <row r="120">
          <cell r="A120" t="str">
            <v>Material filtrante (tamaño máximo 6") (item 610.2)</v>
          </cell>
          <cell r="B120" t="str">
            <v>m³</v>
          </cell>
          <cell r="C120">
            <v>19720</v>
          </cell>
        </row>
        <row r="121">
          <cell r="A121" t="str">
            <v>Mecha Lenta</v>
          </cell>
          <cell r="B121" t="str">
            <v>m</v>
          </cell>
          <cell r="C121">
            <v>825</v>
          </cell>
        </row>
        <row r="122">
          <cell r="A122" t="str">
            <v>Mezcla abierta en caliente MAC-1</v>
          </cell>
          <cell r="B122" t="str">
            <v>m³</v>
          </cell>
          <cell r="C122">
            <v>243600</v>
          </cell>
        </row>
        <row r="123">
          <cell r="A123" t="str">
            <v>Mezcla abierta en caliente MAC-2</v>
          </cell>
          <cell r="B123" t="str">
            <v>m³</v>
          </cell>
          <cell r="C123">
            <v>248472</v>
          </cell>
        </row>
        <row r="124">
          <cell r="A124" t="str">
            <v>Mezcla abierta en caliente MAC-3</v>
          </cell>
          <cell r="B124" t="str">
            <v>m³</v>
          </cell>
          <cell r="C124">
            <v>253441</v>
          </cell>
        </row>
        <row r="125">
          <cell r="A125" t="str">
            <v>mezcla abierta en frio MAF-1</v>
          </cell>
          <cell r="B125" t="str">
            <v>m³</v>
          </cell>
          <cell r="C125">
            <v>259434</v>
          </cell>
        </row>
        <row r="126">
          <cell r="A126" t="str">
            <v>mezcla abierta en frio MAF-2</v>
          </cell>
          <cell r="B126" t="str">
            <v>m³</v>
          </cell>
          <cell r="C126">
            <v>245650</v>
          </cell>
        </row>
        <row r="127">
          <cell r="A127" t="str">
            <v>mezcla abierta en frio MAF-3</v>
          </cell>
          <cell r="B127" t="str">
            <v>m³</v>
          </cell>
          <cell r="C127">
            <v>238720</v>
          </cell>
        </row>
        <row r="128">
          <cell r="A128" t="str">
            <v>Mezcla densa en caliente MDC-0</v>
          </cell>
          <cell r="B128" t="str">
            <v>m³</v>
          </cell>
          <cell r="C128">
            <v>243600</v>
          </cell>
        </row>
        <row r="129">
          <cell r="A129" t="str">
            <v>Mezcla densa en caliente MDC-1</v>
          </cell>
          <cell r="B129" t="str">
            <v>m³</v>
          </cell>
          <cell r="C129">
            <v>292436</v>
          </cell>
        </row>
        <row r="130">
          <cell r="A130" t="str">
            <v>Mezcla densa en caliente MDC-2</v>
          </cell>
          <cell r="B130" t="str">
            <v>m³</v>
          </cell>
          <cell r="C130">
            <v>292436</v>
          </cell>
        </row>
        <row r="131">
          <cell r="A131" t="str">
            <v>Mezcla densa en caliente MDC-3</v>
          </cell>
          <cell r="B131" t="str">
            <v>m³</v>
          </cell>
          <cell r="C131">
            <v>276080</v>
          </cell>
        </row>
        <row r="132">
          <cell r="A132" t="str">
            <v>Mezcla densa en frio MDF-1</v>
          </cell>
          <cell r="B132" t="str">
            <v>m³</v>
          </cell>
          <cell r="C132">
            <v>277704</v>
          </cell>
        </row>
        <row r="133">
          <cell r="A133" t="str">
            <v>Mezcla densa en frio MDF-2</v>
          </cell>
          <cell r="B133" t="str">
            <v>m³</v>
          </cell>
          <cell r="C133">
            <v>277704</v>
          </cell>
        </row>
        <row r="134">
          <cell r="A134" t="str">
            <v>Mezcla densa en frio MDF-3</v>
          </cell>
          <cell r="B134" t="str">
            <v>m³</v>
          </cell>
          <cell r="C134">
            <v>277704</v>
          </cell>
        </row>
        <row r="135">
          <cell r="A135" t="str">
            <v>Mezcla discontinua en caliente M-1</v>
          </cell>
          <cell r="B135" t="str">
            <v>m³</v>
          </cell>
          <cell r="C135">
            <v>135800</v>
          </cell>
        </row>
        <row r="136">
          <cell r="A136" t="str">
            <v>Mezcla discontinua en caliente M-2</v>
          </cell>
          <cell r="B136" t="str">
            <v>m³</v>
          </cell>
          <cell r="C136">
            <v>135800</v>
          </cell>
        </row>
        <row r="137">
          <cell r="A137" t="str">
            <v>Mezcla discontinua en caliente F-1</v>
          </cell>
          <cell r="B137" t="str">
            <v>m³</v>
          </cell>
          <cell r="C137">
            <v>135800</v>
          </cell>
        </row>
        <row r="138">
          <cell r="A138" t="str">
            <v>Mezcla discontinua en caliente F-2</v>
          </cell>
          <cell r="B138" t="str">
            <v>m³</v>
          </cell>
          <cell r="C138">
            <v>135800</v>
          </cell>
        </row>
        <row r="139">
          <cell r="A139" t="str">
            <v>Mortero 1:4</v>
          </cell>
          <cell r="B139" t="str">
            <v>m³</v>
          </cell>
          <cell r="C139">
            <v>269611.90000000002</v>
          </cell>
        </row>
        <row r="140">
          <cell r="A140" t="str">
            <v xml:space="preserve">Nutrientes (para remoción de especies vegetales) (dap, triple 15, urea o similar) (item 201.9) </v>
          </cell>
          <cell r="B140" t="str">
            <v>kg</v>
          </cell>
          <cell r="C140">
            <v>1230</v>
          </cell>
        </row>
        <row r="141">
          <cell r="A141" t="str">
            <v>Obra falsa concreto clase A y B (puntal de 3m metálico)</v>
          </cell>
          <cell r="B141" t="str">
            <v>m²</v>
          </cell>
          <cell r="C141">
            <v>5000</v>
          </cell>
        </row>
        <row r="142">
          <cell r="A142" t="str">
            <v>Oxigeno industrial</v>
          </cell>
          <cell r="B142" t="str">
            <v>kg</v>
          </cell>
          <cell r="C142">
            <v>8700</v>
          </cell>
        </row>
        <row r="143">
          <cell r="A143" t="str">
            <v>Paral en madera rolliza de 3" (tablestacados)</v>
          </cell>
          <cell r="B143" t="str">
            <v>m</v>
          </cell>
          <cell r="C143">
            <v>3350</v>
          </cell>
        </row>
        <row r="144">
          <cell r="A144" t="str">
            <v>Paral en madera rolliza de 6" y 5m de longitud (tablestacados)</v>
          </cell>
          <cell r="B144" t="str">
            <v>u</v>
          </cell>
          <cell r="C144">
            <v>83500</v>
          </cell>
        </row>
        <row r="145">
          <cell r="A145" t="str">
            <v>Paral en madera rolliza de 5" y 4,5 m de longitud (tablestacados)</v>
          </cell>
          <cell r="B145" t="str">
            <v>u</v>
          </cell>
          <cell r="C145">
            <v>98900</v>
          </cell>
        </row>
        <row r="146">
          <cell r="A146" t="str">
            <v>Paral en madera rolliza de 6" y 8m de longitud (tablestacados)</v>
          </cell>
          <cell r="B146" t="str">
            <v>u</v>
          </cell>
        </row>
        <row r="147">
          <cell r="A147" t="str">
            <v>Pegante epóxico</v>
          </cell>
          <cell r="B147" t="str">
            <v>kg</v>
          </cell>
          <cell r="C147">
            <v>25520</v>
          </cell>
        </row>
        <row r="148">
          <cell r="A148" t="str">
            <v>Piedra para concreto ciclópeo (rajón o canto rodado)</v>
          </cell>
          <cell r="B148" t="str">
            <v>m³</v>
          </cell>
          <cell r="C148">
            <v>18500</v>
          </cell>
        </row>
        <row r="149">
          <cell r="A149" t="str">
            <v>Piedra para gavión</v>
          </cell>
          <cell r="B149" t="str">
            <v>m³</v>
          </cell>
          <cell r="C149">
            <v>18500</v>
          </cell>
        </row>
        <row r="150">
          <cell r="A150" t="str">
            <v>Pintura acrilica pura para tráfico</v>
          </cell>
          <cell r="B150" t="str">
            <v>gal</v>
          </cell>
          <cell r="C150">
            <v>67000</v>
          </cell>
        </row>
        <row r="151">
          <cell r="A151" t="str">
            <v>Pintura Termoplastica para tráfico</v>
          </cell>
          <cell r="B151" t="str">
            <v>gal</v>
          </cell>
          <cell r="C151">
            <v>76500</v>
          </cell>
        </row>
        <row r="152">
          <cell r="A152" t="str">
            <v>Pintura anticorrosiva</v>
          </cell>
          <cell r="B152" t="str">
            <v>gal</v>
          </cell>
          <cell r="C152">
            <v>49863</v>
          </cell>
        </row>
        <row r="153">
          <cell r="A153" t="str">
            <v>Pintura acrilica, esmalte o similar (pintura de estructuras metálicas) (item 650.4)</v>
          </cell>
          <cell r="B153" t="str">
            <v>gal</v>
          </cell>
          <cell r="C153">
            <v>60366</v>
          </cell>
        </row>
        <row r="154">
          <cell r="A154" t="str">
            <v>Pilote en madera barbosco de 15*15</v>
          </cell>
          <cell r="B154" t="str">
            <v>m</v>
          </cell>
          <cell r="C154">
            <v>36700</v>
          </cell>
        </row>
        <row r="155">
          <cell r="A155" t="str">
            <v>Platina de 1" x 1/4" (cerramiento en malla)</v>
          </cell>
          <cell r="B155" t="str">
            <v>m</v>
          </cell>
          <cell r="C155">
            <v>5219</v>
          </cell>
        </row>
        <row r="156">
          <cell r="A156" t="str">
            <v>PLATINA 3/4", ACERO A-36</v>
          </cell>
          <cell r="B156" t="str">
            <v>m²</v>
          </cell>
          <cell r="C156">
            <v>520000</v>
          </cell>
        </row>
        <row r="157">
          <cell r="A157" t="str">
            <v>Poste de madera para cercas</v>
          </cell>
          <cell r="B157" t="str">
            <v>u</v>
          </cell>
          <cell r="C157">
            <v>9500</v>
          </cell>
        </row>
        <row r="158">
          <cell r="A158" t="str">
            <v>Poste kilometraje</v>
          </cell>
          <cell r="B158" t="str">
            <v>u</v>
          </cell>
          <cell r="C158">
            <v>90000</v>
          </cell>
        </row>
        <row r="159">
          <cell r="A159" t="str">
            <v>Poste en angulo de 2*2*1/4 de 3,5m para señal</v>
          </cell>
          <cell r="B159" t="str">
            <v>u</v>
          </cell>
          <cell r="C159">
            <v>69495.69666666667</v>
          </cell>
        </row>
        <row r="160">
          <cell r="A160" t="str">
            <v>Postes de concreto para cercas</v>
          </cell>
          <cell r="B160" t="str">
            <v>u</v>
          </cell>
          <cell r="C160">
            <v>22000</v>
          </cell>
        </row>
        <row r="161">
          <cell r="A161" t="str">
            <v>Postes para defensa metálica (1,80m)</v>
          </cell>
          <cell r="B161" t="str">
            <v>u</v>
          </cell>
          <cell r="C161">
            <v>130000</v>
          </cell>
        </row>
        <row r="162">
          <cell r="A162" t="str">
            <v>Quimico estabilizante (PROBASE)</v>
          </cell>
          <cell r="B162" t="str">
            <v>l</v>
          </cell>
          <cell r="C162">
            <v>54900</v>
          </cell>
        </row>
        <row r="163">
          <cell r="A163" t="str">
            <v>Resina termoplastica</v>
          </cell>
          <cell r="B163" t="str">
            <v>kg</v>
          </cell>
          <cell r="C163">
            <v>4350</v>
          </cell>
        </row>
        <row r="164">
          <cell r="A164" t="str">
            <v>Salida en PVC D=2" (accesorio para drenes horizontales de 2")</v>
          </cell>
          <cell r="B164" t="str">
            <v>u</v>
          </cell>
          <cell r="C164">
            <v>980</v>
          </cell>
        </row>
        <row r="165">
          <cell r="A165" t="str">
            <v>Sección final de defensa metálica</v>
          </cell>
          <cell r="B165" t="str">
            <v>u</v>
          </cell>
          <cell r="C165">
            <v>60000</v>
          </cell>
        </row>
        <row r="166">
          <cell r="A166" t="str">
            <v>Sello de silicona o sellador autonivelante</v>
          </cell>
          <cell r="B166" t="str">
            <v>m</v>
          </cell>
          <cell r="C166">
            <v>3800</v>
          </cell>
        </row>
        <row r="167">
          <cell r="A167" t="str">
            <v>Semillas para empradizar</v>
          </cell>
          <cell r="B167" t="str">
            <v>kg</v>
          </cell>
          <cell r="C167">
            <v>22470</v>
          </cell>
        </row>
        <row r="168">
          <cell r="A168" t="str">
            <v>Tablero en lámina galvanizada de 75cm*75cm, calibre 16, reflectivo tipo 1.</v>
          </cell>
          <cell r="B168" t="str">
            <v>u</v>
          </cell>
          <cell r="C168">
            <v>90000</v>
          </cell>
        </row>
        <row r="169">
          <cell r="A169" t="str">
            <v>Tablero en lámina galvanizada de 90cm*90cm, calibre 16, reflectivo tipo 1.</v>
          </cell>
          <cell r="B169" t="str">
            <v>u</v>
          </cell>
          <cell r="C169">
            <v>102000</v>
          </cell>
        </row>
        <row r="170">
          <cell r="A170" t="str">
            <v xml:space="preserve">Tablero en lámina galvanizado, calibre 16, reflectivo tipo 1. </v>
          </cell>
          <cell r="B170" t="str">
            <v>m²</v>
          </cell>
          <cell r="C170">
            <v>98000</v>
          </cell>
        </row>
        <row r="171">
          <cell r="A171" t="str">
            <v>Soldadura 6013 de 1/8</v>
          </cell>
          <cell r="B171" t="str">
            <v>kg</v>
          </cell>
          <cell r="C171">
            <v>8853.119999999999</v>
          </cell>
        </row>
        <row r="172">
          <cell r="A172" t="str">
            <v>Soldadura en PVC 1/8 de galón (anclajes)</v>
          </cell>
          <cell r="B172" t="str">
            <v>u</v>
          </cell>
          <cell r="C172">
            <v>39500</v>
          </cell>
        </row>
        <row r="173">
          <cell r="A173" t="str">
            <v>Soldadura 7018</v>
          </cell>
          <cell r="B173" t="str">
            <v>kg</v>
          </cell>
          <cell r="C173">
            <v>9844.92</v>
          </cell>
        </row>
        <row r="174">
          <cell r="A174" t="str">
            <v>SOLDADURA 6063</v>
          </cell>
          <cell r="C174">
            <v>25000</v>
          </cell>
        </row>
        <row r="175">
          <cell r="A175" t="str">
            <v>Soldadura L-70</v>
          </cell>
          <cell r="B175" t="str">
            <v>kg</v>
          </cell>
          <cell r="C175">
            <v>14300</v>
          </cell>
        </row>
        <row r="176">
          <cell r="A176" t="str">
            <v>Superplastificante Sikament</v>
          </cell>
          <cell r="B176" t="str">
            <v>gal</v>
          </cell>
          <cell r="C176">
            <v>39300</v>
          </cell>
        </row>
        <row r="177">
          <cell r="A177" t="str">
            <v>Tablestaca en madera aserrada (0,25*0,03*3)</v>
          </cell>
          <cell r="B177" t="str">
            <v>u</v>
          </cell>
          <cell r="C177">
            <v>16900</v>
          </cell>
        </row>
        <row r="178">
          <cell r="A178" t="str">
            <v>Tablestaca en madera aserrada (0,3*0,03*3)</v>
          </cell>
          <cell r="B178" t="str">
            <v>u</v>
          </cell>
          <cell r="C178">
            <v>14550</v>
          </cell>
        </row>
        <row r="179">
          <cell r="A179" t="str">
            <v>Tablestaca metálica (riel de 70 lb/yarda)</v>
          </cell>
          <cell r="B179" t="str">
            <v>u</v>
          </cell>
        </row>
        <row r="180">
          <cell r="A180" t="str">
            <v>Tacha reflectiva</v>
          </cell>
          <cell r="B180" t="str">
            <v>u</v>
          </cell>
          <cell r="C180">
            <v>3480</v>
          </cell>
        </row>
        <row r="181">
          <cell r="A181" t="str">
            <v>Tapón en PVC RD21 de 1" (para anclajes)</v>
          </cell>
          <cell r="B181" t="str">
            <v>u</v>
          </cell>
          <cell r="C181">
            <v>580</v>
          </cell>
        </row>
        <row r="182">
          <cell r="A182" t="str">
            <v xml:space="preserve">Tierra abonada </v>
          </cell>
          <cell r="B182" t="str">
            <v>m³</v>
          </cell>
          <cell r="C182">
            <v>16223</v>
          </cell>
        </row>
        <row r="183">
          <cell r="A183" t="str">
            <v>Tornillos para defensa metálica</v>
          </cell>
          <cell r="B183" t="str">
            <v>u</v>
          </cell>
          <cell r="C183">
            <v>1290</v>
          </cell>
        </row>
        <row r="184">
          <cell r="A184" t="str">
            <v>Tornillos para señalizaión</v>
          </cell>
          <cell r="B184" t="str">
            <v>u</v>
          </cell>
          <cell r="C184">
            <v>100</v>
          </cell>
        </row>
        <row r="185">
          <cell r="A185" t="str">
            <v>Torón de tensionmiento 1/2" o 5/8" (acero de preesfuerzo) (item 641)</v>
          </cell>
          <cell r="B185" t="str">
            <v>kg</v>
          </cell>
          <cell r="C185">
            <v>3900</v>
          </cell>
        </row>
        <row r="186">
          <cell r="A186" t="str">
            <v>Tramo recto para defensas métalicas (Tramo de 3.81 m)</v>
          </cell>
          <cell r="B186" t="str">
            <v>m</v>
          </cell>
          <cell r="C186">
            <v>65200</v>
          </cell>
        </row>
        <row r="187">
          <cell r="A187" t="str">
            <v>Trompetas de 12 torones (acero de preesfuerzo) (item 641)</v>
          </cell>
          <cell r="B187" t="str">
            <v>kg</v>
          </cell>
          <cell r="C187">
            <v>48900</v>
          </cell>
        </row>
        <row r="188">
          <cell r="A188" t="str">
            <v>Tubería D=4" tipo pesado, E=2mm (baranda metálica)</v>
          </cell>
          <cell r="B188" t="str">
            <v>m</v>
          </cell>
          <cell r="C188">
            <v>26700</v>
          </cell>
        </row>
        <row r="189">
          <cell r="A189" t="str">
            <v>Tubería en H de D=1/4", H=1.40m, A=0.20m (baranda metálica)</v>
          </cell>
          <cell r="B189" t="str">
            <v>m</v>
          </cell>
          <cell r="C189">
            <v>49800</v>
          </cell>
        </row>
        <row r="190">
          <cell r="A190" t="str">
            <v>Tuberia Perforada en PVC de 2" (drenes horizontales de 2")</v>
          </cell>
          <cell r="B190" t="str">
            <v>m</v>
          </cell>
          <cell r="C190">
            <v>10300</v>
          </cell>
        </row>
        <row r="191">
          <cell r="A191" t="str">
            <v>Tuberia PVC RD21 de 1" (para anclajes)</v>
          </cell>
          <cell r="B191" t="str">
            <v>m</v>
          </cell>
          <cell r="C191">
            <v>6667</v>
          </cell>
        </row>
        <row r="192">
          <cell r="A192" t="str">
            <v>Tuberia PVC de 1" (para escamas en concreto)</v>
          </cell>
          <cell r="B192" t="str">
            <v>u</v>
          </cell>
          <cell r="C192">
            <v>4560</v>
          </cell>
        </row>
        <row r="193">
          <cell r="A193" t="str">
            <v>Tuberia de 10" PAA vaciado tremi de 4 mts</v>
          </cell>
          <cell r="B193" t="str">
            <v>u</v>
          </cell>
          <cell r="C193">
            <v>53100</v>
          </cell>
        </row>
        <row r="194">
          <cell r="A194" t="str">
            <v>Tubo concreto reforzado 900mm TIPO I</v>
          </cell>
          <cell r="B194" t="str">
            <v>m</v>
          </cell>
          <cell r="C194">
            <v>220000</v>
          </cell>
        </row>
        <row r="195">
          <cell r="A195" t="str">
            <v>Tubo concreto reforzado 900mm TIPO II</v>
          </cell>
          <cell r="B195" t="str">
            <v>m</v>
          </cell>
          <cell r="C195">
            <v>309800</v>
          </cell>
        </row>
        <row r="196">
          <cell r="A196" t="str">
            <v>Tubo concreto simple 450mm</v>
          </cell>
          <cell r="B196" t="str">
            <v>m</v>
          </cell>
          <cell r="C196">
            <v>70100</v>
          </cell>
        </row>
        <row r="197">
          <cell r="A197" t="str">
            <v>Tubo concreto simple 500 mm</v>
          </cell>
          <cell r="B197" t="str">
            <v>m</v>
          </cell>
          <cell r="C197">
            <v>73100</v>
          </cell>
        </row>
        <row r="198">
          <cell r="A198" t="str">
            <v>Tubo concreto simple 600 mm</v>
          </cell>
          <cell r="B198" t="str">
            <v>m</v>
          </cell>
          <cell r="C198">
            <v>93000</v>
          </cell>
        </row>
        <row r="199">
          <cell r="A199" t="str">
            <v>Tubo corrugado de acero galvanizado MP-68</v>
          </cell>
          <cell r="B199" t="str">
            <v>m</v>
          </cell>
          <cell r="C199">
            <v>123500</v>
          </cell>
        </row>
        <row r="200">
          <cell r="A200" t="str">
            <v>Tubo para cerramiento, calibre 16 de 2,7m (cerramientos en malla)</v>
          </cell>
          <cell r="B200" t="str">
            <v>u</v>
          </cell>
          <cell r="C200">
            <v>32324</v>
          </cell>
        </row>
        <row r="201">
          <cell r="A201" t="str">
            <v>Unión en PVC RD21 de 1" (para anclajes)</v>
          </cell>
          <cell r="B201" t="str">
            <v>u</v>
          </cell>
          <cell r="C201">
            <v>560</v>
          </cell>
        </row>
        <row r="202">
          <cell r="A202" t="str">
            <v>Unión en PVC D=2" (accesorio para drenes horizontales de 2")</v>
          </cell>
          <cell r="B202" t="str">
            <v>u</v>
          </cell>
          <cell r="C202">
            <v>800</v>
          </cell>
        </row>
        <row r="203">
          <cell r="A203" t="str">
            <v>Remaches</v>
          </cell>
          <cell r="B203" t="str">
            <v>u</v>
          </cell>
          <cell r="C203">
            <v>25</v>
          </cell>
        </row>
        <row r="204">
          <cell r="A204" t="str">
            <v>Tarifa transporte emulsión asfáltica</v>
          </cell>
          <cell r="B204" t="str">
            <v>l</v>
          </cell>
          <cell r="C204">
            <v>1.0999999999999999E-2</v>
          </cell>
        </row>
        <row r="205">
          <cell r="A205" t="str">
            <v>Geotextil NT 2100</v>
          </cell>
          <cell r="B205" t="str">
            <v>m²</v>
          </cell>
          <cell r="C205">
            <v>3800</v>
          </cell>
        </row>
        <row r="206">
          <cell r="A206" t="str">
            <v>Malla de alambre electrosoldada</v>
          </cell>
          <cell r="B206" t="str">
            <v>m²</v>
          </cell>
          <cell r="C206">
            <v>10560</v>
          </cell>
        </row>
        <row r="207">
          <cell r="A207" t="str">
            <v>Tierra orgánica</v>
          </cell>
          <cell r="B207" t="str">
            <v>m³</v>
          </cell>
          <cell r="C207">
            <v>25400</v>
          </cell>
        </row>
        <row r="208">
          <cell r="A208" t="str">
            <v>Cloruro de calcio sólido en hojuelas</v>
          </cell>
          <cell r="B208" t="str">
            <v>kg</v>
          </cell>
          <cell r="C208">
            <v>4410</v>
          </cell>
        </row>
        <row r="209">
          <cell r="A209" t="str">
            <v>Cloruro de calcio sólido en esferas</v>
          </cell>
          <cell r="B209" t="str">
            <v>kg</v>
          </cell>
          <cell r="C209">
            <v>4450</v>
          </cell>
        </row>
        <row r="210">
          <cell r="A210" t="str">
            <v>Cloruro de calcio líquido</v>
          </cell>
          <cell r="B210" t="str">
            <v>kg</v>
          </cell>
          <cell r="C210">
            <v>3950</v>
          </cell>
        </row>
        <row r="211">
          <cell r="A211" t="str">
            <v>Riego de liga CRR-1</v>
          </cell>
          <cell r="B211" t="str">
            <v>m²</v>
          </cell>
          <cell r="C211">
            <v>855</v>
          </cell>
        </row>
        <row r="213">
          <cell r="A213" t="str">
            <v>Tuberia 6" de segunda (Tipo petrolera)</v>
          </cell>
          <cell r="B213" t="str">
            <v>ml</v>
          </cell>
          <cell r="C213">
            <v>200000</v>
          </cell>
        </row>
        <row r="214">
          <cell r="A214" t="str">
            <v>Tuberia 8" de segunda (Tipo petrolera)</v>
          </cell>
          <cell r="B214" t="str">
            <v>ml</v>
          </cell>
          <cell r="C214">
            <v>250000</v>
          </cell>
        </row>
        <row r="215">
          <cell r="A215" t="str">
            <v>Tuberia 10" de segunda (Tipo petrolera)</v>
          </cell>
          <cell r="B215" t="str">
            <v>ml</v>
          </cell>
          <cell r="C215">
            <v>300000</v>
          </cell>
        </row>
        <row r="216">
          <cell r="A216" t="str">
            <v>Tuberia 12" de segunda (Tipo petrolera)</v>
          </cell>
          <cell r="B216" t="str">
            <v>ml</v>
          </cell>
          <cell r="C216">
            <v>350000</v>
          </cell>
        </row>
        <row r="217">
          <cell r="A217" t="str">
            <v>Pulidora</v>
          </cell>
          <cell r="C217">
            <v>4000</v>
          </cell>
        </row>
        <row r="220">
          <cell r="A220" t="str">
            <v>kg: KILOGRAMO</v>
          </cell>
        </row>
        <row r="221">
          <cell r="A221" t="str">
            <v>lb: LIBRA</v>
          </cell>
        </row>
        <row r="222">
          <cell r="A222" t="str">
            <v>m²: METRO CUADRADO</v>
          </cell>
        </row>
        <row r="223">
          <cell r="A223" t="str">
            <v>m³: METRO CUBICO</v>
          </cell>
        </row>
        <row r="224">
          <cell r="A224" t="str">
            <v>m: METRO LINEAL</v>
          </cell>
        </row>
        <row r="225">
          <cell r="A225" t="str">
            <v>l: LITRO</v>
          </cell>
        </row>
        <row r="226">
          <cell r="A226" t="str">
            <v>u: UNIDAD</v>
          </cell>
        </row>
      </sheetData>
      <sheetData sheetId="6">
        <row r="1">
          <cell r="A1" t="str">
            <v>ADMINISTRACION</v>
          </cell>
          <cell r="B1" t="str">
            <v>%</v>
          </cell>
          <cell r="C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</row>
        <row r="5">
          <cell r="A5" t="str">
            <v>DISTANCIA ACARREO 1 (BOTADERO)</v>
          </cell>
          <cell r="B5" t="str">
            <v>km</v>
          </cell>
          <cell r="C5">
            <v>5</v>
          </cell>
        </row>
        <row r="6">
          <cell r="A6" t="str">
            <v>DISTANCIA SUMINISTRO (MATERIAL DE LA ZONA)</v>
          </cell>
          <cell r="B6" t="str">
            <v>km</v>
          </cell>
          <cell r="C6">
            <v>20</v>
          </cell>
        </row>
        <row r="7">
          <cell r="A7" t="str">
            <v>DISTANCIA SUMINISTRO</v>
          </cell>
          <cell r="B7" t="str">
            <v>km</v>
          </cell>
          <cell r="C7">
            <v>40</v>
          </cell>
        </row>
        <row r="8">
          <cell r="A8" t="str">
            <v>DISTANCIA SUMINISTRO BASES SUB BASES AFIRMADOS</v>
          </cell>
          <cell r="B8" t="str">
            <v>km</v>
          </cell>
          <cell r="C8">
            <v>50</v>
          </cell>
        </row>
        <row r="9">
          <cell r="A9" t="str">
            <v>DISTANCIA DE SUMINISTRO CONCRETOS</v>
          </cell>
          <cell r="B9" t="str">
            <v>km</v>
          </cell>
          <cell r="C9">
            <v>50</v>
          </cell>
        </row>
        <row r="10">
          <cell r="A10" t="str">
            <v>DISTANCIA DE SUMINISTRO MEZCLAS ASFALTICAS</v>
          </cell>
          <cell r="B10" t="str">
            <v>km</v>
          </cell>
          <cell r="C10">
            <v>50</v>
          </cell>
        </row>
        <row r="11">
          <cell r="A11" t="str">
            <v>DISTANCIA TRANSPORTE ESTRUCTURA METALICA</v>
          </cell>
          <cell r="B11" t="str">
            <v>km</v>
          </cell>
          <cell r="C11">
            <v>100</v>
          </cell>
        </row>
        <row r="12">
          <cell r="A12" t="str">
            <v>CADENERO</v>
          </cell>
          <cell r="B12" t="str">
            <v>DIA</v>
          </cell>
          <cell r="C12">
            <v>26600</v>
          </cell>
        </row>
        <row r="13">
          <cell r="A13" t="str">
            <v>INSPECTOR DE FABRICACION Y MONTAJE</v>
          </cell>
          <cell r="B13" t="str">
            <v>DIA</v>
          </cell>
          <cell r="C13">
            <v>41500</v>
          </cell>
        </row>
        <row r="14">
          <cell r="A14" t="str">
            <v>OBRERO</v>
          </cell>
          <cell r="B14" t="str">
            <v>DIA</v>
          </cell>
          <cell r="C14">
            <v>20000</v>
          </cell>
        </row>
        <row r="15">
          <cell r="A15" t="str">
            <v>OFICIAL</v>
          </cell>
          <cell r="B15" t="str">
            <v>DIA</v>
          </cell>
          <cell r="C15">
            <v>32500</v>
          </cell>
        </row>
        <row r="16">
          <cell r="A16" t="str">
            <v>OFICIAL EXPERTO EN DESMONTAJE</v>
          </cell>
          <cell r="B16" t="str">
            <v>DIA</v>
          </cell>
          <cell r="C16">
            <v>42300</v>
          </cell>
        </row>
        <row r="17">
          <cell r="A17" t="str">
            <v>PALETEROS</v>
          </cell>
          <cell r="B17" t="str">
            <v>DIA</v>
          </cell>
          <cell r="C17">
            <v>20000</v>
          </cell>
        </row>
        <row r="18">
          <cell r="A18" t="str">
            <v>RASTRILLEROS</v>
          </cell>
          <cell r="B18" t="str">
            <v>DIA</v>
          </cell>
          <cell r="C18">
            <v>22500</v>
          </cell>
        </row>
        <row r="19">
          <cell r="A19" t="str">
            <v>SOLDADOR</v>
          </cell>
          <cell r="B19" t="str">
            <v>DIA</v>
          </cell>
          <cell r="C19">
            <v>29000</v>
          </cell>
        </row>
        <row r="20">
          <cell r="A20" t="str">
            <v>TOPOGRAFO</v>
          </cell>
          <cell r="B20" t="str">
            <v>DIA</v>
          </cell>
          <cell r="C20">
            <v>45000</v>
          </cell>
        </row>
        <row r="21">
          <cell r="A21" t="str">
            <v>MAESTRO</v>
          </cell>
          <cell r="B21" t="str">
            <v>DIA</v>
          </cell>
          <cell r="C21">
            <v>54000</v>
          </cell>
        </row>
        <row r="22">
          <cell r="A22" t="str">
            <v>TRANSPORTE DE MATERIAL DE DERRUMBES</v>
          </cell>
          <cell r="B22" t="str">
            <v>m³-km</v>
          </cell>
          <cell r="C22">
            <v>61360</v>
          </cell>
        </row>
        <row r="23">
          <cell r="A23" t="str">
            <v>DISTANCIA DE TRANSPORTE EMULSIONES</v>
          </cell>
          <cell r="B23" t="str">
            <v>km</v>
          </cell>
          <cell r="C23">
            <v>290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Index"/>
      <sheetName val="materiales"/>
      <sheetName val="otros"/>
      <sheetName val="CONT_ADI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 Jagua Equipment"/>
      <sheetName val="Material Assumptions"/>
      <sheetName val="consumo horario"/>
      <sheetName val="Equipment Hours TODOS"/>
      <sheetName val="Equipment Hours CMU"/>
      <sheetName val="MineEquipmentFUEL"/>
      <sheetName val="Equipment Hours CDJ"/>
      <sheetName val="Equipment Hours CET"/>
      <sheetName val="MineEquipmentFUEL (2)"/>
      <sheetName val="MineEquipmentFUEL (3)"/>
      <sheetName val="RICS NUEVA HOJA DIA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NL JUNE"/>
      <sheetName val="MMH WORKINGS"/>
      <sheetName val="MMJV B-S"/>
      <sheetName val="June00"/>
      <sheetName val="May00"/>
      <sheetName val="MMH"/>
      <sheetName val="Sheet6"/>
      <sheetName val="Sheet3"/>
      <sheetName val="Sheet4"/>
      <sheetName val="Sheet5"/>
      <sheetName val="Sheet7"/>
      <sheetName val="Sheet8"/>
      <sheetName val="Sheet9"/>
      <sheetName val="Sheet10"/>
      <sheetName val="Equipment Hours TODOS"/>
    </sheetNames>
    <sheetDataSet>
      <sheetData sheetId="0" refreshError="1"/>
      <sheetData sheetId="1" refreshError="1">
        <row r="3">
          <cell r="A3" t="str">
            <v>JVBS1015</v>
          </cell>
        </row>
        <row r="4">
          <cell r="A4" t="str">
            <v>JVBS1077</v>
          </cell>
        </row>
        <row r="5">
          <cell r="A5" t="str">
            <v>JVBS1079</v>
          </cell>
        </row>
        <row r="6">
          <cell r="A6" t="str">
            <v>JVBS1080</v>
          </cell>
        </row>
        <row r="7">
          <cell r="A7" t="str">
            <v>JVBS1122</v>
          </cell>
        </row>
        <row r="8">
          <cell r="A8" t="str">
            <v>JVBS1227</v>
          </cell>
        </row>
        <row r="9">
          <cell r="A9" t="str">
            <v>JVBS1140</v>
          </cell>
        </row>
        <row r="10">
          <cell r="A10" t="str">
            <v>JVBS1145</v>
          </cell>
        </row>
        <row r="11">
          <cell r="A11" t="str">
            <v>JVBS1205</v>
          </cell>
        </row>
        <row r="12">
          <cell r="A12" t="str">
            <v>JVBS1207</v>
          </cell>
        </row>
        <row r="13">
          <cell r="A13" t="str">
            <v>JVBS1208</v>
          </cell>
        </row>
        <row r="14">
          <cell r="A14" t="str">
            <v>JVBS1209</v>
          </cell>
        </row>
        <row r="15">
          <cell r="A15" t="str">
            <v>JVBS1210</v>
          </cell>
        </row>
        <row r="16">
          <cell r="A16" t="str">
            <v>JVBS1211</v>
          </cell>
        </row>
        <row r="17">
          <cell r="A17" t="str">
            <v>JVBS1213</v>
          </cell>
        </row>
        <row r="18">
          <cell r="A18" t="str">
            <v>JVBS1214</v>
          </cell>
        </row>
        <row r="19">
          <cell r="A19" t="str">
            <v>JVBS1215</v>
          </cell>
        </row>
        <row r="20">
          <cell r="A20" t="str">
            <v>JVBS1216</v>
          </cell>
        </row>
        <row r="21">
          <cell r="A21" t="str">
            <v>JVBS1230</v>
          </cell>
        </row>
        <row r="22">
          <cell r="A22" t="str">
            <v>JVBS1231</v>
          </cell>
        </row>
        <row r="23">
          <cell r="A23" t="str">
            <v>JVBS1232</v>
          </cell>
        </row>
        <row r="24">
          <cell r="A24" t="str">
            <v>JVBS1234</v>
          </cell>
        </row>
        <row r="25">
          <cell r="A25" t="str">
            <v>JVBS1235</v>
          </cell>
        </row>
        <row r="26">
          <cell r="A26" t="str">
            <v>JVBS1236</v>
          </cell>
        </row>
        <row r="27">
          <cell r="A27" t="str">
            <v>JVBS1237</v>
          </cell>
        </row>
        <row r="28">
          <cell r="A28" t="str">
            <v>JVBS1238</v>
          </cell>
        </row>
        <row r="29">
          <cell r="A29" t="str">
            <v>JVBS1240</v>
          </cell>
        </row>
        <row r="30">
          <cell r="A30" t="str">
            <v>JVBS1242</v>
          </cell>
        </row>
        <row r="31">
          <cell r="A31" t="str">
            <v>JVBS1243</v>
          </cell>
        </row>
        <row r="32">
          <cell r="A32" t="str">
            <v>JVBS1244</v>
          </cell>
        </row>
        <row r="33">
          <cell r="A33" t="str">
            <v>JVBS1245</v>
          </cell>
        </row>
        <row r="34">
          <cell r="A34" t="str">
            <v>JVBS1246</v>
          </cell>
        </row>
        <row r="35">
          <cell r="A35" t="str">
            <v>JVBS1247</v>
          </cell>
        </row>
        <row r="36">
          <cell r="A36" t="str">
            <v>JVBS1248</v>
          </cell>
        </row>
        <row r="37">
          <cell r="A37" t="str">
            <v>JVBS1249</v>
          </cell>
        </row>
        <row r="38">
          <cell r="A38" t="str">
            <v>JVBS1250</v>
          </cell>
        </row>
        <row r="39">
          <cell r="A39" t="str">
            <v>JVBS1251</v>
          </cell>
        </row>
        <row r="40">
          <cell r="A40" t="str">
            <v>JVBS1254</v>
          </cell>
        </row>
        <row r="41">
          <cell r="A41" t="str">
            <v>JVBS1255</v>
          </cell>
        </row>
        <row r="42">
          <cell r="A42" t="str">
            <v>JVBS1256</v>
          </cell>
        </row>
        <row r="43">
          <cell r="A43" t="str">
            <v>JVBS1257</v>
          </cell>
        </row>
        <row r="44">
          <cell r="A44" t="str">
            <v>JVBS1260</v>
          </cell>
        </row>
        <row r="45">
          <cell r="A45" t="str">
            <v>JVBS1261</v>
          </cell>
        </row>
        <row r="46">
          <cell r="A46" t="str">
            <v>JVBS1263</v>
          </cell>
        </row>
        <row r="47">
          <cell r="A47" t="str">
            <v>JVBS1264</v>
          </cell>
        </row>
        <row r="48">
          <cell r="A48" t="str">
            <v>JVBS1265</v>
          </cell>
        </row>
        <row r="49">
          <cell r="A49" t="str">
            <v>JVBS1266</v>
          </cell>
        </row>
        <row r="50">
          <cell r="A50" t="str">
            <v>JVBS1267</v>
          </cell>
        </row>
        <row r="51">
          <cell r="A51" t="str">
            <v>JVBS1269</v>
          </cell>
        </row>
        <row r="52">
          <cell r="A52" t="str">
            <v>JVBS1270</v>
          </cell>
        </row>
        <row r="53">
          <cell r="A53" t="str">
            <v>JVBS1271</v>
          </cell>
        </row>
        <row r="54">
          <cell r="A54" t="str">
            <v>JVBS1276</v>
          </cell>
        </row>
        <row r="55">
          <cell r="A55" t="str">
            <v>JVBS1277</v>
          </cell>
        </row>
        <row r="56">
          <cell r="A56" t="str">
            <v>JVBS1278</v>
          </cell>
        </row>
        <row r="57">
          <cell r="A57" t="str">
            <v>JVBS1279</v>
          </cell>
        </row>
        <row r="58">
          <cell r="A58" t="str">
            <v>JVBS1281</v>
          </cell>
        </row>
        <row r="59">
          <cell r="A59" t="str">
            <v>JVBS1283</v>
          </cell>
        </row>
        <row r="60">
          <cell r="A60" t="str">
            <v>JVBS1285</v>
          </cell>
        </row>
        <row r="61">
          <cell r="A61" t="str">
            <v>JVBS1286</v>
          </cell>
        </row>
        <row r="62">
          <cell r="A62" t="str">
            <v>JVBS1287</v>
          </cell>
        </row>
        <row r="63">
          <cell r="A63" t="str">
            <v>JVBS1290</v>
          </cell>
        </row>
        <row r="64">
          <cell r="A64" t="str">
            <v>JVBS1291</v>
          </cell>
        </row>
        <row r="65">
          <cell r="A65" t="str">
            <v>JVBS1292</v>
          </cell>
        </row>
        <row r="66">
          <cell r="A66" t="str">
            <v>JVBS1293</v>
          </cell>
        </row>
        <row r="67">
          <cell r="A67" t="str">
            <v>JVBS1294</v>
          </cell>
        </row>
        <row r="68">
          <cell r="A68" t="str">
            <v>JVBS1325</v>
          </cell>
        </row>
        <row r="69">
          <cell r="A69" t="str">
            <v>JVBS1330</v>
          </cell>
        </row>
        <row r="70">
          <cell r="A70" t="str">
            <v>JVBS1340</v>
          </cell>
        </row>
        <row r="71">
          <cell r="A71" t="str">
            <v>JVBS1345</v>
          </cell>
        </row>
        <row r="72">
          <cell r="A72" t="str">
            <v>JVBS1350</v>
          </cell>
        </row>
        <row r="73">
          <cell r="A73" t="str">
            <v>JVBS1360</v>
          </cell>
        </row>
        <row r="74">
          <cell r="A74" t="str">
            <v>JVBS1360</v>
          </cell>
        </row>
        <row r="75">
          <cell r="A75" t="str">
            <v>JVBS1361</v>
          </cell>
        </row>
        <row r="76">
          <cell r="A76" t="str">
            <v>JVBS1370</v>
          </cell>
        </row>
        <row r="77">
          <cell r="A77" t="str">
            <v>JVBS1371</v>
          </cell>
        </row>
        <row r="78">
          <cell r="A78" t="str">
            <v>JVBS1372</v>
          </cell>
        </row>
        <row r="79">
          <cell r="A79" t="str">
            <v>JVBS1405</v>
          </cell>
        </row>
        <row r="80">
          <cell r="A80" t="str">
            <v>JVBS1415</v>
          </cell>
        </row>
        <row r="81">
          <cell r="A81" t="str">
            <v>JVBS1420</v>
          </cell>
        </row>
        <row r="82">
          <cell r="A82" t="str">
            <v>JVBS1425</v>
          </cell>
        </row>
        <row r="83">
          <cell r="A83" t="str">
            <v>JVBS1430</v>
          </cell>
        </row>
        <row r="84">
          <cell r="A84" t="str">
            <v>JVBS1435</v>
          </cell>
        </row>
        <row r="85">
          <cell r="A85" t="str">
            <v>JVBS1440</v>
          </cell>
        </row>
        <row r="86">
          <cell r="A86" t="str">
            <v>JVBS1450</v>
          </cell>
        </row>
        <row r="87">
          <cell r="A87" t="str">
            <v>JVBS1460</v>
          </cell>
        </row>
        <row r="88">
          <cell r="A88" t="str">
            <v>JVBS1463</v>
          </cell>
        </row>
        <row r="89">
          <cell r="A89" t="str">
            <v>JVBS1464</v>
          </cell>
        </row>
        <row r="90">
          <cell r="A90" t="str">
            <v>JVBS1465</v>
          </cell>
        </row>
        <row r="91">
          <cell r="A91" t="str">
            <v>JVBS1466</v>
          </cell>
        </row>
        <row r="92">
          <cell r="A92" t="str">
            <v>JVBS1476</v>
          </cell>
        </row>
        <row r="93">
          <cell r="A93" t="str">
            <v>JVBS1480</v>
          </cell>
        </row>
        <row r="94">
          <cell r="A94" t="str">
            <v>JVBS1490</v>
          </cell>
        </row>
        <row r="95">
          <cell r="A95" t="str">
            <v>JVBS1505</v>
          </cell>
        </row>
        <row r="96">
          <cell r="A96" t="str">
            <v>JVBS1510</v>
          </cell>
        </row>
        <row r="97">
          <cell r="A97" t="str">
            <v>JVBS1520</v>
          </cell>
        </row>
        <row r="98">
          <cell r="A98" t="str">
            <v>JVBS1570</v>
          </cell>
        </row>
        <row r="99">
          <cell r="A99" t="str">
            <v>JVBS1575</v>
          </cell>
        </row>
        <row r="100">
          <cell r="A100" t="str">
            <v>JVBS1600</v>
          </cell>
        </row>
        <row r="101">
          <cell r="A101" t="str">
            <v>JVBS1601</v>
          </cell>
        </row>
        <row r="102">
          <cell r="A102" t="str">
            <v>JVBS1605</v>
          </cell>
        </row>
        <row r="103">
          <cell r="A103" t="str">
            <v>JVBS1610</v>
          </cell>
        </row>
        <row r="104">
          <cell r="A104" t="str">
            <v>JVBS1615</v>
          </cell>
        </row>
        <row r="105">
          <cell r="A105" t="str">
            <v>JVBS1620</v>
          </cell>
        </row>
        <row r="106">
          <cell r="A106" t="str">
            <v>JVBS1622</v>
          </cell>
        </row>
        <row r="107">
          <cell r="A107" t="str">
            <v>JVBS1640</v>
          </cell>
        </row>
        <row r="108">
          <cell r="A108" t="str">
            <v>JVBS1641</v>
          </cell>
        </row>
        <row r="109">
          <cell r="A109" t="str">
            <v>JVBS1650</v>
          </cell>
        </row>
        <row r="110">
          <cell r="A110" t="str">
            <v>JVBS1651</v>
          </cell>
        </row>
        <row r="111">
          <cell r="A111" t="str">
            <v>JVBS1655</v>
          </cell>
        </row>
        <row r="112">
          <cell r="A112" t="str">
            <v>JVBS1656</v>
          </cell>
        </row>
        <row r="113">
          <cell r="A113" t="str">
            <v>JVBS1660</v>
          </cell>
        </row>
        <row r="114">
          <cell r="A114" t="str">
            <v>JVBS1670</v>
          </cell>
        </row>
        <row r="115">
          <cell r="A115" t="str">
            <v>JVBS1671</v>
          </cell>
        </row>
        <row r="116">
          <cell r="A116" t="str">
            <v>JVBS1675</v>
          </cell>
        </row>
        <row r="117">
          <cell r="A117" t="str">
            <v>JVBS1690</v>
          </cell>
        </row>
        <row r="118">
          <cell r="A118" t="str">
            <v>JVBS1800</v>
          </cell>
        </row>
        <row r="119">
          <cell r="A119" t="str">
            <v>JVBS1810</v>
          </cell>
        </row>
        <row r="120">
          <cell r="A120" t="str">
            <v>JVBS1811</v>
          </cell>
        </row>
        <row r="121">
          <cell r="A121" t="str">
            <v>JVBS1820</v>
          </cell>
        </row>
        <row r="122">
          <cell r="A122" t="str">
            <v>JVBS1825</v>
          </cell>
        </row>
        <row r="123">
          <cell r="A123" t="str">
            <v>JVBS1903</v>
          </cell>
        </row>
        <row r="124">
          <cell r="A124" t="str">
            <v>JVBS1904</v>
          </cell>
        </row>
        <row r="125">
          <cell r="A125" t="str">
            <v>JVBS1905</v>
          </cell>
        </row>
        <row r="126">
          <cell r="A126" t="str">
            <v>JVBS1906</v>
          </cell>
        </row>
        <row r="127">
          <cell r="A127" t="str">
            <v>JVBS1909</v>
          </cell>
        </row>
        <row r="128">
          <cell r="A128" t="str">
            <v>JVBS1910</v>
          </cell>
        </row>
        <row r="129">
          <cell r="A129" t="str">
            <v>JVBS1913</v>
          </cell>
        </row>
        <row r="130">
          <cell r="A130" t="str">
            <v>JVBS1916</v>
          </cell>
        </row>
        <row r="131">
          <cell r="A131" t="str">
            <v>JVBS1918</v>
          </cell>
        </row>
        <row r="132">
          <cell r="A132" t="str">
            <v>JVBS1919</v>
          </cell>
        </row>
        <row r="133">
          <cell r="A133" t="str">
            <v>JVBS1920</v>
          </cell>
        </row>
        <row r="134">
          <cell r="A134" t="str">
            <v>JVBS1923</v>
          </cell>
        </row>
        <row r="135">
          <cell r="A135" t="str">
            <v>JVBS1925</v>
          </cell>
        </row>
        <row r="136">
          <cell r="A136" t="str">
            <v>JVBS1928</v>
          </cell>
        </row>
        <row r="137">
          <cell r="A137" t="str">
            <v>JVBS1929</v>
          </cell>
        </row>
        <row r="138">
          <cell r="A138" t="str">
            <v>JVBS1930</v>
          </cell>
        </row>
        <row r="139">
          <cell r="A139" t="str">
            <v>JVBS1933</v>
          </cell>
        </row>
        <row r="140">
          <cell r="A140" t="str">
            <v>JVBS1934</v>
          </cell>
        </row>
        <row r="141">
          <cell r="A141" t="str">
            <v>JVBS1935</v>
          </cell>
        </row>
        <row r="142">
          <cell r="A142" t="str">
            <v>JVBS1939</v>
          </cell>
        </row>
        <row r="143">
          <cell r="A143" t="str">
            <v>JVBS1942</v>
          </cell>
        </row>
        <row r="144">
          <cell r="A144" t="str">
            <v>JVBS1943</v>
          </cell>
        </row>
        <row r="145">
          <cell r="A145" t="str">
            <v>JVBS1945</v>
          </cell>
        </row>
        <row r="146">
          <cell r="A146" t="str">
            <v>JVBS1947</v>
          </cell>
        </row>
        <row r="147">
          <cell r="A147" t="str">
            <v>JVBS1948</v>
          </cell>
        </row>
        <row r="148">
          <cell r="A148" t="str">
            <v>JVBS1949</v>
          </cell>
        </row>
        <row r="149">
          <cell r="A149" t="str">
            <v>JVBS1950</v>
          </cell>
        </row>
        <row r="150">
          <cell r="A150" t="str">
            <v>JVBS1951</v>
          </cell>
        </row>
        <row r="151">
          <cell r="A151" t="str">
            <v>JVBS1952</v>
          </cell>
        </row>
        <row r="152">
          <cell r="A152" t="str">
            <v>JVBS1954</v>
          </cell>
        </row>
        <row r="153">
          <cell r="A153" t="str">
            <v>JVBS1955</v>
          </cell>
        </row>
        <row r="154">
          <cell r="A154" t="str">
            <v>JVBS1957</v>
          </cell>
        </row>
        <row r="155">
          <cell r="A155" t="str">
            <v>JVBS1958</v>
          </cell>
        </row>
        <row r="156">
          <cell r="A156" t="str">
            <v>JVBS1959</v>
          </cell>
        </row>
        <row r="157">
          <cell r="A157" t="str">
            <v>JVBS1963</v>
          </cell>
        </row>
        <row r="158">
          <cell r="A158" t="str">
            <v>JVBS1969</v>
          </cell>
        </row>
        <row r="159">
          <cell r="A159" t="str">
            <v>JVBS1976</v>
          </cell>
        </row>
        <row r="160">
          <cell r="A160" t="str">
            <v>JVBS1999</v>
          </cell>
        </row>
        <row r="161">
          <cell r="A161" t="str">
            <v>JVBS2119</v>
          </cell>
        </row>
        <row r="162">
          <cell r="A162" t="str">
            <v>JVBS2210</v>
          </cell>
        </row>
        <row r="163">
          <cell r="A163" t="str">
            <v>JVBS2215</v>
          </cell>
        </row>
        <row r="164">
          <cell r="A164" t="str">
            <v>JVBS2505</v>
          </cell>
        </row>
        <row r="165">
          <cell r="A165" t="str">
            <v>JVBS2510</v>
          </cell>
        </row>
        <row r="166">
          <cell r="A166" t="str">
            <v>JVBS2550</v>
          </cell>
        </row>
        <row r="167">
          <cell r="A167" t="str">
            <v>JVBS2612</v>
          </cell>
        </row>
        <row r="168">
          <cell r="A168" t="str">
            <v>JVBS2614</v>
          </cell>
        </row>
        <row r="169">
          <cell r="A169" t="str">
            <v>JVBS2615</v>
          </cell>
        </row>
        <row r="170">
          <cell r="A170" t="str">
            <v>JVBS2620</v>
          </cell>
        </row>
        <row r="171">
          <cell r="A171" t="str">
            <v>JVBS2625</v>
          </cell>
        </row>
        <row r="172">
          <cell r="A172" t="str">
            <v>JVBS2630</v>
          </cell>
        </row>
        <row r="173">
          <cell r="A173" t="str">
            <v>JVBS2639</v>
          </cell>
        </row>
        <row r="174">
          <cell r="A174" t="str">
            <v>JVBS2650</v>
          </cell>
        </row>
        <row r="175">
          <cell r="A175" t="str">
            <v>JVBS2651</v>
          </cell>
        </row>
        <row r="176">
          <cell r="A176" t="str">
            <v>JVBS2652</v>
          </cell>
        </row>
        <row r="177">
          <cell r="A177" t="str">
            <v>JVBS2653</v>
          </cell>
        </row>
        <row r="178">
          <cell r="A178" t="str">
            <v>JVBS2654</v>
          </cell>
        </row>
        <row r="179">
          <cell r="A179" t="str">
            <v>JVBS2655</v>
          </cell>
        </row>
        <row r="180">
          <cell r="A180" t="str">
            <v>JVBS2656</v>
          </cell>
        </row>
        <row r="181">
          <cell r="A181" t="str">
            <v>JVBS2658</v>
          </cell>
        </row>
        <row r="182">
          <cell r="A182" t="str">
            <v>JVBS2660</v>
          </cell>
        </row>
        <row r="183">
          <cell r="A183" t="str">
            <v>JVBS2661</v>
          </cell>
        </row>
        <row r="184">
          <cell r="A184" t="str">
            <v>JVBS2662</v>
          </cell>
        </row>
        <row r="185">
          <cell r="A185" t="str">
            <v>JVBS2663</v>
          </cell>
        </row>
        <row r="186">
          <cell r="A186" t="str">
            <v>JVBS2665</v>
          </cell>
        </row>
        <row r="187">
          <cell r="A187" t="str">
            <v>JVBS2666</v>
          </cell>
        </row>
        <row r="188">
          <cell r="A188" t="str">
            <v>JVBS2668</v>
          </cell>
        </row>
        <row r="189">
          <cell r="A189" t="str">
            <v>JVBS2669</v>
          </cell>
        </row>
        <row r="190">
          <cell r="A190" t="str">
            <v>JVBS2670</v>
          </cell>
        </row>
        <row r="191">
          <cell r="A191" t="str">
            <v>JVBS2689</v>
          </cell>
        </row>
        <row r="192">
          <cell r="A192" t="str">
            <v>JVBS2699</v>
          </cell>
        </row>
        <row r="193">
          <cell r="A193" t="str">
            <v>JVBS2703</v>
          </cell>
        </row>
        <row r="194">
          <cell r="A194" t="str">
            <v>JVBS2704</v>
          </cell>
        </row>
        <row r="195">
          <cell r="A195" t="str">
            <v>JVBS2705</v>
          </cell>
        </row>
        <row r="196">
          <cell r="A196" t="str">
            <v>JVBS2707</v>
          </cell>
        </row>
        <row r="197">
          <cell r="A197" t="str">
            <v>JVBS2708</v>
          </cell>
        </row>
        <row r="198">
          <cell r="A198" t="str">
            <v>JVBS2714</v>
          </cell>
        </row>
        <row r="199">
          <cell r="A199" t="str">
            <v>JVBS2716</v>
          </cell>
        </row>
        <row r="200">
          <cell r="A200" t="str">
            <v>JVBS2733</v>
          </cell>
        </row>
        <row r="201">
          <cell r="A201" t="str">
            <v>JVBS2735</v>
          </cell>
        </row>
        <row r="202">
          <cell r="A202" t="str">
            <v>JVBS2738</v>
          </cell>
        </row>
        <row r="203">
          <cell r="A203" t="str">
            <v>JVBS2740</v>
          </cell>
        </row>
        <row r="204">
          <cell r="A204" t="str">
            <v>JVBS2775</v>
          </cell>
        </row>
        <row r="205">
          <cell r="A205" t="str">
            <v>JVBS2795</v>
          </cell>
        </row>
        <row r="206">
          <cell r="A206" t="str">
            <v>JVBS3105</v>
          </cell>
        </row>
        <row r="207">
          <cell r="A207" t="str">
            <v>JVBS3106</v>
          </cell>
        </row>
        <row r="208">
          <cell r="A208" t="str">
            <v>JVBS3121</v>
          </cell>
        </row>
        <row r="209">
          <cell r="A209" t="str">
            <v>JVBS3130</v>
          </cell>
        </row>
        <row r="210">
          <cell r="A210" t="str">
            <v>JVBS3135</v>
          </cell>
        </row>
        <row r="211">
          <cell r="A211" t="str">
            <v>JVBS3136</v>
          </cell>
        </row>
        <row r="212">
          <cell r="A212" t="str">
            <v>JVBS3137</v>
          </cell>
        </row>
        <row r="213">
          <cell r="A213" t="str">
            <v>JVBS3138</v>
          </cell>
        </row>
        <row r="214">
          <cell r="A214" t="str">
            <v>JVBS3146</v>
          </cell>
        </row>
        <row r="215">
          <cell r="A215" t="str">
            <v>JVBS3150</v>
          </cell>
        </row>
        <row r="216">
          <cell r="A216" t="str">
            <v>JVBS3155</v>
          </cell>
        </row>
        <row r="217">
          <cell r="A217" t="str">
            <v>JVBS3160</v>
          </cell>
        </row>
        <row r="218">
          <cell r="A218" t="str">
            <v>JVBS3161</v>
          </cell>
        </row>
        <row r="219">
          <cell r="A219" t="str">
            <v>JVBS3165</v>
          </cell>
        </row>
        <row r="220">
          <cell r="A220" t="str">
            <v>JVBS3170</v>
          </cell>
        </row>
        <row r="221">
          <cell r="A221" t="str">
            <v>JVBS3172</v>
          </cell>
        </row>
        <row r="222">
          <cell r="A222" t="str">
            <v>JVBS3175</v>
          </cell>
        </row>
        <row r="223">
          <cell r="A223" t="str">
            <v>JVBS3180</v>
          </cell>
        </row>
        <row r="224">
          <cell r="A224" t="str">
            <v>JVBS3305</v>
          </cell>
        </row>
        <row r="225">
          <cell r="A225" t="str">
            <v>JVBS3420</v>
          </cell>
        </row>
        <row r="226">
          <cell r="A226" t="str">
            <v>JVBS3421</v>
          </cell>
        </row>
        <row r="227">
          <cell r="A227" t="str">
            <v>JVBS3435</v>
          </cell>
        </row>
        <row r="228">
          <cell r="A228" t="str">
            <v>JVBS3500</v>
          </cell>
        </row>
        <row r="229">
          <cell r="A229" t="str">
            <v>JVBS3501</v>
          </cell>
        </row>
        <row r="230">
          <cell r="A230" t="str">
            <v>JVBS3502</v>
          </cell>
        </row>
        <row r="231">
          <cell r="A231" t="str">
            <v>JVBS3505</v>
          </cell>
        </row>
        <row r="232">
          <cell r="A232" t="str">
            <v>JVBS3510</v>
          </cell>
        </row>
        <row r="233">
          <cell r="A233" t="str">
            <v>JVBS3515</v>
          </cell>
        </row>
        <row r="234">
          <cell r="A234" t="str">
            <v>JVBS3520</v>
          </cell>
        </row>
        <row r="235">
          <cell r="A235" t="str">
            <v>JVBS3530</v>
          </cell>
        </row>
        <row r="236">
          <cell r="A236" t="str">
            <v>JVBS3536</v>
          </cell>
        </row>
        <row r="237">
          <cell r="A237" t="str">
            <v>JVBS3550</v>
          </cell>
        </row>
        <row r="238">
          <cell r="A238" t="str">
            <v>JVBS3555</v>
          </cell>
        </row>
        <row r="239">
          <cell r="A239" t="str">
            <v>JVBS3560</v>
          </cell>
        </row>
        <row r="240">
          <cell r="A240" t="str">
            <v>JVBS3570</v>
          </cell>
        </row>
        <row r="241">
          <cell r="A241" t="str">
            <v>JVBS3575</v>
          </cell>
        </row>
        <row r="242">
          <cell r="A242" t="str">
            <v>JVBS4205</v>
          </cell>
        </row>
        <row r="243">
          <cell r="A243" t="str">
            <v>JVBS5866</v>
          </cell>
        </row>
        <row r="244">
          <cell r="A244" t="str">
            <v>JVBS2119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rrin Murrin Project Break Up"/>
      <sheetName val="MMH F-S"/>
      <sheetName val="MMH 30-06-00"/>
      <sheetName val="Cost Ledger"/>
      <sheetName val="Cost Ledger 30-6-99"/>
      <sheetName val="MMH F-S Cash Flow"/>
      <sheetName val="MMH Disc"/>
      <sheetName val="MMH Cheat Sheet 30-06-00"/>
      <sheetName val="MMH WORKINGS"/>
    </sheetNames>
    <sheetDataSet>
      <sheetData sheetId="0"/>
      <sheetData sheetId="1"/>
      <sheetData sheetId="2"/>
      <sheetData sheetId="3"/>
      <sheetData sheetId="4" refreshError="1">
        <row r="1">
          <cell r="A1">
            <v>2801100740</v>
          </cell>
          <cell r="B1" t="str">
            <v>EXPLORAT'N EXPLORAT'N TAXIS/VEH</v>
          </cell>
          <cell r="C1">
            <v>65</v>
          </cell>
        </row>
        <row r="2">
          <cell r="A2">
            <v>2801102000</v>
          </cell>
          <cell r="B2" t="str">
            <v>EXPLORAT'N EXPLORAT'N CONSUM GEN</v>
          </cell>
          <cell r="C2">
            <v>4.3</v>
          </cell>
        </row>
        <row r="3">
          <cell r="A3">
            <v>2801104700</v>
          </cell>
          <cell r="B3" t="str">
            <v>EXPLORAT'N EXPLORAT'N EQUIP HIRE</v>
          </cell>
          <cell r="C3">
            <v>-2789.5</v>
          </cell>
        </row>
        <row r="4">
          <cell r="A4">
            <v>2801105030</v>
          </cell>
          <cell r="B4" t="str">
            <v>EXPLORAT'N EXPLORAT'N ASSAYS</v>
          </cell>
          <cell r="C4">
            <v>43436.5</v>
          </cell>
        </row>
        <row r="5">
          <cell r="A5">
            <v>2801105060</v>
          </cell>
          <cell r="B5" t="str">
            <v>EXPLORAT'N EXPLORAT'N CLEARING</v>
          </cell>
          <cell r="C5">
            <v>7154</v>
          </cell>
        </row>
        <row r="6">
          <cell r="A6">
            <v>2801105070</v>
          </cell>
          <cell r="B6" t="str">
            <v>EXPLORAT'N EXPLORAT'N CONSUL GEN</v>
          </cell>
          <cell r="C6">
            <v>2800</v>
          </cell>
        </row>
        <row r="7">
          <cell r="A7">
            <v>2801105410</v>
          </cell>
          <cell r="B7" t="str">
            <v>EXPLORAT'N EXPLORAT'N DRILL'GRAB</v>
          </cell>
          <cell r="C7">
            <v>3000</v>
          </cell>
        </row>
        <row r="8">
          <cell r="A8">
            <v>2801105415</v>
          </cell>
          <cell r="B8" t="str">
            <v>EXPLORAT'N EXPLORAT'N DRILL'GRCP</v>
          </cell>
          <cell r="C8">
            <v>81522</v>
          </cell>
        </row>
        <row r="9">
          <cell r="A9">
            <v>2801106200</v>
          </cell>
          <cell r="B9" t="str">
            <v>EXPLORAT'N EXPLORAT'N ACQ'NCOSTS</v>
          </cell>
          <cell r="C9">
            <v>41589.1</v>
          </cell>
        </row>
        <row r="10">
          <cell r="A10">
            <v>2801106265</v>
          </cell>
          <cell r="B10" t="str">
            <v>EXPLORAT'N EXPLORAT'N STAMP DUTY</v>
          </cell>
          <cell r="C10">
            <v>2247492</v>
          </cell>
        </row>
        <row r="11">
          <cell r="A11">
            <v>2801106720</v>
          </cell>
          <cell r="B11" t="str">
            <v>EXPLORAT'N EXPLORAT'N TELE&amp;FAXEX</v>
          </cell>
          <cell r="C11">
            <v>1429.22</v>
          </cell>
        </row>
        <row r="12">
          <cell r="A12">
            <v>2801107010</v>
          </cell>
          <cell r="B12" t="str">
            <v>EXPLORAT'N EXPLORAT'N PRINTING</v>
          </cell>
          <cell r="C12">
            <v>228.75</v>
          </cell>
        </row>
        <row r="13">
          <cell r="A13">
            <v>8107206050</v>
          </cell>
          <cell r="B13" t="str">
            <v>CORPORATE ADMINIST'N BK CHARGES</v>
          </cell>
          <cell r="C13">
            <v>16.46</v>
          </cell>
        </row>
        <row r="14">
          <cell r="A14">
            <v>8107400710</v>
          </cell>
          <cell r="B14" t="str">
            <v>CORPORATE CORPORATE TRAVEL-DOM</v>
          </cell>
          <cell r="C14">
            <v>11395.64</v>
          </cell>
        </row>
        <row r="15">
          <cell r="A15">
            <v>8107405070</v>
          </cell>
          <cell r="B15" t="str">
            <v>CORPORATE CORPORATE CONSUL GEN</v>
          </cell>
          <cell r="C15">
            <v>52048.51</v>
          </cell>
        </row>
        <row r="16">
          <cell r="A16">
            <v>8107405190</v>
          </cell>
          <cell r="B16" t="str">
            <v>CORPORATE CORPORATE LEGAL CONS</v>
          </cell>
          <cell r="C16">
            <v>287768.5</v>
          </cell>
        </row>
        <row r="17">
          <cell r="A17">
            <v>8107406470</v>
          </cell>
          <cell r="B17" t="str">
            <v>CORPORATE CORPORATE FILFEESASC</v>
          </cell>
          <cell r="C17">
            <v>230</v>
          </cell>
        </row>
        <row r="18">
          <cell r="A18">
            <v>8108105070</v>
          </cell>
          <cell r="B18" t="str">
            <v>CORPORATE NATIVE TI CONSUL GEN</v>
          </cell>
          <cell r="C18">
            <v>2500</v>
          </cell>
        </row>
        <row r="19">
          <cell r="A19">
            <v>8207105000</v>
          </cell>
          <cell r="B19" t="str">
            <v>FIN &amp; MKTG ACCOUNTING ACCTAX FEE</v>
          </cell>
          <cell r="C19">
            <v>23053</v>
          </cell>
        </row>
        <row r="20">
          <cell r="A20">
            <v>8207200610</v>
          </cell>
          <cell r="B20" t="str">
            <v>FIN &amp; MKTG ADMINIST'N SUBSCRIPTN</v>
          </cell>
          <cell r="C20">
            <v>17791.18</v>
          </cell>
        </row>
        <row r="21">
          <cell r="A21">
            <v>8207200715</v>
          </cell>
          <cell r="B21" t="str">
            <v>FIN &amp; MKTG ADMINIST'N ACCOM-DOM</v>
          </cell>
          <cell r="C21">
            <v>494.5</v>
          </cell>
        </row>
        <row r="22">
          <cell r="A22">
            <v>8207200720</v>
          </cell>
          <cell r="B22" t="str">
            <v>FIN &amp; MKTG ADMINIST'N TRAVEL-INT</v>
          </cell>
          <cell r="C22">
            <v>56241.52</v>
          </cell>
        </row>
        <row r="23">
          <cell r="A23">
            <v>8207200725</v>
          </cell>
          <cell r="B23" t="str">
            <v>FIN &amp; MKTG ADMINIST'N ACCOM-INT</v>
          </cell>
          <cell r="C23">
            <v>4296.5</v>
          </cell>
        </row>
        <row r="24">
          <cell r="A24">
            <v>8207205000</v>
          </cell>
          <cell r="B24" t="str">
            <v>FIN &amp; MKTG ADMINIST'N ACCTAX FEE</v>
          </cell>
          <cell r="C24">
            <v>33122</v>
          </cell>
        </row>
        <row r="25">
          <cell r="A25">
            <v>8207205070</v>
          </cell>
          <cell r="B25" t="str">
            <v>FIN &amp; MKTG ADMINIST'N CONSUL GEN</v>
          </cell>
          <cell r="C25">
            <v>824043.81</v>
          </cell>
        </row>
        <row r="26">
          <cell r="A26">
            <v>8207205120</v>
          </cell>
          <cell r="B26" t="str">
            <v>FIN &amp; MKTG ADMINIST'N FIN ADVISR</v>
          </cell>
          <cell r="C26">
            <v>12000</v>
          </cell>
        </row>
        <row r="27">
          <cell r="A27">
            <v>8207205190</v>
          </cell>
          <cell r="B27" t="str">
            <v>FIN &amp; MKTG ADMINIST'N LEGAL CONS</v>
          </cell>
          <cell r="C27">
            <v>53419.55</v>
          </cell>
        </row>
        <row r="28">
          <cell r="A28">
            <v>8207206050</v>
          </cell>
          <cell r="B28" t="str">
            <v>FIN &amp; MKTG ADMINIST'N BK CHARGES</v>
          </cell>
          <cell r="C28">
            <v>11211.92</v>
          </cell>
        </row>
        <row r="29">
          <cell r="A29">
            <v>8207206055</v>
          </cell>
          <cell r="B29" t="str">
            <v>FIN &amp; MKTG ADMINIST'N INT PAID</v>
          </cell>
          <cell r="C29">
            <v>580620.61</v>
          </cell>
        </row>
        <row r="30">
          <cell r="A30">
            <v>8207206105</v>
          </cell>
          <cell r="B30" t="str">
            <v>FIN &amp; MKTG ADMINIST'N INT PD COR</v>
          </cell>
          <cell r="C30">
            <v>2448544</v>
          </cell>
        </row>
        <row r="31">
          <cell r="A31">
            <v>8207206135</v>
          </cell>
          <cell r="B31" t="str">
            <v>FIN &amp; MKTG ADMINIST'N G/L FX HDG</v>
          </cell>
          <cell r="C31">
            <v>-466820.71</v>
          </cell>
        </row>
        <row r="32">
          <cell r="A32">
            <v>8207206275</v>
          </cell>
          <cell r="B32" t="str">
            <v>FIN &amp; MKTG ADMINIST'N WTHLDNG TX</v>
          </cell>
          <cell r="C32">
            <v>151508.10999999999</v>
          </cell>
        </row>
        <row r="33">
          <cell r="A33">
            <v>8207206610</v>
          </cell>
          <cell r="B33" t="str">
            <v>FIN &amp; MKTG ADMINIST'N ENTERT'T C</v>
          </cell>
          <cell r="C33">
            <v>99.3</v>
          </cell>
        </row>
        <row r="34">
          <cell r="A34">
            <v>8207207010</v>
          </cell>
          <cell r="B34" t="str">
            <v>FIN &amp; MKTG ADMINIST'N PRINTING</v>
          </cell>
          <cell r="C34">
            <v>1886.25</v>
          </cell>
        </row>
        <row r="35">
          <cell r="A35">
            <v>8207500100</v>
          </cell>
          <cell r="B35" t="str">
            <v>FIN &amp; MKTG FINANCE SALARIES</v>
          </cell>
          <cell r="C35">
            <v>890748.4</v>
          </cell>
        </row>
        <row r="36">
          <cell r="A36">
            <v>8207500400</v>
          </cell>
          <cell r="B36" t="str">
            <v>FIN &amp; MKTG FINANCE RECHARGE</v>
          </cell>
          <cell r="C36">
            <v>87012</v>
          </cell>
        </row>
        <row r="37">
          <cell r="A37">
            <v>8207500405</v>
          </cell>
          <cell r="B37" t="str">
            <v>FIN &amp; MKTG FINANCE RECHARGE</v>
          </cell>
          <cell r="C37">
            <v>32838</v>
          </cell>
        </row>
        <row r="38">
          <cell r="A38">
            <v>8207500610</v>
          </cell>
          <cell r="B38" t="str">
            <v>FIN &amp; MKTG FINANCE SUBSCRIPTN</v>
          </cell>
          <cell r="C38">
            <v>28866.63</v>
          </cell>
        </row>
        <row r="39">
          <cell r="A39">
            <v>8207505000</v>
          </cell>
          <cell r="B39" t="str">
            <v>FIN &amp; MKTG FINANCE ACCTAX FEE</v>
          </cell>
          <cell r="C39">
            <v>120175.22</v>
          </cell>
        </row>
        <row r="40">
          <cell r="A40">
            <v>8207505070</v>
          </cell>
          <cell r="B40" t="str">
            <v>FIN &amp; MKTG FINANCE CONSUL GEN</v>
          </cell>
          <cell r="C40">
            <v>-55576</v>
          </cell>
        </row>
        <row r="41">
          <cell r="A41">
            <v>8207505120</v>
          </cell>
          <cell r="B41" t="str">
            <v>FIN &amp; MKTG FINANCE FIN ADVISR</v>
          </cell>
          <cell r="C41">
            <v>146294.42000000001</v>
          </cell>
        </row>
        <row r="42">
          <cell r="A42">
            <v>8207505190</v>
          </cell>
          <cell r="B42" t="str">
            <v>FIN &amp; MKTG FINANCE LEGAL CONS</v>
          </cell>
          <cell r="C42">
            <v>420500.29</v>
          </cell>
        </row>
        <row r="43">
          <cell r="A43">
            <v>8207506050</v>
          </cell>
          <cell r="B43" t="str">
            <v>FIN &amp; MKTG FINANCE BK CHARGES</v>
          </cell>
          <cell r="C43">
            <v>213792.71</v>
          </cell>
        </row>
        <row r="44">
          <cell r="A44">
            <v>8207506120</v>
          </cell>
          <cell r="B44" t="str">
            <v>FIN &amp; MKTG FINANCE INTRST REC</v>
          </cell>
          <cell r="C44">
            <v>-3842346.88</v>
          </cell>
        </row>
        <row r="45">
          <cell r="A45">
            <v>8207506125</v>
          </cell>
          <cell r="B45" t="str">
            <v>FIN &amp; MKTG FINANCE INT PD US</v>
          </cell>
          <cell r="C45">
            <v>61856775.159999996</v>
          </cell>
        </row>
        <row r="46">
          <cell r="A46">
            <v>8207506130</v>
          </cell>
          <cell r="B46" t="str">
            <v>FIN &amp; MKTG FINANCE US BND FEE</v>
          </cell>
          <cell r="C46">
            <v>23415.29</v>
          </cell>
        </row>
        <row r="47">
          <cell r="A47">
            <v>8207506135</v>
          </cell>
          <cell r="B47" t="str">
            <v>FIN &amp; MKTG FINANCE G/L FX HDG</v>
          </cell>
          <cell r="C47">
            <v>91896.73</v>
          </cell>
        </row>
        <row r="48">
          <cell r="A48">
            <v>8207506320</v>
          </cell>
          <cell r="B48" t="str">
            <v>FIN &amp; MKTG FINANCE INSGENERAL</v>
          </cell>
          <cell r="C48">
            <v>92595.520000000004</v>
          </cell>
        </row>
        <row r="49">
          <cell r="A49">
            <v>8207506355</v>
          </cell>
          <cell r="B49" t="str">
            <v>FIN &amp; MKTG FINANCE DEPN-P&amp;E</v>
          </cell>
          <cell r="C49">
            <v>12216187</v>
          </cell>
        </row>
        <row r="50">
          <cell r="A50">
            <v>8207506360</v>
          </cell>
          <cell r="B50" t="str">
            <v>FIN &amp; MKTG FINANCE DEPN-MVH</v>
          </cell>
          <cell r="C50">
            <v>450000</v>
          </cell>
        </row>
        <row r="51">
          <cell r="A51">
            <v>8207506495</v>
          </cell>
          <cell r="B51" t="str">
            <v>FIN &amp; MKTG FINANCE STAT FEES</v>
          </cell>
          <cell r="C51">
            <v>204.21</v>
          </cell>
        </row>
        <row r="52">
          <cell r="A52">
            <v>8207509000</v>
          </cell>
          <cell r="B52" t="str">
            <v>FIN &amp; MKTG FINANCE NICKEL</v>
          </cell>
          <cell r="C52">
            <v>-320565</v>
          </cell>
        </row>
        <row r="53">
          <cell r="A53">
            <v>8207550100</v>
          </cell>
          <cell r="B53" t="str">
            <v>FIN &amp; MKTG DEBT LIST SALARIES</v>
          </cell>
          <cell r="C53">
            <v>30000</v>
          </cell>
        </row>
        <row r="54">
          <cell r="A54">
            <v>8207550710</v>
          </cell>
          <cell r="B54" t="str">
            <v>FIN &amp; MKTG DEBT LIST TRAVEL-DOM</v>
          </cell>
          <cell r="C54">
            <v>38158.69</v>
          </cell>
        </row>
        <row r="55">
          <cell r="A55">
            <v>8207550715</v>
          </cell>
          <cell r="B55" t="str">
            <v>FIN &amp; MKTG DEBT LIST ACCOM-DOM</v>
          </cell>
          <cell r="C55">
            <v>3362.12</v>
          </cell>
        </row>
        <row r="56">
          <cell r="A56">
            <v>8207550720</v>
          </cell>
          <cell r="B56" t="str">
            <v>FIN &amp; MKTG DEBT LIST TRAVEL-INT</v>
          </cell>
          <cell r="C56">
            <v>76618.600000000006</v>
          </cell>
        </row>
        <row r="57">
          <cell r="A57">
            <v>8207550725</v>
          </cell>
          <cell r="B57" t="str">
            <v>FIN &amp; MKTG DEBT LIST ACCOM-INT</v>
          </cell>
          <cell r="C57">
            <v>48042.65</v>
          </cell>
        </row>
        <row r="58">
          <cell r="A58">
            <v>8207554605</v>
          </cell>
          <cell r="B58" t="str">
            <v>FIN &amp; MKTG DEBT LIST AIRFREIGHT</v>
          </cell>
          <cell r="C58">
            <v>909.5</v>
          </cell>
        </row>
        <row r="59">
          <cell r="A59">
            <v>8207555000</v>
          </cell>
          <cell r="B59" t="str">
            <v>FIN &amp; MKTG DEBT LIST ACCTAX FEE</v>
          </cell>
          <cell r="C59">
            <v>271986.15999999997</v>
          </cell>
        </row>
        <row r="60">
          <cell r="A60">
            <v>8207555070</v>
          </cell>
          <cell r="B60" t="str">
            <v>FIN &amp; MKTG DEBT LIST CONSUL GEN</v>
          </cell>
          <cell r="C60">
            <v>411435.12</v>
          </cell>
        </row>
        <row r="61">
          <cell r="A61">
            <v>8207555120</v>
          </cell>
          <cell r="B61" t="str">
            <v>FIN &amp; MKTG DEBT LIST FIN ADVISR</v>
          </cell>
          <cell r="C61">
            <v>5485277.5099999998</v>
          </cell>
        </row>
        <row r="62">
          <cell r="A62">
            <v>8207555190</v>
          </cell>
          <cell r="B62" t="str">
            <v>FIN &amp; MKTG DEBT LIST LEGAL CONS</v>
          </cell>
          <cell r="C62">
            <v>1654966.4</v>
          </cell>
        </row>
        <row r="63">
          <cell r="A63">
            <v>8207556050</v>
          </cell>
          <cell r="B63" t="str">
            <v>FIN &amp; MKTG DEBT LIST BK CHARGES</v>
          </cell>
          <cell r="C63">
            <v>111510.1</v>
          </cell>
        </row>
        <row r="64">
          <cell r="A64">
            <v>8207556120</v>
          </cell>
          <cell r="B64" t="str">
            <v>FIN &amp; MKTG DEBT LIST INTRST REC</v>
          </cell>
          <cell r="C64">
            <v>-14226419.060000001</v>
          </cell>
        </row>
        <row r="65">
          <cell r="A65">
            <v>8207556125</v>
          </cell>
          <cell r="B65" t="str">
            <v>FIN &amp; MKTG DEBT LIST INT PD US</v>
          </cell>
          <cell r="C65">
            <v>46157342.289999999</v>
          </cell>
        </row>
        <row r="66">
          <cell r="A66">
            <v>8207556130</v>
          </cell>
          <cell r="B66" t="str">
            <v>FIN &amp; MKTG DEBT LIST US BND FEE</v>
          </cell>
          <cell r="C66">
            <v>464349.65</v>
          </cell>
        </row>
        <row r="67">
          <cell r="A67">
            <v>8207556320</v>
          </cell>
          <cell r="B67" t="str">
            <v>FIN &amp; MKTG DEBT LIST INSGENERAL</v>
          </cell>
          <cell r="C67">
            <v>15750</v>
          </cell>
        </row>
        <row r="68">
          <cell r="A68">
            <v>8207556496</v>
          </cell>
          <cell r="B68" t="str">
            <v>FIN &amp; MKTG DEBT LIST FRN PL FEE</v>
          </cell>
          <cell r="C68">
            <v>16990299.350000001</v>
          </cell>
        </row>
        <row r="69">
          <cell r="A69">
            <v>8207556600</v>
          </cell>
          <cell r="B69" t="str">
            <v>FIN &amp; MKTG DEBT LIST ENTERT'T A</v>
          </cell>
          <cell r="C69">
            <v>319.61</v>
          </cell>
        </row>
        <row r="70">
          <cell r="A70">
            <v>8207556610</v>
          </cell>
          <cell r="B70" t="str">
            <v>FIN &amp; MKTG DEBT LIST ENTERT'T C</v>
          </cell>
          <cell r="C70">
            <v>6183.18</v>
          </cell>
        </row>
        <row r="71">
          <cell r="A71">
            <v>8207556720</v>
          </cell>
          <cell r="B71" t="str">
            <v>FIN &amp; MKTG DEBT LIST TELE&amp;FAXEX</v>
          </cell>
          <cell r="C71">
            <v>911.45</v>
          </cell>
        </row>
        <row r="72">
          <cell r="A72">
            <v>8207556915</v>
          </cell>
          <cell r="B72" t="str">
            <v>FIN &amp; MKTG DEBT LIST PROMO FEES</v>
          </cell>
          <cell r="C72">
            <v>8986.68</v>
          </cell>
        </row>
        <row r="73">
          <cell r="A73">
            <v>8207557010</v>
          </cell>
          <cell r="B73" t="str">
            <v>FIN &amp; MKTG DEBT LIST PRINTING</v>
          </cell>
          <cell r="C73">
            <v>27341.48</v>
          </cell>
        </row>
        <row r="74">
          <cell r="A74">
            <v>8208000710</v>
          </cell>
          <cell r="B74" t="str">
            <v>FIN &amp; MKTG MARKETING TRAVEL-DOM</v>
          </cell>
          <cell r="C74">
            <v>418.69</v>
          </cell>
        </row>
        <row r="75">
          <cell r="A75">
            <v>8208000715</v>
          </cell>
          <cell r="B75" t="str">
            <v>FIN &amp; MKTG MARKETING ACCOM-DOM</v>
          </cell>
          <cell r="C75">
            <v>4253.7</v>
          </cell>
        </row>
        <row r="76">
          <cell r="A76">
            <v>8208000720</v>
          </cell>
          <cell r="B76" t="str">
            <v>FIN &amp; MKTG MARKETING TRAVEL-INT</v>
          </cell>
          <cell r="C76">
            <v>25294.39</v>
          </cell>
        </row>
        <row r="77">
          <cell r="A77">
            <v>8208005070</v>
          </cell>
          <cell r="B77" t="str">
            <v>FIN &amp; MKTG MARKETING CONSUL GEN</v>
          </cell>
          <cell r="C77">
            <v>110329.69</v>
          </cell>
        </row>
        <row r="78">
          <cell r="A78">
            <v>8208005190</v>
          </cell>
          <cell r="B78" t="str">
            <v>FIN &amp; MKTG MARKETING LEGAL CONS</v>
          </cell>
          <cell r="C78">
            <v>18952.349999999999</v>
          </cell>
        </row>
        <row r="79">
          <cell r="A79">
            <v>8208007010</v>
          </cell>
          <cell r="B79" t="str">
            <v>FIN &amp; MKTG MARKETING PRINTING</v>
          </cell>
          <cell r="C79">
            <v>107.36</v>
          </cell>
        </row>
        <row r="80">
          <cell r="A80">
            <v>8208700600</v>
          </cell>
          <cell r="B80" t="str">
            <v>FIN &amp; MKTG TREASURY CONF / SEM</v>
          </cell>
          <cell r="C80">
            <v>2395</v>
          </cell>
        </row>
        <row r="81">
          <cell r="A81">
            <v>8208700710</v>
          </cell>
          <cell r="B81" t="str">
            <v>FIN &amp; MKTG TREASURY TRAVEL-DOM</v>
          </cell>
          <cell r="C81">
            <v>621.91999999999996</v>
          </cell>
        </row>
        <row r="82">
          <cell r="A82">
            <v>8208700715</v>
          </cell>
          <cell r="B82" t="str">
            <v>FIN &amp; MKTG TREASURY ACCOM-DOM</v>
          </cell>
          <cell r="C82">
            <v>177</v>
          </cell>
        </row>
        <row r="83">
          <cell r="A83">
            <v>8208705120</v>
          </cell>
          <cell r="B83" t="str">
            <v>FIN &amp; MKTG TREASURY FIN ADVISR</v>
          </cell>
          <cell r="C83">
            <v>23400</v>
          </cell>
        </row>
        <row r="84">
          <cell r="A84">
            <v>8208706050</v>
          </cell>
          <cell r="B84" t="str">
            <v>FIN &amp; MKTG TREASURY BK CHARGES</v>
          </cell>
          <cell r="C84">
            <v>71907.64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TA CECILIA"/>
      <sheetName val="Hoja1"/>
      <sheetName val="Hoja2"/>
      <sheetName val="ESTADO RED"/>
    </sheetNames>
    <sheetDataSet>
      <sheetData sheetId="0"/>
      <sheetData sheetId="1">
        <row r="1">
          <cell r="A1" t="str">
            <v>NIC</v>
          </cell>
          <cell r="B1" t="str">
            <v>nis_rad</v>
          </cell>
          <cell r="C1" t="str">
            <v>nif</v>
          </cell>
          <cell r="D1" t="str">
            <v>Nombre</v>
          </cell>
          <cell r="E1" t="str">
            <v>Direccion</v>
          </cell>
        </row>
        <row r="2">
          <cell r="A2">
            <v>5049491</v>
          </cell>
          <cell r="B2">
            <v>5050796</v>
          </cell>
          <cell r="C2">
            <v>25083541</v>
          </cell>
          <cell r="D2" t="str">
            <v>JOSE ANTONIO GARCIA</v>
          </cell>
          <cell r="E2" t="str">
            <v>CL 43A 28 19</v>
          </cell>
        </row>
        <row r="3">
          <cell r="A3">
            <v>5053012</v>
          </cell>
          <cell r="B3">
            <v>5057838</v>
          </cell>
          <cell r="C3">
            <v>25077017</v>
          </cell>
          <cell r="D3" t="str">
            <v>ADA REBECA RICO RIVAS</v>
          </cell>
          <cell r="E3" t="str">
            <v>CL 44A 27A 44</v>
          </cell>
        </row>
        <row r="4">
          <cell r="A4">
            <v>5053189</v>
          </cell>
          <cell r="B4">
            <v>5058192</v>
          </cell>
          <cell r="C4">
            <v>25083490</v>
          </cell>
          <cell r="D4" t="str">
            <v>JAKELINE SALAZAR</v>
          </cell>
          <cell r="E4" t="str">
            <v>CR 28 40 5</v>
          </cell>
        </row>
        <row r="5">
          <cell r="A5">
            <v>5056788</v>
          </cell>
          <cell r="B5">
            <v>5065390</v>
          </cell>
          <cell r="C5">
            <v>25076960</v>
          </cell>
          <cell r="D5" t="str">
            <v>MAIRA OCHOA</v>
          </cell>
          <cell r="E5" t="str">
            <v>CL 40 27 115</v>
          </cell>
        </row>
        <row r="6">
          <cell r="A6">
            <v>5056789</v>
          </cell>
          <cell r="B6">
            <v>5065392</v>
          </cell>
          <cell r="C6">
            <v>25083524</v>
          </cell>
          <cell r="D6" t="str">
            <v>RAFAEL ALVAREZ</v>
          </cell>
          <cell r="E6" t="str">
            <v>DG 41 44 8</v>
          </cell>
        </row>
        <row r="7">
          <cell r="A7">
            <v>5056790</v>
          </cell>
          <cell r="B7">
            <v>5065394</v>
          </cell>
          <cell r="C7">
            <v>25077038</v>
          </cell>
          <cell r="D7" t="str">
            <v>JULIO TAMARA</v>
          </cell>
          <cell r="E7" t="str">
            <v>CL 45 27A 25</v>
          </cell>
        </row>
        <row r="8">
          <cell r="A8">
            <v>5056804</v>
          </cell>
          <cell r="B8">
            <v>5065422</v>
          </cell>
          <cell r="C8">
            <v>25083628</v>
          </cell>
          <cell r="D8" t="str">
            <v>MANUEL MENDOZA M</v>
          </cell>
          <cell r="E8" t="str">
            <v>CL 45A 28A 39</v>
          </cell>
        </row>
        <row r="9">
          <cell r="A9">
            <v>5056805</v>
          </cell>
          <cell r="B9">
            <v>5065424</v>
          </cell>
          <cell r="C9">
            <v>25083627</v>
          </cell>
          <cell r="D9" t="str">
            <v>ANA LUZ ESTRADA</v>
          </cell>
          <cell r="E9" t="str">
            <v>CL 45A 28A 30</v>
          </cell>
        </row>
        <row r="10">
          <cell r="A10">
            <v>5057041</v>
          </cell>
          <cell r="B10">
            <v>5065896</v>
          </cell>
          <cell r="C10">
            <v>25083573</v>
          </cell>
          <cell r="D10" t="str">
            <v>EUCLIDES VARGAS</v>
          </cell>
          <cell r="E10" t="str">
            <v>CL 44A 28A 30</v>
          </cell>
        </row>
        <row r="11">
          <cell r="A11">
            <v>5057513</v>
          </cell>
          <cell r="B11">
            <v>5066840</v>
          </cell>
          <cell r="C11">
            <v>25076913</v>
          </cell>
          <cell r="D11" t="str">
            <v>MIGUEL MARTINEZ</v>
          </cell>
          <cell r="E11" t="str">
            <v>CR 27 45 22</v>
          </cell>
        </row>
        <row r="12">
          <cell r="A12">
            <v>5057515</v>
          </cell>
          <cell r="B12">
            <v>5066844</v>
          </cell>
          <cell r="C12">
            <v>25076914</v>
          </cell>
          <cell r="D12" t="str">
            <v>VICTOR SIERRA MARTINEZ</v>
          </cell>
          <cell r="E12" t="str">
            <v>CR 27 45 80</v>
          </cell>
        </row>
        <row r="13">
          <cell r="A13">
            <v>5057679</v>
          </cell>
          <cell r="B13">
            <v>5067172</v>
          </cell>
          <cell r="C13">
            <v>25083590</v>
          </cell>
          <cell r="D13" t="str">
            <v>JUAN PABLO MARTINEZ</v>
          </cell>
          <cell r="E13" t="str">
            <v>CL 45 28A 59</v>
          </cell>
        </row>
        <row r="14">
          <cell r="A14">
            <v>5058046</v>
          </cell>
          <cell r="B14">
            <v>5067906</v>
          </cell>
          <cell r="C14">
            <v>25077018</v>
          </cell>
          <cell r="D14" t="str">
            <v>NIRIS VERGARA MARTINEZ</v>
          </cell>
          <cell r="E14" t="str">
            <v>CL 44A 27A 36</v>
          </cell>
        </row>
        <row r="15">
          <cell r="A15">
            <v>5061625</v>
          </cell>
          <cell r="B15">
            <v>5075064</v>
          </cell>
          <cell r="C15">
            <v>25112986</v>
          </cell>
          <cell r="D15" t="str">
            <v>HERNANDO ARROYO CONTRERAS</v>
          </cell>
          <cell r="E15" t="str">
            <v>CL SIN NOMENCLATURA 38 9</v>
          </cell>
        </row>
        <row r="16">
          <cell r="A16">
            <v>5062285</v>
          </cell>
          <cell r="B16">
            <v>5076384</v>
          </cell>
          <cell r="C16">
            <v>25083503</v>
          </cell>
          <cell r="D16" t="str">
            <v>ISABEL ANAYA</v>
          </cell>
          <cell r="E16" t="str">
            <v>CR 28 43 31</v>
          </cell>
        </row>
        <row r="17">
          <cell r="A17">
            <v>5062346</v>
          </cell>
          <cell r="B17">
            <v>5076506</v>
          </cell>
          <cell r="C17">
            <v>25083578</v>
          </cell>
          <cell r="D17" t="str">
            <v>ETILVIA ROMERO</v>
          </cell>
          <cell r="E17" t="str">
            <v>CL 45 28 28</v>
          </cell>
        </row>
        <row r="18">
          <cell r="A18">
            <v>5096789</v>
          </cell>
          <cell r="B18">
            <v>5145392</v>
          </cell>
          <cell r="C18">
            <v>25079366</v>
          </cell>
          <cell r="D18" t="str">
            <v>OSWLADO SIERRA</v>
          </cell>
          <cell r="E18" t="str">
            <v>CR 22 16A 33</v>
          </cell>
        </row>
        <row r="19">
          <cell r="A19">
            <v>5098304</v>
          </cell>
          <cell r="B19">
            <v>5148422</v>
          </cell>
          <cell r="C19">
            <v>25056767</v>
          </cell>
          <cell r="D19" t="str">
            <v>JUAN CONDE</v>
          </cell>
          <cell r="E19" t="str">
            <v>CR 28 39A 27</v>
          </cell>
        </row>
        <row r="20">
          <cell r="A20">
            <v>5098321</v>
          </cell>
          <cell r="B20">
            <v>5148456</v>
          </cell>
          <cell r="C20">
            <v>25056957</v>
          </cell>
          <cell r="D20" t="str">
            <v>ENITH VERGARA</v>
          </cell>
          <cell r="E20" t="str">
            <v>CL 40 28 53</v>
          </cell>
        </row>
        <row r="21">
          <cell r="A21">
            <v>5098322</v>
          </cell>
          <cell r="B21">
            <v>5148458</v>
          </cell>
          <cell r="C21">
            <v>25056972</v>
          </cell>
          <cell r="D21" t="str">
            <v>ESTHER VERGARA</v>
          </cell>
          <cell r="E21" t="str">
            <v>CL 40 28B 33</v>
          </cell>
        </row>
        <row r="22">
          <cell r="A22">
            <v>5098323</v>
          </cell>
          <cell r="B22">
            <v>5148460</v>
          </cell>
          <cell r="C22">
            <v>25056971</v>
          </cell>
          <cell r="D22" t="str">
            <v>REMIGIO CAMARGO</v>
          </cell>
          <cell r="E22" t="str">
            <v>CL 40 28B 21</v>
          </cell>
        </row>
        <row r="23">
          <cell r="A23">
            <v>5098324</v>
          </cell>
          <cell r="B23">
            <v>5148462</v>
          </cell>
          <cell r="C23">
            <v>25076959</v>
          </cell>
          <cell r="D23" t="str">
            <v>MARIA DE LA ROSA</v>
          </cell>
          <cell r="E23" t="str">
            <v>CL 40 27 105</v>
          </cell>
        </row>
        <row r="24">
          <cell r="A24">
            <v>5098325</v>
          </cell>
          <cell r="B24">
            <v>5148464</v>
          </cell>
          <cell r="C24">
            <v>25076956</v>
          </cell>
          <cell r="D24" t="str">
            <v>HUMBERTO CORENA</v>
          </cell>
          <cell r="E24" t="str">
            <v>CL 40 27 81</v>
          </cell>
        </row>
        <row r="25">
          <cell r="A25">
            <v>5098326</v>
          </cell>
          <cell r="B25">
            <v>5148466</v>
          </cell>
          <cell r="C25">
            <v>25076954</v>
          </cell>
          <cell r="D25" t="str">
            <v>JUAN GARRIDO</v>
          </cell>
          <cell r="E25" t="str">
            <v>CL 40 27 65</v>
          </cell>
        </row>
        <row r="26">
          <cell r="A26">
            <v>5098328</v>
          </cell>
          <cell r="B26">
            <v>5148470</v>
          </cell>
          <cell r="C26">
            <v>25076950</v>
          </cell>
          <cell r="D26" t="str">
            <v>LUIS DE LA PUENTE</v>
          </cell>
          <cell r="E26" t="str">
            <v>CL 40 27 35</v>
          </cell>
        </row>
        <row r="27">
          <cell r="A27">
            <v>5098329</v>
          </cell>
          <cell r="B27">
            <v>5148472</v>
          </cell>
          <cell r="C27">
            <v>25076948</v>
          </cell>
          <cell r="D27" t="str">
            <v>LUIS ARTURO MERLANO</v>
          </cell>
          <cell r="E27" t="str">
            <v>CL 40 27 25</v>
          </cell>
        </row>
        <row r="28">
          <cell r="A28">
            <v>5098331</v>
          </cell>
          <cell r="B28">
            <v>5148476</v>
          </cell>
          <cell r="C28">
            <v>25076958</v>
          </cell>
          <cell r="D28" t="str">
            <v>ELY BARRIOS</v>
          </cell>
          <cell r="E28" t="str">
            <v>CL 40 27 5</v>
          </cell>
        </row>
        <row r="29">
          <cell r="A29">
            <v>5098333</v>
          </cell>
          <cell r="B29">
            <v>5148480</v>
          </cell>
          <cell r="C29">
            <v>25076947</v>
          </cell>
          <cell r="D29" t="str">
            <v>WILLIAM PATERNINA</v>
          </cell>
          <cell r="E29" t="str">
            <v>CL 40 27 22</v>
          </cell>
        </row>
        <row r="30">
          <cell r="A30">
            <v>5098334</v>
          </cell>
          <cell r="B30">
            <v>5148482</v>
          </cell>
          <cell r="C30">
            <v>25076949</v>
          </cell>
          <cell r="D30" t="str">
            <v>HECTOR MARTELO</v>
          </cell>
          <cell r="E30" t="str">
            <v>CL 40 27 34</v>
          </cell>
        </row>
        <row r="31">
          <cell r="A31">
            <v>5098335</v>
          </cell>
          <cell r="B31">
            <v>5148484</v>
          </cell>
          <cell r="C31">
            <v>25076952</v>
          </cell>
          <cell r="D31" t="str">
            <v>ANGELA CASTILLO</v>
          </cell>
          <cell r="E31" t="str">
            <v>CL 40 27 54</v>
          </cell>
        </row>
        <row r="32">
          <cell r="A32">
            <v>5098336</v>
          </cell>
          <cell r="B32">
            <v>5148486</v>
          </cell>
          <cell r="C32">
            <v>25076953</v>
          </cell>
          <cell r="D32" t="str">
            <v>FANNY VELEZ MATIAS</v>
          </cell>
          <cell r="E32" t="str">
            <v>CL 40 27 64</v>
          </cell>
        </row>
        <row r="33">
          <cell r="A33">
            <v>5098337</v>
          </cell>
          <cell r="B33">
            <v>5148488</v>
          </cell>
          <cell r="C33">
            <v>25076955</v>
          </cell>
          <cell r="D33" t="str">
            <v>DILIA BELTRAN</v>
          </cell>
          <cell r="E33" t="str">
            <v>CL 40 27 74</v>
          </cell>
        </row>
        <row r="34">
          <cell r="A34">
            <v>5098338</v>
          </cell>
          <cell r="B34">
            <v>5148490</v>
          </cell>
          <cell r="C34">
            <v>25076957</v>
          </cell>
          <cell r="D34" t="str">
            <v>RUTH CH DE JARAVA</v>
          </cell>
          <cell r="E34" t="str">
            <v>CL 40 27 88</v>
          </cell>
        </row>
        <row r="35">
          <cell r="A35">
            <v>5098339</v>
          </cell>
          <cell r="B35">
            <v>5148492</v>
          </cell>
          <cell r="C35">
            <v>25076932</v>
          </cell>
          <cell r="D35" t="str">
            <v>EDUARDO SUAREZ</v>
          </cell>
          <cell r="E35" t="str">
            <v>CR 28 49 20</v>
          </cell>
        </row>
        <row r="36">
          <cell r="A36">
            <v>5098341</v>
          </cell>
          <cell r="B36">
            <v>5148496</v>
          </cell>
          <cell r="C36">
            <v>25083502</v>
          </cell>
          <cell r="D36" t="str">
            <v>EDUARDO PERALTA</v>
          </cell>
          <cell r="E36" t="str">
            <v>CR 28 40 31</v>
          </cell>
        </row>
        <row r="37">
          <cell r="A37">
            <v>5098342</v>
          </cell>
          <cell r="B37">
            <v>5148498</v>
          </cell>
          <cell r="C37">
            <v>25083492</v>
          </cell>
          <cell r="D37" t="str">
            <v>MIGUEL PERALTA</v>
          </cell>
          <cell r="E37" t="str">
            <v>CR 28 40 25</v>
          </cell>
        </row>
        <row r="38">
          <cell r="A38">
            <v>5098343</v>
          </cell>
          <cell r="B38">
            <v>5148500</v>
          </cell>
          <cell r="C38">
            <v>25083491</v>
          </cell>
          <cell r="D38" t="str">
            <v>ROGER BARRERA A</v>
          </cell>
          <cell r="E38" t="str">
            <v>CR 28 40 19</v>
          </cell>
        </row>
        <row r="39">
          <cell r="A39">
            <v>5098344</v>
          </cell>
          <cell r="B39">
            <v>5148502</v>
          </cell>
          <cell r="C39">
            <v>25083515</v>
          </cell>
          <cell r="D39" t="str">
            <v>DAVID JARABA</v>
          </cell>
          <cell r="E39" t="str">
            <v>CL 40 28 16</v>
          </cell>
        </row>
        <row r="40">
          <cell r="A40">
            <v>5098345</v>
          </cell>
          <cell r="B40">
            <v>5148504</v>
          </cell>
          <cell r="C40">
            <v>25083516</v>
          </cell>
          <cell r="D40" t="str">
            <v>JAIRO TAMARA BELTRAN</v>
          </cell>
          <cell r="E40" t="str">
            <v>CL 40 28 24</v>
          </cell>
        </row>
        <row r="41">
          <cell r="A41">
            <v>5098346</v>
          </cell>
          <cell r="B41">
            <v>5148506</v>
          </cell>
          <cell r="C41">
            <v>25083517</v>
          </cell>
          <cell r="D41" t="str">
            <v>EUSEBIO CHAVEZ</v>
          </cell>
          <cell r="E41" t="str">
            <v>CL 40 28 42</v>
          </cell>
        </row>
        <row r="42">
          <cell r="A42">
            <v>5098347</v>
          </cell>
          <cell r="B42">
            <v>5148508</v>
          </cell>
          <cell r="C42">
            <v>25083530</v>
          </cell>
          <cell r="D42" t="str">
            <v>MIRIAM MONTES</v>
          </cell>
          <cell r="E42" t="str">
            <v>CL 43 28 7</v>
          </cell>
        </row>
        <row r="43">
          <cell r="A43">
            <v>5098348</v>
          </cell>
          <cell r="B43">
            <v>5148510</v>
          </cell>
          <cell r="C43">
            <v>25083533</v>
          </cell>
          <cell r="D43" t="str">
            <v>JUDITH TAMARA</v>
          </cell>
          <cell r="E43" t="str">
            <v>CL 43 28 37</v>
          </cell>
        </row>
        <row r="44">
          <cell r="A44">
            <v>5098349</v>
          </cell>
          <cell r="B44">
            <v>5148512</v>
          </cell>
          <cell r="C44">
            <v>25083528</v>
          </cell>
          <cell r="D44" t="str">
            <v>DIGNA MARTINEZ</v>
          </cell>
          <cell r="E44" t="str">
            <v>CL 43 28 73</v>
          </cell>
        </row>
        <row r="45">
          <cell r="A45">
            <v>5098350</v>
          </cell>
          <cell r="B45">
            <v>5148514</v>
          </cell>
          <cell r="C45">
            <v>25083535</v>
          </cell>
          <cell r="D45" t="str">
            <v>SIMON GENES</v>
          </cell>
          <cell r="E45" t="str">
            <v>CL 43 28 57</v>
          </cell>
        </row>
        <row r="46">
          <cell r="A46">
            <v>5098353</v>
          </cell>
          <cell r="B46">
            <v>5148520</v>
          </cell>
          <cell r="C46">
            <v>25083525</v>
          </cell>
          <cell r="D46" t="str">
            <v>MANUEL OZUNA</v>
          </cell>
          <cell r="E46" t="str">
            <v>CL 43 28 23</v>
          </cell>
        </row>
        <row r="47">
          <cell r="A47">
            <v>5098354</v>
          </cell>
          <cell r="B47">
            <v>5148522</v>
          </cell>
          <cell r="C47">
            <v>25076925</v>
          </cell>
          <cell r="D47" t="str">
            <v>RUGERO DOMINGUEZ</v>
          </cell>
          <cell r="E47" t="str">
            <v>CR 28 40 34</v>
          </cell>
        </row>
        <row r="48">
          <cell r="A48">
            <v>5098355</v>
          </cell>
          <cell r="B48">
            <v>5148524</v>
          </cell>
          <cell r="C48">
            <v>25076970</v>
          </cell>
          <cell r="D48" t="str">
            <v>ULISES AGUA</v>
          </cell>
          <cell r="E48" t="str">
            <v>CL 43 27 97</v>
          </cell>
        </row>
        <row r="49">
          <cell r="A49">
            <v>5098366</v>
          </cell>
          <cell r="B49">
            <v>5148546</v>
          </cell>
          <cell r="C49">
            <v>25076971</v>
          </cell>
          <cell r="D49" t="str">
            <v>LEOCADIO RODRIGUEZ</v>
          </cell>
          <cell r="E49" t="str">
            <v>CL 43 27A 18</v>
          </cell>
        </row>
        <row r="50">
          <cell r="A50">
            <v>5098367</v>
          </cell>
          <cell r="B50">
            <v>5148548</v>
          </cell>
          <cell r="C50">
            <v>25076972</v>
          </cell>
          <cell r="D50" t="str">
            <v>NIDIAN BARBOSA P</v>
          </cell>
          <cell r="E50" t="str">
            <v>CL 43 27A 28</v>
          </cell>
        </row>
        <row r="51">
          <cell r="A51">
            <v>5098370</v>
          </cell>
          <cell r="B51">
            <v>5148554</v>
          </cell>
          <cell r="C51">
            <v>25083532</v>
          </cell>
          <cell r="D51" t="str">
            <v>AMELIA MARTINEZ</v>
          </cell>
          <cell r="E51" t="str">
            <v>CL 43 28 20</v>
          </cell>
        </row>
        <row r="52">
          <cell r="A52">
            <v>5098372</v>
          </cell>
          <cell r="B52">
            <v>5148558</v>
          </cell>
          <cell r="C52">
            <v>25083526</v>
          </cell>
          <cell r="D52" t="str">
            <v>CESAR VEGA BARRERA</v>
          </cell>
          <cell r="E52" t="str">
            <v>CL 43 28 34</v>
          </cell>
        </row>
        <row r="53">
          <cell r="A53">
            <v>5098373</v>
          </cell>
          <cell r="B53">
            <v>5148560</v>
          </cell>
          <cell r="C53">
            <v>25083527</v>
          </cell>
          <cell r="D53" t="str">
            <v>GEORGINA VILLALBA</v>
          </cell>
          <cell r="E53" t="str">
            <v>CL 43 28 44</v>
          </cell>
        </row>
        <row r="54">
          <cell r="A54">
            <v>5098375</v>
          </cell>
          <cell r="B54">
            <v>5148564</v>
          </cell>
          <cell r="C54">
            <v>25083549</v>
          </cell>
          <cell r="D54" t="str">
            <v>CUSTODIO CASTILLO</v>
          </cell>
          <cell r="E54" t="str">
            <v>CL 43A 28 85</v>
          </cell>
        </row>
        <row r="55">
          <cell r="A55">
            <v>5098376</v>
          </cell>
          <cell r="B55">
            <v>5148566</v>
          </cell>
          <cell r="C55">
            <v>25083544</v>
          </cell>
          <cell r="D55" t="str">
            <v>ANTOLIN DIAZ</v>
          </cell>
          <cell r="E55" t="str">
            <v>CL 43A 28 65</v>
          </cell>
        </row>
        <row r="56">
          <cell r="A56">
            <v>5098377</v>
          </cell>
          <cell r="B56">
            <v>5148568</v>
          </cell>
          <cell r="C56">
            <v>25083543</v>
          </cell>
          <cell r="D56" t="str">
            <v>MARY L PATERNINA</v>
          </cell>
          <cell r="E56" t="str">
            <v>CL 43A 28 55</v>
          </cell>
        </row>
        <row r="57">
          <cell r="A57">
            <v>5098378</v>
          </cell>
          <cell r="B57">
            <v>5148570</v>
          </cell>
          <cell r="C57">
            <v>25083542</v>
          </cell>
          <cell r="D57" t="str">
            <v>EDITH DE VERGARA</v>
          </cell>
          <cell r="E57" t="str">
            <v>CL 43A 28 39</v>
          </cell>
        </row>
        <row r="58">
          <cell r="A58">
            <v>5098379</v>
          </cell>
          <cell r="B58">
            <v>5148572</v>
          </cell>
          <cell r="C58">
            <v>25083539</v>
          </cell>
          <cell r="D58" t="str">
            <v>OTILIO PATERNINA</v>
          </cell>
          <cell r="E58" t="str">
            <v>CL 43A 28 11</v>
          </cell>
        </row>
        <row r="59">
          <cell r="A59">
            <v>5098380</v>
          </cell>
          <cell r="B59">
            <v>5148574</v>
          </cell>
          <cell r="C59">
            <v>25076933</v>
          </cell>
          <cell r="D59" t="str">
            <v>CARLOS E BARBOZA</v>
          </cell>
          <cell r="E59" t="str">
            <v>CR 28 43 22</v>
          </cell>
        </row>
        <row r="60">
          <cell r="A60">
            <v>5098383</v>
          </cell>
          <cell r="B60">
            <v>5148580</v>
          </cell>
          <cell r="C60">
            <v>25076984</v>
          </cell>
          <cell r="D60" t="str">
            <v>ARGEMIRO APARICIO</v>
          </cell>
          <cell r="E60" t="str">
            <v>CL 43A 27A 33</v>
          </cell>
        </row>
        <row r="61">
          <cell r="A61">
            <v>5098384</v>
          </cell>
          <cell r="B61">
            <v>5148582</v>
          </cell>
          <cell r="C61">
            <v>25076985</v>
          </cell>
          <cell r="D61" t="str">
            <v>SIMONA BERTEL</v>
          </cell>
          <cell r="E61" t="str">
            <v>CL 43A 27A 13</v>
          </cell>
        </row>
        <row r="62">
          <cell r="A62">
            <v>5098385</v>
          </cell>
          <cell r="B62">
            <v>5148584</v>
          </cell>
          <cell r="C62">
            <v>25076983</v>
          </cell>
          <cell r="D62" t="str">
            <v>MARIA DEL R FRANCO</v>
          </cell>
          <cell r="E62" t="str">
            <v>CL 43A 27A 3</v>
          </cell>
        </row>
        <row r="63">
          <cell r="A63">
            <v>5098386</v>
          </cell>
          <cell r="B63">
            <v>5148586</v>
          </cell>
          <cell r="C63">
            <v>25076982</v>
          </cell>
          <cell r="D63" t="str">
            <v>ENRIQUE FLOREZ</v>
          </cell>
          <cell r="E63" t="str">
            <v>CL 43A 27 51</v>
          </cell>
        </row>
        <row r="64">
          <cell r="A64">
            <v>5098391</v>
          </cell>
          <cell r="B64">
            <v>5148596</v>
          </cell>
          <cell r="C64">
            <v>25076979</v>
          </cell>
          <cell r="D64" t="str">
            <v>NANCY C VDA DE MESTRA</v>
          </cell>
          <cell r="E64" t="str">
            <v>CL 43A 27 34</v>
          </cell>
        </row>
        <row r="65">
          <cell r="A65">
            <v>5098393</v>
          </cell>
          <cell r="B65">
            <v>5148600</v>
          </cell>
          <cell r="C65">
            <v>25076915</v>
          </cell>
          <cell r="D65" t="str">
            <v>COLEGIO SIMANY</v>
          </cell>
          <cell r="E65" t="str">
            <v>CR 27A 43A 10</v>
          </cell>
        </row>
        <row r="66">
          <cell r="A66">
            <v>5098394</v>
          </cell>
          <cell r="B66">
            <v>5148602</v>
          </cell>
          <cell r="C66">
            <v>25083494</v>
          </cell>
          <cell r="D66" t="str">
            <v>ANA ALSATE GUZMAN</v>
          </cell>
          <cell r="E66" t="str">
            <v>CR 28 43A 5</v>
          </cell>
        </row>
        <row r="67">
          <cell r="A67">
            <v>5098395</v>
          </cell>
          <cell r="B67">
            <v>5148604</v>
          </cell>
          <cell r="C67">
            <v>25083540</v>
          </cell>
          <cell r="D67" t="str">
            <v>BEATRIZ CONTRERAS</v>
          </cell>
          <cell r="E67" t="str">
            <v>CL 43A 28 18</v>
          </cell>
        </row>
        <row r="68">
          <cell r="A68">
            <v>5098396</v>
          </cell>
          <cell r="B68">
            <v>5148606</v>
          </cell>
          <cell r="C68">
            <v>25083547</v>
          </cell>
          <cell r="D68" t="str">
            <v>ROSA BENITEZ</v>
          </cell>
          <cell r="E68" t="str">
            <v>CL 43A 28 50</v>
          </cell>
        </row>
        <row r="69">
          <cell r="A69">
            <v>5098397</v>
          </cell>
          <cell r="B69">
            <v>5148608</v>
          </cell>
          <cell r="C69">
            <v>25083548</v>
          </cell>
          <cell r="D69" t="str">
            <v>VIRGINIA CAMARGO</v>
          </cell>
          <cell r="E69" t="str">
            <v>CL 43A 28 62</v>
          </cell>
        </row>
        <row r="70">
          <cell r="A70">
            <v>5098398</v>
          </cell>
          <cell r="B70">
            <v>5148610</v>
          </cell>
          <cell r="C70">
            <v>25083545</v>
          </cell>
          <cell r="D70" t="str">
            <v>EVANGELISTA PACHECO</v>
          </cell>
          <cell r="E70" t="str">
            <v>CL 43A 28 72</v>
          </cell>
        </row>
        <row r="71">
          <cell r="A71">
            <v>5098401</v>
          </cell>
          <cell r="B71">
            <v>5148616</v>
          </cell>
          <cell r="C71">
            <v>25083518</v>
          </cell>
          <cell r="D71" t="str">
            <v>ONELIA POLANCO C</v>
          </cell>
          <cell r="E71" t="str">
            <v>DG 41 28A 36</v>
          </cell>
        </row>
        <row r="72">
          <cell r="A72">
            <v>5098402</v>
          </cell>
          <cell r="B72">
            <v>5148618</v>
          </cell>
          <cell r="C72">
            <v>25083561</v>
          </cell>
          <cell r="D72" t="str">
            <v>JOSE MARIA VALDES</v>
          </cell>
          <cell r="E72" t="str">
            <v>CL 44 28 95</v>
          </cell>
        </row>
        <row r="73">
          <cell r="A73">
            <v>5098404</v>
          </cell>
          <cell r="B73">
            <v>5148622</v>
          </cell>
          <cell r="C73">
            <v>25083560</v>
          </cell>
          <cell r="D73" t="str">
            <v>FRANCISCO GARCES</v>
          </cell>
          <cell r="E73" t="str">
            <v>CL 44 28 67</v>
          </cell>
        </row>
        <row r="74">
          <cell r="A74">
            <v>5098405</v>
          </cell>
          <cell r="B74">
            <v>5148624</v>
          </cell>
          <cell r="C74">
            <v>25083555</v>
          </cell>
          <cell r="D74" t="str">
            <v>ALEJANDRO RUIZ P</v>
          </cell>
          <cell r="E74" t="str">
            <v>CL 44 28 51</v>
          </cell>
        </row>
        <row r="75">
          <cell r="A75">
            <v>5098406</v>
          </cell>
          <cell r="B75">
            <v>5148626</v>
          </cell>
          <cell r="C75">
            <v>25083553</v>
          </cell>
          <cell r="D75" t="str">
            <v>OBANDO SIERRA LARA</v>
          </cell>
          <cell r="E75" t="str">
            <v>CL 44 28 45</v>
          </cell>
        </row>
        <row r="76">
          <cell r="A76">
            <v>5098407</v>
          </cell>
          <cell r="B76">
            <v>5148628</v>
          </cell>
          <cell r="C76">
            <v>25083559</v>
          </cell>
          <cell r="D76" t="str">
            <v>ARMIDA NISPERUZA</v>
          </cell>
          <cell r="E76" t="str">
            <v>CL 44 28 33</v>
          </cell>
        </row>
        <row r="77">
          <cell r="A77">
            <v>5098408</v>
          </cell>
          <cell r="B77">
            <v>5148630</v>
          </cell>
          <cell r="C77">
            <v>25083550</v>
          </cell>
          <cell r="D77" t="str">
            <v>CRISTOBAL ACOSTA</v>
          </cell>
          <cell r="E77" t="str">
            <v>CL 44 28 15</v>
          </cell>
        </row>
        <row r="78">
          <cell r="A78">
            <v>5098411</v>
          </cell>
          <cell r="B78">
            <v>5148636</v>
          </cell>
          <cell r="C78">
            <v>25076990</v>
          </cell>
          <cell r="D78" t="str">
            <v>PLUTARCO DIAZ</v>
          </cell>
          <cell r="E78" t="str">
            <v>CL 44 27 21</v>
          </cell>
        </row>
        <row r="79">
          <cell r="A79">
            <v>5098412</v>
          </cell>
          <cell r="B79">
            <v>5148638</v>
          </cell>
          <cell r="C79">
            <v>25076991</v>
          </cell>
          <cell r="D79" t="str">
            <v>LACIDES SALCEDO</v>
          </cell>
          <cell r="E79" t="str">
            <v>CL 44 27 24</v>
          </cell>
        </row>
        <row r="80">
          <cell r="A80">
            <v>5098413</v>
          </cell>
          <cell r="B80">
            <v>5148640</v>
          </cell>
          <cell r="C80">
            <v>25076916</v>
          </cell>
          <cell r="D80" t="str">
            <v>ELVIA OSORIO RICARDO</v>
          </cell>
          <cell r="E80" t="str">
            <v>CR 27A 44 4</v>
          </cell>
        </row>
        <row r="81">
          <cell r="A81">
            <v>5098414</v>
          </cell>
          <cell r="B81">
            <v>5148642</v>
          </cell>
          <cell r="C81">
            <v>25112989</v>
          </cell>
          <cell r="D81" t="str">
            <v>ALVARO BARRERA</v>
          </cell>
          <cell r="E81" t="str">
            <v>CL SIN NOMENCLATURA 44 5</v>
          </cell>
        </row>
        <row r="82">
          <cell r="A82">
            <v>5098415</v>
          </cell>
          <cell r="B82">
            <v>5148644</v>
          </cell>
          <cell r="C82">
            <v>25076992</v>
          </cell>
          <cell r="D82" t="str">
            <v>FRANCISCO DIAZ</v>
          </cell>
          <cell r="E82" t="str">
            <v>CL 44 27A 4</v>
          </cell>
        </row>
        <row r="83">
          <cell r="A83">
            <v>5098416</v>
          </cell>
          <cell r="B83">
            <v>5148646</v>
          </cell>
          <cell r="C83">
            <v>25076993</v>
          </cell>
          <cell r="D83" t="str">
            <v>JULIO FLOREZ</v>
          </cell>
          <cell r="E83" t="str">
            <v>CL 44 27A 18</v>
          </cell>
        </row>
        <row r="84">
          <cell r="A84">
            <v>5098417</v>
          </cell>
          <cell r="B84">
            <v>5148648</v>
          </cell>
          <cell r="C84">
            <v>25076994</v>
          </cell>
          <cell r="D84" t="str">
            <v>CALIXTA LOZANO</v>
          </cell>
          <cell r="E84" t="str">
            <v>CL 44 27A 34</v>
          </cell>
        </row>
        <row r="85">
          <cell r="A85">
            <v>5098418</v>
          </cell>
          <cell r="B85">
            <v>5148650</v>
          </cell>
          <cell r="C85">
            <v>25076995</v>
          </cell>
          <cell r="D85" t="str">
            <v>URBANO SUAREZ</v>
          </cell>
          <cell r="E85" t="str">
            <v>CL 44 27A 58</v>
          </cell>
        </row>
        <row r="86">
          <cell r="A86">
            <v>5098419</v>
          </cell>
          <cell r="B86">
            <v>5148652</v>
          </cell>
          <cell r="C86">
            <v>25076928</v>
          </cell>
          <cell r="D86" t="str">
            <v>OVIDIO LOZANO</v>
          </cell>
          <cell r="E86" t="str">
            <v>CR 28 44 24</v>
          </cell>
        </row>
        <row r="87">
          <cell r="A87">
            <v>5098421</v>
          </cell>
          <cell r="B87">
            <v>5148656</v>
          </cell>
          <cell r="C87">
            <v>25083504</v>
          </cell>
          <cell r="D87" t="str">
            <v>ALICIA DEL S BARRERA L</v>
          </cell>
          <cell r="E87" t="str">
            <v>CR 28 44 6</v>
          </cell>
        </row>
        <row r="88">
          <cell r="A88">
            <v>5098423</v>
          </cell>
          <cell r="B88">
            <v>5148660</v>
          </cell>
          <cell r="C88">
            <v>25083552</v>
          </cell>
          <cell r="D88" t="str">
            <v>JORGE AGAMEZ</v>
          </cell>
          <cell r="E88" t="str">
            <v>CL 44 28 34</v>
          </cell>
        </row>
        <row r="89">
          <cell r="A89">
            <v>5098423</v>
          </cell>
          <cell r="B89">
            <v>5148660</v>
          </cell>
          <cell r="C89">
            <v>25083552</v>
          </cell>
          <cell r="D89" t="str">
            <v>JORGE AGAMEZ</v>
          </cell>
          <cell r="E89" t="str">
            <v>CL 44 28 34</v>
          </cell>
        </row>
        <row r="90">
          <cell r="A90">
            <v>5098424</v>
          </cell>
          <cell r="B90">
            <v>5148662</v>
          </cell>
          <cell r="C90">
            <v>25083554</v>
          </cell>
          <cell r="D90" t="str">
            <v>JOSE MONTES</v>
          </cell>
          <cell r="E90" t="str">
            <v>CL 44 28 46</v>
          </cell>
        </row>
        <row r="91">
          <cell r="A91">
            <v>5098425</v>
          </cell>
          <cell r="B91">
            <v>5148664</v>
          </cell>
          <cell r="C91">
            <v>25083556</v>
          </cell>
          <cell r="D91" t="str">
            <v>JULIAN GORDON</v>
          </cell>
          <cell r="E91" t="str">
            <v>CL 44 28 56</v>
          </cell>
        </row>
        <row r="92">
          <cell r="A92">
            <v>5098426</v>
          </cell>
          <cell r="B92">
            <v>5148666</v>
          </cell>
          <cell r="C92">
            <v>25083557</v>
          </cell>
          <cell r="D92" t="str">
            <v>GLADYS LEIVA</v>
          </cell>
          <cell r="E92" t="str">
            <v>CL 44 28 66</v>
          </cell>
        </row>
        <row r="93">
          <cell r="A93">
            <v>5098427</v>
          </cell>
          <cell r="B93">
            <v>5148668</v>
          </cell>
          <cell r="C93">
            <v>25083506</v>
          </cell>
          <cell r="D93" t="str">
            <v>GABRIEL TAPIAS</v>
          </cell>
          <cell r="E93" t="str">
            <v>CR 28B 44 4</v>
          </cell>
        </row>
        <row r="94">
          <cell r="A94">
            <v>5098428</v>
          </cell>
          <cell r="B94">
            <v>5148670</v>
          </cell>
          <cell r="C94">
            <v>25083562</v>
          </cell>
          <cell r="D94" t="str">
            <v>JULIO VILORIA</v>
          </cell>
          <cell r="E94" t="str">
            <v>CL 44 28A 14</v>
          </cell>
        </row>
        <row r="95">
          <cell r="A95">
            <v>5098429</v>
          </cell>
          <cell r="B95">
            <v>5148672</v>
          </cell>
          <cell r="C95">
            <v>25083507</v>
          </cell>
          <cell r="D95" t="str">
            <v>RUBY ARROYO</v>
          </cell>
          <cell r="E95" t="str">
            <v>CR 28B 44 18</v>
          </cell>
        </row>
        <row r="96">
          <cell r="A96">
            <v>5098432</v>
          </cell>
          <cell r="B96">
            <v>5148678</v>
          </cell>
          <cell r="C96">
            <v>25083513</v>
          </cell>
          <cell r="D96" t="str">
            <v>CARLOS ACOSTA</v>
          </cell>
          <cell r="E96" t="str">
            <v>CR 28B 44 49</v>
          </cell>
        </row>
        <row r="97">
          <cell r="A97">
            <v>5098433</v>
          </cell>
          <cell r="B97">
            <v>5148680</v>
          </cell>
          <cell r="C97">
            <v>25083512</v>
          </cell>
          <cell r="D97" t="str">
            <v>BERNARDINO CONTRERAS</v>
          </cell>
          <cell r="E97" t="str">
            <v>CR 28B 44 31</v>
          </cell>
        </row>
        <row r="98">
          <cell r="A98">
            <v>5098434</v>
          </cell>
          <cell r="B98">
            <v>5148682</v>
          </cell>
          <cell r="C98">
            <v>25083510</v>
          </cell>
          <cell r="D98" t="str">
            <v>ELSA CARABALLO</v>
          </cell>
          <cell r="E98" t="str">
            <v>CR 28B 44 17</v>
          </cell>
        </row>
        <row r="99">
          <cell r="A99">
            <v>5098435</v>
          </cell>
          <cell r="B99">
            <v>5148684</v>
          </cell>
          <cell r="C99">
            <v>25083509</v>
          </cell>
          <cell r="D99" t="str">
            <v>LUISA ALVAREZ</v>
          </cell>
          <cell r="E99" t="str">
            <v>CR 28B 44 5</v>
          </cell>
        </row>
        <row r="100">
          <cell r="A100">
            <v>5098436</v>
          </cell>
          <cell r="B100">
            <v>5148686</v>
          </cell>
          <cell r="C100">
            <v>25083571</v>
          </cell>
          <cell r="D100" t="str">
            <v>ALVARO MEJIA</v>
          </cell>
          <cell r="E100" t="str">
            <v>CL 44A 28A 17</v>
          </cell>
        </row>
        <row r="101">
          <cell r="A101">
            <v>5098437</v>
          </cell>
          <cell r="B101">
            <v>5148688</v>
          </cell>
          <cell r="C101">
            <v>25083576</v>
          </cell>
          <cell r="D101" t="str">
            <v>ANA VARGAS T</v>
          </cell>
          <cell r="E101" t="str">
            <v>CL 44A 28A 32</v>
          </cell>
        </row>
        <row r="102">
          <cell r="A102">
            <v>5098438</v>
          </cell>
          <cell r="B102">
            <v>5148690</v>
          </cell>
          <cell r="C102">
            <v>25083569</v>
          </cell>
          <cell r="D102" t="str">
            <v>ALEJANDRO D GONZALEZ</v>
          </cell>
          <cell r="E102" t="str">
            <v>CL 44A 28 49</v>
          </cell>
        </row>
        <row r="103">
          <cell r="A103">
            <v>5098439</v>
          </cell>
          <cell r="B103">
            <v>5148692</v>
          </cell>
          <cell r="C103">
            <v>25083568</v>
          </cell>
          <cell r="D103" t="str">
            <v>ANGEL GONZALEZ</v>
          </cell>
          <cell r="E103" t="str">
            <v>CL 44A 28 33</v>
          </cell>
        </row>
        <row r="104">
          <cell r="A104">
            <v>5098440</v>
          </cell>
          <cell r="B104">
            <v>5148694</v>
          </cell>
          <cell r="C104">
            <v>25083566</v>
          </cell>
          <cell r="D104" t="str">
            <v>MALVINA PEREZ DE LAGAR</v>
          </cell>
          <cell r="E104" t="str">
            <v>CL 44A 28 23</v>
          </cell>
        </row>
        <row r="105">
          <cell r="A105">
            <v>5098442</v>
          </cell>
          <cell r="B105">
            <v>5148698</v>
          </cell>
          <cell r="C105">
            <v>25076929</v>
          </cell>
          <cell r="D105" t="str">
            <v>LUZ ORTEGA DE B</v>
          </cell>
          <cell r="E105" t="str">
            <v>CR 28 44 34</v>
          </cell>
        </row>
        <row r="106">
          <cell r="A106">
            <v>5098443</v>
          </cell>
          <cell r="B106">
            <v>5148700</v>
          </cell>
          <cell r="C106">
            <v>25077016</v>
          </cell>
          <cell r="D106" t="str">
            <v>ILUMINADO GARRIDO</v>
          </cell>
          <cell r="E106" t="str">
            <v>CL 44A 27A 35</v>
          </cell>
        </row>
        <row r="107">
          <cell r="A107">
            <v>5098444</v>
          </cell>
          <cell r="B107">
            <v>5148702</v>
          </cell>
          <cell r="C107">
            <v>25077013</v>
          </cell>
          <cell r="D107" t="str">
            <v>ELIZABETH A DE SIERRA</v>
          </cell>
          <cell r="E107" t="str">
            <v>CL 44A 27A 15</v>
          </cell>
        </row>
        <row r="108">
          <cell r="A108">
            <v>5098446</v>
          </cell>
          <cell r="B108">
            <v>5148706</v>
          </cell>
          <cell r="C108">
            <v>25077009</v>
          </cell>
          <cell r="D108" t="str">
            <v>CECILIO MEJIA G</v>
          </cell>
          <cell r="E108" t="str">
            <v>CL 44A 27 41</v>
          </cell>
        </row>
        <row r="109">
          <cell r="A109">
            <v>5098447</v>
          </cell>
          <cell r="B109">
            <v>5148708</v>
          </cell>
          <cell r="C109">
            <v>25077007</v>
          </cell>
          <cell r="D109" t="str">
            <v>UBEL MEJIA</v>
          </cell>
          <cell r="E109" t="str">
            <v>CL 44A 27 21</v>
          </cell>
        </row>
        <row r="110">
          <cell r="A110">
            <v>5098448</v>
          </cell>
          <cell r="B110">
            <v>5148710</v>
          </cell>
          <cell r="C110">
            <v>25077005</v>
          </cell>
          <cell r="D110" t="str">
            <v>HILARIA SALAZAR</v>
          </cell>
          <cell r="E110" t="str">
            <v>CL 44A 27 13</v>
          </cell>
        </row>
        <row r="111">
          <cell r="A111">
            <v>5098449</v>
          </cell>
          <cell r="B111">
            <v>5148712</v>
          </cell>
          <cell r="C111">
            <v>25077004</v>
          </cell>
          <cell r="D111" t="str">
            <v>PASCUAL ARROYO</v>
          </cell>
          <cell r="E111" t="str">
            <v>CL 44A 27 12</v>
          </cell>
        </row>
        <row r="112">
          <cell r="A112">
            <v>5098450</v>
          </cell>
          <cell r="B112">
            <v>5148714</v>
          </cell>
          <cell r="C112">
            <v>25077006</v>
          </cell>
          <cell r="D112" t="str">
            <v>FRANCISCO ECHEVERRIA</v>
          </cell>
          <cell r="E112" t="str">
            <v>CL 44A 27 20</v>
          </cell>
        </row>
        <row r="113">
          <cell r="A113">
            <v>5098452</v>
          </cell>
          <cell r="B113">
            <v>5148718</v>
          </cell>
          <cell r="C113">
            <v>25076926</v>
          </cell>
          <cell r="D113" t="str">
            <v>CELEDONIO SILVA</v>
          </cell>
          <cell r="E113" t="str">
            <v>CR 28 44 10</v>
          </cell>
        </row>
        <row r="114">
          <cell r="A114">
            <v>5098453</v>
          </cell>
          <cell r="B114">
            <v>5148720</v>
          </cell>
          <cell r="C114">
            <v>25077008</v>
          </cell>
          <cell r="D114" t="str">
            <v>CRISTOBAL GENEZ M</v>
          </cell>
          <cell r="E114" t="str">
            <v>CL 44A 27 36</v>
          </cell>
        </row>
        <row r="115">
          <cell r="A115">
            <v>5098454</v>
          </cell>
          <cell r="B115">
            <v>5148722</v>
          </cell>
          <cell r="C115">
            <v>25077011</v>
          </cell>
          <cell r="D115" t="str">
            <v>MANUEL BERTEL</v>
          </cell>
          <cell r="E115" t="str">
            <v>CL 44A 27 56</v>
          </cell>
        </row>
        <row r="116">
          <cell r="A116">
            <v>5098455</v>
          </cell>
          <cell r="B116">
            <v>5148724</v>
          </cell>
          <cell r="C116">
            <v>25077012</v>
          </cell>
          <cell r="D116" t="str">
            <v>MARIA TORRES</v>
          </cell>
          <cell r="E116" t="str">
            <v>CL 44A 27A 4</v>
          </cell>
        </row>
        <row r="117">
          <cell r="A117">
            <v>5098456</v>
          </cell>
          <cell r="B117">
            <v>5148726</v>
          </cell>
          <cell r="C117">
            <v>25077014</v>
          </cell>
          <cell r="D117" t="str">
            <v>ROSARIO GRACIA</v>
          </cell>
          <cell r="E117" t="str">
            <v>CL 44A 27A 28</v>
          </cell>
        </row>
        <row r="118">
          <cell r="A118">
            <v>5098458</v>
          </cell>
          <cell r="B118">
            <v>5148730</v>
          </cell>
          <cell r="C118">
            <v>25076930</v>
          </cell>
          <cell r="D118" t="str">
            <v>ISABEL CHAVEZ</v>
          </cell>
          <cell r="E118" t="str">
            <v>CR 28 44A 4</v>
          </cell>
        </row>
        <row r="119">
          <cell r="A119">
            <v>5098459</v>
          </cell>
          <cell r="B119">
            <v>5148732</v>
          </cell>
          <cell r="C119">
            <v>25083496</v>
          </cell>
          <cell r="D119" t="str">
            <v>LIRA OTERO</v>
          </cell>
          <cell r="E119" t="str">
            <v>CR 28 44 33</v>
          </cell>
        </row>
        <row r="120">
          <cell r="A120">
            <v>5098462</v>
          </cell>
          <cell r="B120">
            <v>5148738</v>
          </cell>
          <cell r="C120">
            <v>25083565</v>
          </cell>
          <cell r="D120" t="str">
            <v>ALEJANDRO ENRIQUE</v>
          </cell>
          <cell r="E120" t="str">
            <v>CL 44A 28 22</v>
          </cell>
        </row>
        <row r="121">
          <cell r="A121">
            <v>5098463</v>
          </cell>
          <cell r="B121">
            <v>5148740</v>
          </cell>
          <cell r="C121">
            <v>25083567</v>
          </cell>
          <cell r="D121" t="str">
            <v>DOLORES S MENDOZA</v>
          </cell>
          <cell r="E121" t="str">
            <v>CL 44A 28 32</v>
          </cell>
        </row>
        <row r="122">
          <cell r="A122">
            <v>5098464</v>
          </cell>
          <cell r="B122">
            <v>5148742</v>
          </cell>
          <cell r="C122">
            <v>25083575</v>
          </cell>
          <cell r="D122" t="str">
            <v>ELIO MEJIA</v>
          </cell>
          <cell r="E122" t="str">
            <v>CL 44A 28 38</v>
          </cell>
        </row>
        <row r="123">
          <cell r="A123">
            <v>5098466</v>
          </cell>
          <cell r="B123">
            <v>5148746</v>
          </cell>
          <cell r="C123">
            <v>25110012</v>
          </cell>
          <cell r="D123" t="str">
            <v>DIGNA MARTINEZ</v>
          </cell>
          <cell r="E123" t="str">
            <v>CL SIN NOMENCLATURA 44A 9</v>
          </cell>
        </row>
        <row r="124">
          <cell r="A124">
            <v>5098467</v>
          </cell>
          <cell r="B124">
            <v>5148748</v>
          </cell>
          <cell r="C124">
            <v>25083572</v>
          </cell>
          <cell r="D124" t="str">
            <v>JOSE AGAMEZ</v>
          </cell>
          <cell r="E124" t="str">
            <v>CL 44A 28A 26</v>
          </cell>
        </row>
        <row r="125">
          <cell r="A125">
            <v>5098469</v>
          </cell>
          <cell r="B125">
            <v>5148752</v>
          </cell>
          <cell r="C125">
            <v>25083592</v>
          </cell>
          <cell r="D125" t="str">
            <v>FRANCISCO PEREZ</v>
          </cell>
          <cell r="E125" t="str">
            <v>CL 45 28A 69</v>
          </cell>
        </row>
        <row r="126">
          <cell r="A126">
            <v>5098470</v>
          </cell>
          <cell r="B126">
            <v>5148754</v>
          </cell>
          <cell r="C126">
            <v>25083508</v>
          </cell>
          <cell r="D126" t="str">
            <v>FRANCISCO RUIZ</v>
          </cell>
          <cell r="E126" t="str">
            <v>CR 28B 44 63</v>
          </cell>
        </row>
        <row r="127">
          <cell r="A127">
            <v>5098472</v>
          </cell>
          <cell r="B127">
            <v>5148758</v>
          </cell>
          <cell r="C127">
            <v>25083519</v>
          </cell>
          <cell r="D127" t="str">
            <v>JAIRO OTERO</v>
          </cell>
          <cell r="E127" t="str">
            <v>DG 41 44 16</v>
          </cell>
        </row>
        <row r="128">
          <cell r="A128">
            <v>5098473</v>
          </cell>
          <cell r="B128">
            <v>5148760</v>
          </cell>
          <cell r="C128">
            <v>25083521</v>
          </cell>
          <cell r="D128" t="str">
            <v>ATILIO SIERRA</v>
          </cell>
          <cell r="E128" t="str">
            <v>DG 41 44 36</v>
          </cell>
        </row>
        <row r="129">
          <cell r="A129">
            <v>5098475</v>
          </cell>
          <cell r="B129">
            <v>5148764</v>
          </cell>
          <cell r="C129">
            <v>25083523</v>
          </cell>
          <cell r="D129" t="str">
            <v>EDGAR MONTERROZA</v>
          </cell>
          <cell r="E129" t="str">
            <v>DG 41 44 58</v>
          </cell>
        </row>
        <row r="130">
          <cell r="A130">
            <v>5098476</v>
          </cell>
          <cell r="B130">
            <v>5148766</v>
          </cell>
          <cell r="C130">
            <v>25083606</v>
          </cell>
          <cell r="D130" t="str">
            <v>EMIRO AGUILERA DE LAO</v>
          </cell>
          <cell r="E130" t="str">
            <v>CL 45 40 2</v>
          </cell>
        </row>
        <row r="131">
          <cell r="A131">
            <v>5098477</v>
          </cell>
          <cell r="B131">
            <v>5148768</v>
          </cell>
          <cell r="C131">
            <v>25083607</v>
          </cell>
          <cell r="D131" t="str">
            <v>ONORIA VERGARA</v>
          </cell>
          <cell r="E131" t="str">
            <v>CL 45 40 41</v>
          </cell>
        </row>
        <row r="132">
          <cell r="A132">
            <v>5098478</v>
          </cell>
          <cell r="B132">
            <v>5148770</v>
          </cell>
          <cell r="C132">
            <v>25083601</v>
          </cell>
          <cell r="D132" t="str">
            <v>MAURICIO RUIZ AGUAS</v>
          </cell>
          <cell r="E132" t="str">
            <v>CL 45 40 36</v>
          </cell>
        </row>
        <row r="133">
          <cell r="A133">
            <v>5098478</v>
          </cell>
          <cell r="B133">
            <v>5148770</v>
          </cell>
          <cell r="C133">
            <v>25083601</v>
          </cell>
          <cell r="D133" t="str">
            <v>MAURICIO RUIZ AGUAS</v>
          </cell>
          <cell r="E133" t="str">
            <v>CL 45 40 36</v>
          </cell>
        </row>
        <row r="134">
          <cell r="A134">
            <v>5098479</v>
          </cell>
          <cell r="B134">
            <v>5148772</v>
          </cell>
          <cell r="C134">
            <v>25083608</v>
          </cell>
          <cell r="D134" t="str">
            <v>SARA SALCEDO MARQUEZ</v>
          </cell>
          <cell r="E134" t="str">
            <v>CL 45 40 89</v>
          </cell>
        </row>
        <row r="135">
          <cell r="A135">
            <v>5098480</v>
          </cell>
          <cell r="B135">
            <v>5148774</v>
          </cell>
          <cell r="C135">
            <v>25083609</v>
          </cell>
          <cell r="D135" t="str">
            <v>HOGAR INF. STA CECILIA</v>
          </cell>
          <cell r="E135" t="str">
            <v>CL 45 40 99</v>
          </cell>
        </row>
        <row r="136">
          <cell r="A136">
            <v>5098484</v>
          </cell>
          <cell r="B136">
            <v>5148782</v>
          </cell>
          <cell r="C136">
            <v>25083594</v>
          </cell>
          <cell r="D136" t="str">
            <v>CARMEN GOMEZ</v>
          </cell>
          <cell r="E136" t="str">
            <v>CL 45 28B 15</v>
          </cell>
        </row>
        <row r="137">
          <cell r="A137">
            <v>5098485</v>
          </cell>
          <cell r="B137">
            <v>5148784</v>
          </cell>
          <cell r="C137">
            <v>25083588</v>
          </cell>
          <cell r="D137" t="str">
            <v>ALBERTINA MONTES</v>
          </cell>
          <cell r="E137" t="str">
            <v>CL 45 28A 55</v>
          </cell>
        </row>
        <row r="138">
          <cell r="A138">
            <v>5098486</v>
          </cell>
          <cell r="B138">
            <v>5148786</v>
          </cell>
          <cell r="C138">
            <v>25083587</v>
          </cell>
          <cell r="D138" t="str">
            <v>DELIS SOLORZANO</v>
          </cell>
          <cell r="E138" t="str">
            <v>CL 45 28A 45</v>
          </cell>
        </row>
        <row r="139">
          <cell r="A139">
            <v>5098487</v>
          </cell>
          <cell r="B139">
            <v>5148788</v>
          </cell>
          <cell r="C139">
            <v>25083585</v>
          </cell>
          <cell r="D139" t="str">
            <v>SENEN DE  JESUS ARCE MESA</v>
          </cell>
          <cell r="E139" t="str">
            <v>CL 45 28A 35</v>
          </cell>
        </row>
        <row r="140">
          <cell r="A140">
            <v>5098487</v>
          </cell>
          <cell r="B140">
            <v>5148788</v>
          </cell>
          <cell r="C140">
            <v>25083585</v>
          </cell>
          <cell r="D140" t="str">
            <v>SENEN DE  JESUS ARCE MESA</v>
          </cell>
          <cell r="E140" t="str">
            <v>CL 45 28A 35</v>
          </cell>
        </row>
        <row r="141">
          <cell r="A141">
            <v>5098488</v>
          </cell>
          <cell r="B141">
            <v>5148790</v>
          </cell>
          <cell r="C141">
            <v>25083584</v>
          </cell>
          <cell r="D141" t="str">
            <v>CARLOS DIAZ</v>
          </cell>
          <cell r="E141" t="str">
            <v>CL 45 28A 29</v>
          </cell>
        </row>
        <row r="142">
          <cell r="A142">
            <v>5098489</v>
          </cell>
          <cell r="B142">
            <v>5148792</v>
          </cell>
          <cell r="C142">
            <v>25083605</v>
          </cell>
          <cell r="D142" t="str">
            <v>MARIA TERAN MUNOZ</v>
          </cell>
          <cell r="E142" t="str">
            <v>CL 45 28A 5</v>
          </cell>
        </row>
        <row r="143">
          <cell r="A143">
            <v>5098490</v>
          </cell>
          <cell r="B143">
            <v>5148794</v>
          </cell>
          <cell r="C143">
            <v>25083581</v>
          </cell>
          <cell r="D143" t="str">
            <v>PEDRO CONTRERAS</v>
          </cell>
          <cell r="E143" t="str">
            <v>CL 45 28 45</v>
          </cell>
        </row>
        <row r="144">
          <cell r="A144">
            <v>5098491</v>
          </cell>
          <cell r="B144">
            <v>5148796</v>
          </cell>
          <cell r="C144">
            <v>25083579</v>
          </cell>
          <cell r="D144" t="str">
            <v>ANTONIO MONTIEL</v>
          </cell>
          <cell r="E144" t="str">
            <v>CL 45 28 34</v>
          </cell>
        </row>
        <row r="145">
          <cell r="A145">
            <v>5098493</v>
          </cell>
          <cell r="B145">
            <v>5148800</v>
          </cell>
          <cell r="C145">
            <v>25083580</v>
          </cell>
          <cell r="D145" t="str">
            <v>ANTONIO MONTIEL L</v>
          </cell>
          <cell r="E145" t="str">
            <v>CL 45 28 35</v>
          </cell>
        </row>
        <row r="146">
          <cell r="A146">
            <v>5098494</v>
          </cell>
          <cell r="B146">
            <v>5148802</v>
          </cell>
          <cell r="C146">
            <v>25083577</v>
          </cell>
          <cell r="D146" t="str">
            <v>ORLANDO GUEVARA</v>
          </cell>
          <cell r="E146" t="str">
            <v>CL 45 28 25</v>
          </cell>
        </row>
        <row r="147">
          <cell r="A147">
            <v>5098495</v>
          </cell>
          <cell r="B147">
            <v>5148804</v>
          </cell>
          <cell r="C147">
            <v>25076927</v>
          </cell>
          <cell r="D147" t="str">
            <v>SUSANA MORENO</v>
          </cell>
          <cell r="E147" t="str">
            <v>CR 28 44 20</v>
          </cell>
        </row>
        <row r="148">
          <cell r="A148">
            <v>5098498</v>
          </cell>
          <cell r="B148">
            <v>5148810</v>
          </cell>
          <cell r="C148">
            <v>25077027</v>
          </cell>
          <cell r="D148" t="str">
            <v>NILSON POLO CHAMORRO</v>
          </cell>
          <cell r="E148" t="str">
            <v>CL 45 27 53</v>
          </cell>
        </row>
        <row r="149">
          <cell r="A149">
            <v>5098499</v>
          </cell>
          <cell r="B149">
            <v>5148812</v>
          </cell>
          <cell r="C149">
            <v>25077026</v>
          </cell>
          <cell r="D149" t="str">
            <v>AMALIA ALVAREZ</v>
          </cell>
          <cell r="E149" t="str">
            <v>CL 45 27 43</v>
          </cell>
        </row>
        <row r="150">
          <cell r="A150">
            <v>5098501</v>
          </cell>
          <cell r="B150">
            <v>5148816</v>
          </cell>
          <cell r="C150">
            <v>25077034</v>
          </cell>
          <cell r="D150" t="str">
            <v>MARTHA PEREZ</v>
          </cell>
          <cell r="E150" t="str">
            <v>CL 45 27. 35</v>
          </cell>
        </row>
        <row r="151">
          <cell r="A151">
            <v>5098502</v>
          </cell>
          <cell r="B151">
            <v>5148818</v>
          </cell>
          <cell r="C151">
            <v>25077023</v>
          </cell>
          <cell r="D151" t="str">
            <v>EMILIA GARCIA</v>
          </cell>
          <cell r="E151" t="str">
            <v>CL 45 27 16</v>
          </cell>
        </row>
        <row r="152">
          <cell r="A152">
            <v>5098503</v>
          </cell>
          <cell r="B152">
            <v>5148820</v>
          </cell>
          <cell r="C152">
            <v>25077037</v>
          </cell>
          <cell r="D152" t="str">
            <v>LAUDICIO AGUAS</v>
          </cell>
          <cell r="E152" t="str">
            <v>CL 45 27 22</v>
          </cell>
        </row>
        <row r="153">
          <cell r="A153">
            <v>5098504</v>
          </cell>
          <cell r="B153">
            <v>5148822</v>
          </cell>
          <cell r="C153">
            <v>25077025</v>
          </cell>
          <cell r="D153" t="str">
            <v>MANUEL TAMARA OTERO</v>
          </cell>
          <cell r="E153" t="str">
            <v>CL 45 27 42</v>
          </cell>
        </row>
        <row r="154">
          <cell r="A154">
            <v>5098505</v>
          </cell>
          <cell r="B154">
            <v>5148824</v>
          </cell>
          <cell r="C154">
            <v>25077028</v>
          </cell>
          <cell r="D154" t="str">
            <v>MIGUEL OLIVERA</v>
          </cell>
          <cell r="E154" t="str">
            <v>CL 45 27 56</v>
          </cell>
        </row>
        <row r="155">
          <cell r="A155">
            <v>5098506</v>
          </cell>
          <cell r="B155">
            <v>5148826</v>
          </cell>
          <cell r="C155">
            <v>25076917</v>
          </cell>
          <cell r="D155" t="str">
            <v>GUSTAVO CUELLO</v>
          </cell>
          <cell r="E155" t="str">
            <v>CR 27A 45 15</v>
          </cell>
        </row>
        <row r="156">
          <cell r="A156">
            <v>5098507</v>
          </cell>
          <cell r="B156">
            <v>5148828</v>
          </cell>
          <cell r="C156">
            <v>25077029</v>
          </cell>
          <cell r="D156" t="str">
            <v>NALLY P VDA DE CARMONA</v>
          </cell>
          <cell r="E156" t="str">
            <v>CL 45 27A 4</v>
          </cell>
        </row>
        <row r="157">
          <cell r="A157">
            <v>5098507</v>
          </cell>
          <cell r="B157">
            <v>5148828</v>
          </cell>
          <cell r="C157">
            <v>25077029</v>
          </cell>
          <cell r="D157" t="str">
            <v>NALLY P VDA DE CARMONA</v>
          </cell>
          <cell r="E157" t="str">
            <v>CL 45 27A 4</v>
          </cell>
        </row>
        <row r="158">
          <cell r="A158">
            <v>5098508</v>
          </cell>
          <cell r="B158">
            <v>5148830</v>
          </cell>
          <cell r="C158">
            <v>25077032</v>
          </cell>
          <cell r="D158" t="str">
            <v>BERTA SUSANA BANDA</v>
          </cell>
          <cell r="E158" t="str">
            <v>CL 45 27A 36</v>
          </cell>
        </row>
        <row r="159">
          <cell r="A159">
            <v>5098509</v>
          </cell>
          <cell r="B159">
            <v>5148832</v>
          </cell>
          <cell r="C159">
            <v>25077033</v>
          </cell>
          <cell r="D159" t="str">
            <v>LOCAL EVANGELICO</v>
          </cell>
          <cell r="E159" t="str">
            <v>CL 45 27A 46</v>
          </cell>
        </row>
        <row r="160">
          <cell r="A160">
            <v>5098510</v>
          </cell>
          <cell r="B160">
            <v>5148834</v>
          </cell>
          <cell r="C160">
            <v>25065051</v>
          </cell>
          <cell r="D160" t="str">
            <v>RAFAEL CHAVEZ C</v>
          </cell>
          <cell r="E160" t="str">
            <v>CR 19 37 3</v>
          </cell>
        </row>
        <row r="161">
          <cell r="A161">
            <v>5098511</v>
          </cell>
          <cell r="B161">
            <v>5148836</v>
          </cell>
          <cell r="C161">
            <v>25083499</v>
          </cell>
          <cell r="D161" t="str">
            <v>GLADIS SOLANO</v>
          </cell>
          <cell r="E161" t="str">
            <v>CR 28 45 17</v>
          </cell>
        </row>
        <row r="162">
          <cell r="A162">
            <v>5098512</v>
          </cell>
          <cell r="B162">
            <v>5148838</v>
          </cell>
          <cell r="C162">
            <v>25083498</v>
          </cell>
          <cell r="D162" t="str">
            <v>TULIA R BUELVAS</v>
          </cell>
          <cell r="E162" t="str">
            <v>CR 28 45 5</v>
          </cell>
        </row>
        <row r="163">
          <cell r="A163">
            <v>5098513</v>
          </cell>
          <cell r="B163">
            <v>5148840</v>
          </cell>
          <cell r="C163">
            <v>25083578</v>
          </cell>
          <cell r="D163" t="str">
            <v>SILVIA R PATERNINA</v>
          </cell>
          <cell r="E163" t="str">
            <v>CL 45 28 28</v>
          </cell>
        </row>
        <row r="164">
          <cell r="A164">
            <v>5098515</v>
          </cell>
          <cell r="B164">
            <v>5148844</v>
          </cell>
          <cell r="C164">
            <v>25083603</v>
          </cell>
          <cell r="D164" t="str">
            <v>JORGE TOUS</v>
          </cell>
          <cell r="E164" t="str">
            <v>CL 45 28 40</v>
          </cell>
        </row>
        <row r="165">
          <cell r="A165">
            <v>5098517</v>
          </cell>
          <cell r="B165">
            <v>5148848</v>
          </cell>
          <cell r="C165">
            <v>25083583</v>
          </cell>
          <cell r="D165" t="str">
            <v>NELLY NOVA BADILLO</v>
          </cell>
          <cell r="E165" t="str">
            <v>CL 45 28A 26</v>
          </cell>
        </row>
        <row r="166">
          <cell r="A166">
            <v>5098518</v>
          </cell>
          <cell r="B166">
            <v>5148850</v>
          </cell>
          <cell r="C166">
            <v>25083586</v>
          </cell>
          <cell r="D166" t="str">
            <v>ALVARO MONTES LARA</v>
          </cell>
          <cell r="E166" t="str">
            <v>CL 45 28A 40</v>
          </cell>
        </row>
        <row r="167">
          <cell r="A167">
            <v>5098519</v>
          </cell>
          <cell r="B167">
            <v>5148852</v>
          </cell>
          <cell r="C167">
            <v>25083589</v>
          </cell>
          <cell r="D167" t="str">
            <v>GABRIEL FIGUEROA</v>
          </cell>
          <cell r="E167" t="str">
            <v>CL 45 28A 56</v>
          </cell>
        </row>
        <row r="168">
          <cell r="A168">
            <v>5098521</v>
          </cell>
          <cell r="B168">
            <v>5148856</v>
          </cell>
          <cell r="C168">
            <v>25083591</v>
          </cell>
          <cell r="D168" t="str">
            <v>ELVIRA DE PATERNINA</v>
          </cell>
          <cell r="E168" t="str">
            <v>CL 45 28A 66</v>
          </cell>
        </row>
        <row r="169">
          <cell r="A169">
            <v>5098522</v>
          </cell>
          <cell r="B169">
            <v>5148858</v>
          </cell>
          <cell r="C169">
            <v>25083593</v>
          </cell>
          <cell r="D169" t="str">
            <v>PABLO PEREZ</v>
          </cell>
          <cell r="E169" t="str">
            <v>CL 45 28B 2</v>
          </cell>
        </row>
        <row r="170">
          <cell r="A170">
            <v>5098523</v>
          </cell>
          <cell r="B170">
            <v>5148860</v>
          </cell>
          <cell r="C170">
            <v>25083595</v>
          </cell>
          <cell r="D170" t="str">
            <v>EMILCE PATERNINA</v>
          </cell>
          <cell r="E170" t="str">
            <v>CL 45 28B 28</v>
          </cell>
        </row>
        <row r="171">
          <cell r="A171">
            <v>5098524</v>
          </cell>
          <cell r="B171">
            <v>5148862</v>
          </cell>
          <cell r="C171">
            <v>25083596</v>
          </cell>
          <cell r="D171" t="str">
            <v>ESPIRITU POSADA DE V</v>
          </cell>
          <cell r="E171" t="str">
            <v>CL 45 28B 40</v>
          </cell>
        </row>
        <row r="172">
          <cell r="A172">
            <v>5098526</v>
          </cell>
          <cell r="B172">
            <v>5148866</v>
          </cell>
          <cell r="C172">
            <v>25083598</v>
          </cell>
          <cell r="D172" t="str">
            <v>APOLINAR ECHEVERRIA</v>
          </cell>
          <cell r="E172" t="str">
            <v>CL 45 28B 60</v>
          </cell>
        </row>
        <row r="173">
          <cell r="A173">
            <v>5098527</v>
          </cell>
          <cell r="B173">
            <v>5148868</v>
          </cell>
          <cell r="C173">
            <v>25083599</v>
          </cell>
          <cell r="D173" t="str">
            <v>MERTY ORTEGA</v>
          </cell>
          <cell r="E173" t="str">
            <v>CL 45 28B 90</v>
          </cell>
        </row>
        <row r="174">
          <cell r="A174">
            <v>5098528</v>
          </cell>
          <cell r="B174">
            <v>5148870</v>
          </cell>
          <cell r="C174">
            <v>25083600</v>
          </cell>
          <cell r="D174" t="str">
            <v>MARIA MONTES</v>
          </cell>
          <cell r="E174" t="str">
            <v>CL 45 28B 104</v>
          </cell>
        </row>
        <row r="175">
          <cell r="A175">
            <v>5098529</v>
          </cell>
          <cell r="B175">
            <v>5148872</v>
          </cell>
          <cell r="C175">
            <v>25083514</v>
          </cell>
          <cell r="D175" t="str">
            <v>RAFAEL TOSCANO M</v>
          </cell>
          <cell r="E175" t="str">
            <v>CR 28B 45 31</v>
          </cell>
        </row>
        <row r="176">
          <cell r="A176">
            <v>5098530</v>
          </cell>
          <cell r="B176">
            <v>5148874</v>
          </cell>
          <cell r="C176">
            <v>25083626</v>
          </cell>
          <cell r="D176" t="str">
            <v>YANIDES CAMARGO</v>
          </cell>
          <cell r="E176" t="str">
            <v>CL 45A 28A 92</v>
          </cell>
        </row>
        <row r="177">
          <cell r="A177">
            <v>5098532</v>
          </cell>
          <cell r="B177">
            <v>5148878</v>
          </cell>
          <cell r="C177">
            <v>25083624</v>
          </cell>
          <cell r="D177" t="str">
            <v>DALIDA DE CONTRERAS</v>
          </cell>
          <cell r="E177" t="str">
            <v>CL 45A 28A 79</v>
          </cell>
        </row>
        <row r="178">
          <cell r="A178">
            <v>5098533</v>
          </cell>
          <cell r="B178">
            <v>5148880</v>
          </cell>
          <cell r="C178">
            <v>25083625</v>
          </cell>
          <cell r="D178" t="str">
            <v>HAYDE M GUEVARA</v>
          </cell>
          <cell r="E178" t="str">
            <v>CL 45A 28A 80</v>
          </cell>
        </row>
        <row r="179">
          <cell r="A179">
            <v>5098534</v>
          </cell>
          <cell r="B179">
            <v>5148882</v>
          </cell>
          <cell r="C179">
            <v>25083622</v>
          </cell>
          <cell r="D179" t="str">
            <v>MARIA FLOREZ DE PEREZ</v>
          </cell>
          <cell r="E179" t="str">
            <v>CL 45A 28A 63</v>
          </cell>
        </row>
        <row r="180">
          <cell r="A180">
            <v>5098535</v>
          </cell>
          <cell r="B180">
            <v>5148884</v>
          </cell>
          <cell r="C180">
            <v>25083623</v>
          </cell>
          <cell r="D180" t="str">
            <v>DARY VERGARA C</v>
          </cell>
          <cell r="E180" t="str">
            <v>CL 45A 28A 68</v>
          </cell>
        </row>
        <row r="181">
          <cell r="A181">
            <v>5098536</v>
          </cell>
          <cell r="B181">
            <v>5148886</v>
          </cell>
          <cell r="C181">
            <v>25083638</v>
          </cell>
          <cell r="D181" t="str">
            <v>OSWALDO FERNANDEZ</v>
          </cell>
          <cell r="E181" t="str">
            <v>CL 46A 28A 58</v>
          </cell>
        </row>
        <row r="182">
          <cell r="A182">
            <v>5098537</v>
          </cell>
          <cell r="B182">
            <v>5148888</v>
          </cell>
          <cell r="C182">
            <v>25083621</v>
          </cell>
          <cell r="D182" t="str">
            <v>ENITH B DE GUEVARA</v>
          </cell>
          <cell r="E182" t="str">
            <v>CL 45A 28A 49</v>
          </cell>
        </row>
        <row r="183">
          <cell r="A183">
            <v>5098538</v>
          </cell>
          <cell r="B183">
            <v>5148890</v>
          </cell>
          <cell r="C183">
            <v>25083620</v>
          </cell>
          <cell r="D183" t="str">
            <v>SANTANDER GARCIA</v>
          </cell>
          <cell r="E183" t="str">
            <v>CL 45A 28A 40</v>
          </cell>
        </row>
        <row r="184">
          <cell r="A184">
            <v>5098539</v>
          </cell>
          <cell r="B184">
            <v>5148892</v>
          </cell>
          <cell r="C184">
            <v>25083617</v>
          </cell>
          <cell r="D184" t="str">
            <v>JOS+ PEÐA</v>
          </cell>
          <cell r="E184" t="str">
            <v>CL 45A 28A 20</v>
          </cell>
        </row>
        <row r="185">
          <cell r="A185">
            <v>5098540</v>
          </cell>
          <cell r="B185">
            <v>5148894</v>
          </cell>
          <cell r="C185">
            <v>25083619</v>
          </cell>
          <cell r="D185" t="str">
            <v>NILDA FLOREZ</v>
          </cell>
          <cell r="E185" t="str">
            <v>CL 45A 28A 31</v>
          </cell>
        </row>
        <row r="186">
          <cell r="A186">
            <v>5098541</v>
          </cell>
          <cell r="B186">
            <v>5148896</v>
          </cell>
          <cell r="C186">
            <v>25083618</v>
          </cell>
          <cell r="D186" t="str">
            <v>MARIA O DE SANTOS</v>
          </cell>
          <cell r="E186" t="str">
            <v>CL 45A 28A 21</v>
          </cell>
        </row>
        <row r="187">
          <cell r="A187">
            <v>5098543</v>
          </cell>
          <cell r="B187">
            <v>5148900</v>
          </cell>
          <cell r="C187">
            <v>25083615</v>
          </cell>
          <cell r="D187" t="str">
            <v>APOLINAR ECHEVERRIA</v>
          </cell>
          <cell r="E187" t="str">
            <v>CL 45A 28A 5</v>
          </cell>
        </row>
        <row r="188">
          <cell r="A188">
            <v>5098544</v>
          </cell>
          <cell r="B188">
            <v>5148902</v>
          </cell>
          <cell r="C188">
            <v>25083616</v>
          </cell>
          <cell r="D188" t="str">
            <v>GUILLERMO ESTRADA</v>
          </cell>
          <cell r="E188" t="str">
            <v>CL 45A 28A 8</v>
          </cell>
        </row>
        <row r="189">
          <cell r="A189">
            <v>5098545</v>
          </cell>
          <cell r="B189">
            <v>5148904</v>
          </cell>
          <cell r="C189">
            <v>25083613</v>
          </cell>
          <cell r="D189" t="str">
            <v>MAGALY VEGA R</v>
          </cell>
          <cell r="E189" t="str">
            <v>CL 45A 28 41</v>
          </cell>
        </row>
        <row r="190">
          <cell r="A190">
            <v>5098546</v>
          </cell>
          <cell r="B190">
            <v>5148906</v>
          </cell>
          <cell r="C190">
            <v>25083610</v>
          </cell>
          <cell r="D190" t="str">
            <v>ADELA SIMANCA M</v>
          </cell>
          <cell r="E190" t="str">
            <v>CL 45A 28 17</v>
          </cell>
        </row>
        <row r="191">
          <cell r="A191">
            <v>5098547</v>
          </cell>
          <cell r="B191">
            <v>5148908</v>
          </cell>
          <cell r="C191">
            <v>25083500</v>
          </cell>
          <cell r="D191" t="str">
            <v>REGINA BURGOS</v>
          </cell>
          <cell r="E191" t="str">
            <v>CR 28 45 33</v>
          </cell>
        </row>
        <row r="192">
          <cell r="A192">
            <v>5098548</v>
          </cell>
          <cell r="B192">
            <v>5148910</v>
          </cell>
          <cell r="C192">
            <v>25077046</v>
          </cell>
          <cell r="D192" t="str">
            <v>ANGEL CENTANARO</v>
          </cell>
          <cell r="E192" t="str">
            <v>CL 45A 27A 35</v>
          </cell>
        </row>
        <row r="193">
          <cell r="A193">
            <v>5098549</v>
          </cell>
          <cell r="B193">
            <v>5148912</v>
          </cell>
          <cell r="C193">
            <v>25077044</v>
          </cell>
          <cell r="D193" t="str">
            <v>MARLENE DE MONTES</v>
          </cell>
          <cell r="E193" t="str">
            <v>CL 45A 27A 25</v>
          </cell>
        </row>
        <row r="194">
          <cell r="A194">
            <v>5098550</v>
          </cell>
          <cell r="B194">
            <v>5148914</v>
          </cell>
          <cell r="C194">
            <v>25076921</v>
          </cell>
          <cell r="D194" t="str">
            <v>ANIBAL PATERNINA B</v>
          </cell>
          <cell r="E194" t="str">
            <v>CR 27A 45 13</v>
          </cell>
        </row>
        <row r="195">
          <cell r="A195">
            <v>5098551</v>
          </cell>
          <cell r="B195">
            <v>5148916</v>
          </cell>
          <cell r="C195">
            <v>25076918</v>
          </cell>
          <cell r="D195" t="str">
            <v>ROBERTO YEPEZ</v>
          </cell>
          <cell r="E195" t="str">
            <v>CR 27A 45 40</v>
          </cell>
        </row>
        <row r="196">
          <cell r="A196">
            <v>5098553</v>
          </cell>
          <cell r="B196">
            <v>5148920</v>
          </cell>
          <cell r="C196">
            <v>25077049</v>
          </cell>
          <cell r="D196" t="str">
            <v>JULIO BARBOZA</v>
          </cell>
          <cell r="E196" t="str">
            <v>CL 45A 28 29</v>
          </cell>
        </row>
        <row r="197">
          <cell r="A197">
            <v>5098554</v>
          </cell>
          <cell r="B197">
            <v>5148922</v>
          </cell>
          <cell r="C197">
            <v>25077048</v>
          </cell>
          <cell r="D197" t="str">
            <v>ARTURO HERNANDEZ C</v>
          </cell>
          <cell r="E197" t="str">
            <v>CL 45A 27 29</v>
          </cell>
        </row>
        <row r="198">
          <cell r="A198">
            <v>5098555</v>
          </cell>
          <cell r="B198">
            <v>5148924</v>
          </cell>
          <cell r="C198">
            <v>25077039</v>
          </cell>
          <cell r="D198" t="str">
            <v>JUAN PEREZ TAMARA</v>
          </cell>
          <cell r="E198" t="str">
            <v>CL 45A 27 14</v>
          </cell>
        </row>
        <row r="199">
          <cell r="A199">
            <v>5098556</v>
          </cell>
          <cell r="B199">
            <v>5148926</v>
          </cell>
          <cell r="C199">
            <v>25077040</v>
          </cell>
          <cell r="D199" t="str">
            <v>ENEDINA GARABITO</v>
          </cell>
          <cell r="E199" t="str">
            <v>CL 45A 27 28</v>
          </cell>
        </row>
        <row r="200">
          <cell r="A200">
            <v>5098557</v>
          </cell>
          <cell r="B200">
            <v>5148928</v>
          </cell>
          <cell r="C200">
            <v>25077042</v>
          </cell>
          <cell r="D200" t="str">
            <v>FREDY MARTINEZ</v>
          </cell>
          <cell r="E200" t="str">
            <v>CL 45A 27 38</v>
          </cell>
        </row>
        <row r="201">
          <cell r="A201">
            <v>5098559</v>
          </cell>
          <cell r="B201">
            <v>5148932</v>
          </cell>
          <cell r="C201">
            <v>25077043</v>
          </cell>
          <cell r="D201" t="str">
            <v>RAMON BUELVAS</v>
          </cell>
          <cell r="E201" t="str">
            <v>CL 45A 27A 6</v>
          </cell>
        </row>
        <row r="202">
          <cell r="A202">
            <v>5098560</v>
          </cell>
          <cell r="B202">
            <v>5148934</v>
          </cell>
          <cell r="C202">
            <v>25077045</v>
          </cell>
          <cell r="D202" t="str">
            <v>MARIA RIVERA</v>
          </cell>
          <cell r="E202" t="str">
            <v>CL 45A 27A 26</v>
          </cell>
        </row>
        <row r="203">
          <cell r="A203">
            <v>5098561</v>
          </cell>
          <cell r="B203">
            <v>5148936</v>
          </cell>
          <cell r="C203">
            <v>25077047</v>
          </cell>
          <cell r="D203" t="str">
            <v>FERNANDO PEREZ</v>
          </cell>
          <cell r="E203" t="str">
            <v>CL 45A 27A 36</v>
          </cell>
        </row>
        <row r="204">
          <cell r="A204">
            <v>5098562</v>
          </cell>
          <cell r="B204">
            <v>5148938</v>
          </cell>
          <cell r="C204">
            <v>25076934</v>
          </cell>
          <cell r="D204" t="str">
            <v>ANGELINA ALVAREZ</v>
          </cell>
          <cell r="E204" t="str">
            <v>CR 28 45A 8</v>
          </cell>
        </row>
        <row r="205">
          <cell r="A205">
            <v>5098565</v>
          </cell>
          <cell r="B205">
            <v>5148944</v>
          </cell>
          <cell r="C205">
            <v>25083505</v>
          </cell>
          <cell r="D205" t="str">
            <v>JESUS M BARBOZA</v>
          </cell>
          <cell r="E205" t="str">
            <v>CR 28 45A 3</v>
          </cell>
        </row>
        <row r="206">
          <cell r="A206">
            <v>5098568</v>
          </cell>
          <cell r="B206">
            <v>5148950</v>
          </cell>
          <cell r="C206">
            <v>25083614</v>
          </cell>
          <cell r="D206" t="str">
            <v>MARIA HERNANDEZ</v>
          </cell>
          <cell r="E206" t="str">
            <v>CL 45A 28 50</v>
          </cell>
        </row>
        <row r="207">
          <cell r="A207">
            <v>5098608</v>
          </cell>
          <cell r="B207">
            <v>5149030</v>
          </cell>
          <cell r="C207">
            <v>25076911</v>
          </cell>
          <cell r="D207" t="str">
            <v>RUPERTO ARROYO</v>
          </cell>
          <cell r="E207" t="str">
            <v>CR 27 45A 25</v>
          </cell>
        </row>
        <row r="208">
          <cell r="A208">
            <v>5098609</v>
          </cell>
          <cell r="B208">
            <v>5149032</v>
          </cell>
          <cell r="C208">
            <v>25077041</v>
          </cell>
          <cell r="D208" t="str">
            <v>CELSO PINEDA</v>
          </cell>
          <cell r="E208" t="str">
            <v>CL 45A 27 35</v>
          </cell>
        </row>
        <row r="209">
          <cell r="A209">
            <v>5098610</v>
          </cell>
          <cell r="B209">
            <v>5149034</v>
          </cell>
          <cell r="C209">
            <v>25077022</v>
          </cell>
          <cell r="D209" t="str">
            <v>LORENZO CARVAJALINO</v>
          </cell>
          <cell r="E209" t="str">
            <v>CL 45 27 4</v>
          </cell>
        </row>
        <row r="210">
          <cell r="A210">
            <v>5098612</v>
          </cell>
          <cell r="B210">
            <v>5149038</v>
          </cell>
          <cell r="C210">
            <v>25077003</v>
          </cell>
          <cell r="D210" t="str">
            <v>COLEGIO STA CECILIA</v>
          </cell>
          <cell r="E210" t="str">
            <v>CL 44A 27 5</v>
          </cell>
        </row>
        <row r="211">
          <cell r="A211">
            <v>5106532</v>
          </cell>
          <cell r="B211">
            <v>5164878</v>
          </cell>
          <cell r="C211">
            <v>25056753</v>
          </cell>
          <cell r="D211" t="str">
            <v>ALBA ANGULO DE CARRILLO</v>
          </cell>
          <cell r="E211" t="str">
            <v>CR 27 39A 52</v>
          </cell>
        </row>
        <row r="212">
          <cell r="A212">
            <v>5106534</v>
          </cell>
          <cell r="B212">
            <v>5164882</v>
          </cell>
          <cell r="C212">
            <v>25056761</v>
          </cell>
          <cell r="D212" t="str">
            <v>ROSA RIVERA</v>
          </cell>
          <cell r="E212" t="str">
            <v>CR 27 39A 16</v>
          </cell>
        </row>
        <row r="213">
          <cell r="A213">
            <v>5109813</v>
          </cell>
          <cell r="B213">
            <v>5171440</v>
          </cell>
          <cell r="C213">
            <v>25076910</v>
          </cell>
          <cell r="D213" t="str">
            <v>VITALIANO PEREZ</v>
          </cell>
          <cell r="E213" t="str">
            <v>CR 27 45 70</v>
          </cell>
        </row>
        <row r="214">
          <cell r="A214">
            <v>5109823</v>
          </cell>
          <cell r="B214">
            <v>5171460</v>
          </cell>
          <cell r="C214">
            <v>25076908</v>
          </cell>
          <cell r="D214" t="str">
            <v>ROCIO HERRERA</v>
          </cell>
          <cell r="E214" t="str">
            <v>CR 27 45 34</v>
          </cell>
        </row>
        <row r="215">
          <cell r="A215">
            <v>5109878</v>
          </cell>
          <cell r="B215">
            <v>5171570</v>
          </cell>
          <cell r="C215">
            <v>25076909</v>
          </cell>
          <cell r="D215" t="str">
            <v>ADALBERTO OTERO</v>
          </cell>
          <cell r="E215" t="str">
            <v>CR 27 45 56</v>
          </cell>
        </row>
        <row r="216">
          <cell r="A216">
            <v>5884768</v>
          </cell>
          <cell r="B216">
            <v>5981873</v>
          </cell>
          <cell r="C216">
            <v>34020610</v>
          </cell>
          <cell r="D216" t="str">
            <v>EDELBERTO SANTIAGO SALCEDO SANCHEZ</v>
          </cell>
          <cell r="E216" t="str">
            <v>CR 28 44A 20</v>
          </cell>
        </row>
        <row r="217">
          <cell r="A217">
            <v>5890070</v>
          </cell>
          <cell r="B217">
            <v>6019535</v>
          </cell>
          <cell r="C217">
            <v>34024997</v>
          </cell>
          <cell r="D217" t="str">
            <v>LIBIS ISABEL BENITEZ CONTRERAS</v>
          </cell>
          <cell r="E217" t="str">
            <v>CR 28 43A 7</v>
          </cell>
        </row>
        <row r="218">
          <cell r="A218">
            <v>5899822</v>
          </cell>
          <cell r="B218">
            <v>6042309</v>
          </cell>
          <cell r="C218">
            <v>34032758</v>
          </cell>
          <cell r="D218" t="str">
            <v>LUDYS DEL CARMEN HERAZO FLOREZ</v>
          </cell>
          <cell r="E218" t="str">
            <v>CL 45 28A 16</v>
          </cell>
        </row>
        <row r="219">
          <cell r="A219">
            <v>5901079</v>
          </cell>
          <cell r="B219">
            <v>6047662</v>
          </cell>
          <cell r="C219">
            <v>34033795</v>
          </cell>
          <cell r="D219" t="str">
            <v>ELOY GONZALEZ S</v>
          </cell>
          <cell r="E219" t="str">
            <v>CL 40 28A 54</v>
          </cell>
        </row>
        <row r="220">
          <cell r="A220">
            <v>5901084</v>
          </cell>
          <cell r="B220">
            <v>6047671</v>
          </cell>
          <cell r="C220">
            <v>34033801</v>
          </cell>
          <cell r="D220" t="str">
            <v>GENARA MEZA</v>
          </cell>
          <cell r="E220" t="str">
            <v>CL 40 28A 66</v>
          </cell>
        </row>
        <row r="221">
          <cell r="A221">
            <v>5901887</v>
          </cell>
          <cell r="B221">
            <v>6050877</v>
          </cell>
          <cell r="C221">
            <v>34034584</v>
          </cell>
          <cell r="D221" t="str">
            <v>ZOILA PACHECO</v>
          </cell>
          <cell r="E221" t="str">
            <v>CL 43 28 100</v>
          </cell>
        </row>
        <row r="222">
          <cell r="A222">
            <v>5902016</v>
          </cell>
          <cell r="B222">
            <v>6062392</v>
          </cell>
          <cell r="C222">
            <v>34034729</v>
          </cell>
          <cell r="D222" t="str">
            <v>NELIA FUENTES</v>
          </cell>
          <cell r="E222" t="str">
            <v>CL 40 27 44</v>
          </cell>
        </row>
        <row r="223">
          <cell r="A223">
            <v>5902017</v>
          </cell>
          <cell r="B223">
            <v>6062394</v>
          </cell>
          <cell r="C223">
            <v>34034730</v>
          </cell>
          <cell r="D223" t="str">
            <v>SANDRA FLOREZ</v>
          </cell>
          <cell r="E223" t="str">
            <v>CL 40 28A 8</v>
          </cell>
        </row>
        <row r="224">
          <cell r="A224">
            <v>5902018</v>
          </cell>
          <cell r="B224">
            <v>6062397</v>
          </cell>
          <cell r="C224">
            <v>34034733</v>
          </cell>
          <cell r="D224" t="str">
            <v>MARIANA COGOLLO</v>
          </cell>
          <cell r="E224" t="str">
            <v>CL 40 27 80</v>
          </cell>
        </row>
        <row r="225">
          <cell r="A225">
            <v>5902031</v>
          </cell>
          <cell r="B225">
            <v>6062401</v>
          </cell>
          <cell r="C225">
            <v>34034736</v>
          </cell>
          <cell r="D225" t="str">
            <v>JORGE BARBOZA</v>
          </cell>
          <cell r="E225" t="str">
            <v>CL 43 27A 48</v>
          </cell>
        </row>
        <row r="226">
          <cell r="A226">
            <v>5902800</v>
          </cell>
          <cell r="B226">
            <v>6065520</v>
          </cell>
          <cell r="C226">
            <v>34035430</v>
          </cell>
          <cell r="D226" t="str">
            <v>JORGE SUAREZ</v>
          </cell>
          <cell r="E226" t="str">
            <v>CL 45A 28 45</v>
          </cell>
        </row>
        <row r="227">
          <cell r="A227">
            <v>5902805</v>
          </cell>
          <cell r="B227">
            <v>6065527</v>
          </cell>
          <cell r="C227">
            <v>34035431</v>
          </cell>
          <cell r="D227" t="str">
            <v>CESAR MANUEL JIMENEZ</v>
          </cell>
          <cell r="E227" t="str">
            <v>CL 45A 27A 38</v>
          </cell>
        </row>
        <row r="228">
          <cell r="A228">
            <v>5902810</v>
          </cell>
          <cell r="B228">
            <v>6065535</v>
          </cell>
          <cell r="C228">
            <v>34035433</v>
          </cell>
          <cell r="D228" t="str">
            <v>MAURICIO ARROYO</v>
          </cell>
          <cell r="E228" t="str">
            <v>CR 27A 44 24</v>
          </cell>
        </row>
        <row r="229">
          <cell r="A229">
            <v>5902814</v>
          </cell>
          <cell r="B229">
            <v>6065544</v>
          </cell>
          <cell r="C229">
            <v>34035434</v>
          </cell>
          <cell r="D229" t="str">
            <v>MARTHA ARROYO</v>
          </cell>
          <cell r="E229" t="str">
            <v>CR 27A 44 32</v>
          </cell>
        </row>
        <row r="230">
          <cell r="A230">
            <v>5902818</v>
          </cell>
          <cell r="B230">
            <v>6065550</v>
          </cell>
          <cell r="C230">
            <v>34035435</v>
          </cell>
          <cell r="D230" t="str">
            <v>JUAN FLOREZ</v>
          </cell>
          <cell r="E230" t="str">
            <v>CL 44 27 40</v>
          </cell>
        </row>
        <row r="231">
          <cell r="A231">
            <v>5904462</v>
          </cell>
          <cell r="B231">
            <v>6069284</v>
          </cell>
          <cell r="C231">
            <v>34036843</v>
          </cell>
          <cell r="D231" t="str">
            <v>ESILDA SOTELO</v>
          </cell>
          <cell r="E231" t="str">
            <v>CL 44A 27A 30</v>
          </cell>
        </row>
        <row r="232">
          <cell r="A232">
            <v>5904470</v>
          </cell>
          <cell r="B232">
            <v>6069355</v>
          </cell>
          <cell r="C232">
            <v>34036897</v>
          </cell>
          <cell r="D232" t="str">
            <v>CIELO PATERNINA</v>
          </cell>
          <cell r="E232" t="str">
            <v>CR 28B 44 33</v>
          </cell>
        </row>
        <row r="233">
          <cell r="A233">
            <v>5904475</v>
          </cell>
          <cell r="B233">
            <v>6069363</v>
          </cell>
          <cell r="C233">
            <v>34036901</v>
          </cell>
          <cell r="D233" t="str">
            <v>ANA MATILDE FLORES</v>
          </cell>
          <cell r="E233" t="str">
            <v>CL 45A 28A 48</v>
          </cell>
        </row>
        <row r="234">
          <cell r="A234">
            <v>5904477</v>
          </cell>
          <cell r="B234">
            <v>6069367</v>
          </cell>
          <cell r="C234">
            <v>34036903</v>
          </cell>
          <cell r="D234" t="str">
            <v>GERMAN GUZMAN</v>
          </cell>
          <cell r="E234" t="str">
            <v>CL 45 28B 78</v>
          </cell>
        </row>
        <row r="235">
          <cell r="A235">
            <v>5904478</v>
          </cell>
          <cell r="B235">
            <v>6069369</v>
          </cell>
          <cell r="C235">
            <v>34036904</v>
          </cell>
          <cell r="D235" t="str">
            <v>JADER VASQUEZ</v>
          </cell>
          <cell r="E235" t="str">
            <v>CR 28 43 27</v>
          </cell>
        </row>
        <row r="236">
          <cell r="A236">
            <v>5904479</v>
          </cell>
          <cell r="B236">
            <v>6069371</v>
          </cell>
          <cell r="C236">
            <v>34036905</v>
          </cell>
          <cell r="D236" t="str">
            <v>HUMBERTO TORRES</v>
          </cell>
          <cell r="E236" t="str">
            <v>CR 28 43 14</v>
          </cell>
        </row>
        <row r="237">
          <cell r="A237">
            <v>5904614</v>
          </cell>
          <cell r="B237">
            <v>6069674</v>
          </cell>
          <cell r="C237">
            <v>34036980</v>
          </cell>
          <cell r="D237" t="str">
            <v>UCLIDES CARDENAS</v>
          </cell>
          <cell r="E237" t="str">
            <v>CL 40 28 97</v>
          </cell>
        </row>
        <row r="238">
          <cell r="A238">
            <v>5904622</v>
          </cell>
          <cell r="B238">
            <v>6069687</v>
          </cell>
          <cell r="C238">
            <v>34036982</v>
          </cell>
          <cell r="D238" t="str">
            <v>DONALDO ARROYO</v>
          </cell>
          <cell r="E238" t="str">
            <v>CL 40 28 124</v>
          </cell>
        </row>
        <row r="239">
          <cell r="A239">
            <v>5904738</v>
          </cell>
          <cell r="B239">
            <v>6069994</v>
          </cell>
          <cell r="C239">
            <v>34037121</v>
          </cell>
          <cell r="D239" t="str">
            <v>YASMIN PATERNINA</v>
          </cell>
          <cell r="E239" t="str">
            <v>CL 40 28 64</v>
          </cell>
        </row>
        <row r="240">
          <cell r="A240">
            <v>5905513</v>
          </cell>
          <cell r="B240">
            <v>6071832</v>
          </cell>
          <cell r="C240">
            <v>34037681</v>
          </cell>
          <cell r="D240" t="str">
            <v>ROBINSON JULIO</v>
          </cell>
          <cell r="E240" t="str">
            <v>CL 43 28 76</v>
          </cell>
        </row>
        <row r="241">
          <cell r="A241">
            <v>5906011</v>
          </cell>
          <cell r="B241">
            <v>6073015</v>
          </cell>
          <cell r="C241">
            <v>34037989</v>
          </cell>
          <cell r="D241" t="str">
            <v>LUIS MEJIA</v>
          </cell>
          <cell r="E241" t="str">
            <v>CR 28B 45 24</v>
          </cell>
        </row>
        <row r="242">
          <cell r="A242">
            <v>5906012</v>
          </cell>
          <cell r="B242">
            <v>6073017</v>
          </cell>
          <cell r="C242">
            <v>34037990</v>
          </cell>
          <cell r="D242" t="str">
            <v>ALVARO PATERNINA</v>
          </cell>
          <cell r="E242" t="str">
            <v>CL 45 40 4</v>
          </cell>
        </row>
        <row r="243">
          <cell r="A243">
            <v>5906179</v>
          </cell>
          <cell r="B243">
            <v>6073355</v>
          </cell>
          <cell r="C243">
            <v>34038056</v>
          </cell>
          <cell r="D243" t="str">
            <v>LUVIS ALVAREZ</v>
          </cell>
          <cell r="E243" t="str">
            <v>CL 45 41 24</v>
          </cell>
        </row>
        <row r="244">
          <cell r="A244">
            <v>5906184</v>
          </cell>
          <cell r="B244">
            <v>6073366</v>
          </cell>
          <cell r="C244">
            <v>34038062</v>
          </cell>
          <cell r="D244" t="str">
            <v>MARGELIS BARBOZA</v>
          </cell>
          <cell r="E244" t="str">
            <v>CL 45 28B 100</v>
          </cell>
        </row>
        <row r="245">
          <cell r="A245">
            <v>5906887</v>
          </cell>
          <cell r="B245">
            <v>6074846</v>
          </cell>
          <cell r="C245">
            <v>34038416</v>
          </cell>
          <cell r="D245" t="str">
            <v>SAMUEL GOMEZ,</v>
          </cell>
          <cell r="E245" t="str">
            <v>CL 44A 28 57</v>
          </cell>
        </row>
        <row r="246">
          <cell r="A246">
            <v>5906890</v>
          </cell>
          <cell r="B246">
            <v>6074852</v>
          </cell>
          <cell r="C246">
            <v>34038418</v>
          </cell>
          <cell r="D246" t="str">
            <v>TIBISAY MEJIA HOYOS</v>
          </cell>
          <cell r="E246" t="str">
            <v>CL 44A 28A 7</v>
          </cell>
        </row>
        <row r="247">
          <cell r="A247">
            <v>5906891</v>
          </cell>
          <cell r="B247">
            <v>6074854</v>
          </cell>
          <cell r="C247">
            <v>34038419</v>
          </cell>
          <cell r="D247" t="str">
            <v>YOLIS MERLANO JULIO</v>
          </cell>
          <cell r="E247" t="str">
            <v>CL 40 28A 65</v>
          </cell>
        </row>
        <row r="248">
          <cell r="A248">
            <v>5907103</v>
          </cell>
          <cell r="B248">
            <v>6075380</v>
          </cell>
          <cell r="C248">
            <v>34038622</v>
          </cell>
          <cell r="D248" t="str">
            <v>OLGA BERNAL</v>
          </cell>
          <cell r="E248" t="str">
            <v>CR 31 40 35</v>
          </cell>
        </row>
        <row r="249">
          <cell r="A249">
            <v>5907107</v>
          </cell>
          <cell r="B249">
            <v>6075391</v>
          </cell>
          <cell r="C249">
            <v>34038632</v>
          </cell>
          <cell r="D249" t="str">
            <v>SOLINDA HOYOS</v>
          </cell>
          <cell r="E249" t="str">
            <v>CR 31 40 25</v>
          </cell>
        </row>
        <row r="250">
          <cell r="A250">
            <v>5907110</v>
          </cell>
          <cell r="B250">
            <v>6075399</v>
          </cell>
          <cell r="C250">
            <v>34038637</v>
          </cell>
          <cell r="D250" t="str">
            <v>JUAN BARBOZA,</v>
          </cell>
          <cell r="E250" t="str">
            <v>CR 31 40 15</v>
          </cell>
        </row>
        <row r="251">
          <cell r="A251">
            <v>5098374</v>
          </cell>
          <cell r="B251">
            <v>5148562</v>
          </cell>
          <cell r="C251">
            <v>25083529</v>
          </cell>
          <cell r="D251" t="str">
            <v>MATILDE MARIA FLOREZ FLOREZ</v>
          </cell>
          <cell r="E251" t="str">
            <v>CL 43 28 74</v>
          </cell>
        </row>
        <row r="252">
          <cell r="A252">
            <v>5912712</v>
          </cell>
          <cell r="B252">
            <v>6087812</v>
          </cell>
          <cell r="C252">
            <v>25083513</v>
          </cell>
          <cell r="D252" t="str">
            <v>MABEL ACOSTA GARAVITO</v>
          </cell>
          <cell r="E252" t="str">
            <v>CR 28B 44 49</v>
          </cell>
        </row>
        <row r="253">
          <cell r="A253">
            <v>5904569</v>
          </cell>
          <cell r="B253">
            <v>6069580</v>
          </cell>
          <cell r="C253">
            <v>25083496</v>
          </cell>
          <cell r="D253" t="str">
            <v>FARIDES DEL CARMEN OTERO CONTRERAS</v>
          </cell>
          <cell r="E253" t="str">
            <v>CR 28 44 33</v>
          </cell>
        </row>
        <row r="254">
          <cell r="A254">
            <v>5913653</v>
          </cell>
          <cell r="B254">
            <v>6092008</v>
          </cell>
          <cell r="C254">
            <v>25076933</v>
          </cell>
          <cell r="D254" t="str">
            <v>FERNANDO BARBOZA PEREZ</v>
          </cell>
          <cell r="E254" t="str">
            <v>CR 28 43 22</v>
          </cell>
        </row>
        <row r="255">
          <cell r="A255">
            <v>5913846</v>
          </cell>
          <cell r="B255">
            <v>6092320</v>
          </cell>
          <cell r="C255">
            <v>25076994</v>
          </cell>
          <cell r="D255" t="str">
            <v>BONNI JOSE MERCADO ROMAN</v>
          </cell>
          <cell r="E255" t="str">
            <v>CL 44 27A 34</v>
          </cell>
        </row>
        <row r="256">
          <cell r="A256">
            <v>5918490</v>
          </cell>
          <cell r="B256">
            <v>6109714</v>
          </cell>
          <cell r="C256">
            <v>34048111</v>
          </cell>
          <cell r="D256" t="str">
            <v>MABEL HABAD ALVAREZ</v>
          </cell>
          <cell r="E256" t="str">
            <v>CL 45 38 56</v>
          </cell>
        </row>
        <row r="257">
          <cell r="A257">
            <v>5098525</v>
          </cell>
          <cell r="B257">
            <v>5148864</v>
          </cell>
          <cell r="C257">
            <v>25083597</v>
          </cell>
          <cell r="D257" t="str">
            <v>MIRIAM DEL CARMEN VERGARA VELEZ</v>
          </cell>
          <cell r="E257" t="str">
            <v>CL 45 28B 50</v>
          </cell>
        </row>
        <row r="258">
          <cell r="A258">
            <v>6200001</v>
          </cell>
          <cell r="B258" t="str">
            <v/>
          </cell>
          <cell r="C258" t="str">
            <v/>
          </cell>
          <cell r="D258" t="str">
            <v>VICTOR HERNANDEZ SALCEDO</v>
          </cell>
          <cell r="E258" t="str">
            <v>CR 28 45 27</v>
          </cell>
        </row>
        <row r="259">
          <cell r="A259">
            <v>6200002</v>
          </cell>
          <cell r="B259" t="str">
            <v/>
          </cell>
          <cell r="C259" t="str">
            <v/>
          </cell>
          <cell r="D259" t="str">
            <v>BETTY ALVAREZ</v>
          </cell>
          <cell r="E259" t="str">
            <v>CR 28B 44 10</v>
          </cell>
        </row>
        <row r="260">
          <cell r="A260">
            <v>6200222</v>
          </cell>
          <cell r="B260" t="str">
            <v/>
          </cell>
          <cell r="C260" t="str">
            <v/>
          </cell>
          <cell r="D260" t="str">
            <v>MARIA SALOM TUIRAN</v>
          </cell>
          <cell r="E260" t="str">
            <v>CL 43A 28 40</v>
          </cell>
        </row>
        <row r="261">
          <cell r="A261">
            <v>6200227</v>
          </cell>
          <cell r="B261" t="str">
            <v/>
          </cell>
          <cell r="C261" t="str">
            <v/>
          </cell>
          <cell r="D261" t="str">
            <v>GABRIEL JIMENEZ ORDONEZ</v>
          </cell>
          <cell r="E261" t="str">
            <v>CL 40 27 25</v>
          </cell>
        </row>
      </sheetData>
      <sheetData sheetId="2"/>
      <sheetData sheetId="3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 refreshError="1">
        <row r="17">
          <cell r="B17">
            <v>9000</v>
          </cell>
        </row>
        <row r="40">
          <cell r="B40">
            <v>5700</v>
          </cell>
        </row>
        <row r="41">
          <cell r="B41">
            <v>6700</v>
          </cell>
        </row>
        <row r="43">
          <cell r="B43">
            <v>67180</v>
          </cell>
        </row>
      </sheetData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Budget vs Real"/>
      <sheetName val="Flujo"/>
      <sheetName val="Flujo De Caja 2008"/>
      <sheetName val="Flujo De Caja 2008 (2)"/>
      <sheetName val="Reporte"/>
      <sheetName val="Hoja2"/>
      <sheetName val="Cost Ledger 30-6-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C3" t="str">
            <v>Orden de Compra</v>
          </cell>
        </row>
        <row r="4">
          <cell r="C4" t="str">
            <v>Orden de Servicio</v>
          </cell>
        </row>
        <row r="5">
          <cell r="C5" t="str">
            <v>Contrato</v>
          </cell>
        </row>
        <row r="6">
          <cell r="C6" t="str">
            <v>Oferta Mercantil</v>
          </cell>
        </row>
      </sheetData>
      <sheetData sheetId="7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álculo"/>
      <sheetName val="Tablas"/>
      <sheetName val="Presentación"/>
    </sheetNames>
    <sheetDataSet>
      <sheetData sheetId="0"/>
      <sheetData sheetId="1" refreshError="1"/>
      <sheetData sheetId="2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cuadrillas"/>
      <sheetName val="ANALISIS"/>
      <sheetName val="precios"/>
      <sheetName val="paraiso"/>
      <sheetName val="No.3"/>
      <sheetName val="rend"/>
      <sheetName val="programacion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RH170W - hours"/>
      <sheetName val="Loading Type RH120WC - hours"/>
      <sheetName val="Loading Type RH40C - hours"/>
      <sheetName val="Loading Type 992C - hours"/>
      <sheetName val="Drill&amp;Blast"/>
      <sheetName val="Mine Hours"/>
      <sheetName val="MineSupportCostsandContractors"/>
      <sheetName val="MineEquipmentCosts"/>
      <sheetName val="EquipDeprnReplmt~"/>
      <sheetName val="Opex~"/>
      <sheetName val="Operations La Jauga"/>
      <sheetName val="Maintenance La Jagua"/>
      <sheetName val="Dates &amp; Flags"/>
      <sheetName val="Cuentas"/>
      <sheetName val="CtaGeneral-A"/>
      <sheetName val="Fixed Assets~"/>
      <sheetName val="Resumen vlr 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P11" t="str">
            <v>5300  Materials and Supplies  DO NOT USE</v>
          </cell>
        </row>
        <row r="12">
          <cell r="P12" t="str">
            <v>1000  Production Statistics</v>
          </cell>
        </row>
        <row r="13">
          <cell r="P13" t="str">
            <v>1001      Waste Mined</v>
          </cell>
        </row>
        <row r="14">
          <cell r="P14" t="str">
            <v>1002      Oxide Mined</v>
          </cell>
        </row>
        <row r="15">
          <cell r="P15" t="str">
            <v>1003      VC Sulphide Mined</v>
          </cell>
        </row>
        <row r="16">
          <cell r="P16" t="str">
            <v>1004      IN Sulphide Mined</v>
          </cell>
        </row>
        <row r="17">
          <cell r="P17" t="str">
            <v>1005      Oxide Ag HG</v>
          </cell>
        </row>
        <row r="18">
          <cell r="P18" t="str">
            <v>1006      VCS AG Head Grade</v>
          </cell>
        </row>
        <row r="19">
          <cell r="P19" t="str">
            <v>1007      INS AG Head Grade</v>
          </cell>
        </row>
        <row r="20">
          <cell r="P20" t="str">
            <v>1008      Oxide Pg HG</v>
          </cell>
        </row>
        <row r="21">
          <cell r="P21" t="str">
            <v>1009       VCS Pb HG</v>
          </cell>
        </row>
        <row r="22">
          <cell r="P22" t="str">
            <v>1010       INS Pb HG</v>
          </cell>
        </row>
        <row r="23">
          <cell r="P23" t="str">
            <v>1011       Oxide Zn HG</v>
          </cell>
        </row>
        <row r="24">
          <cell r="P24" t="str">
            <v>1012       VCS Zn HG</v>
          </cell>
        </row>
        <row r="25">
          <cell r="P25" t="str">
            <v>1013       INS Zn HG</v>
          </cell>
        </row>
        <row r="26">
          <cell r="P26" t="str">
            <v>1014      Mill Feed VCS</v>
          </cell>
        </row>
        <row r="27">
          <cell r="P27" t="str">
            <v>1015      Mill Feed INS</v>
          </cell>
        </row>
        <row r="28">
          <cell r="P28" t="str">
            <v>1016      Mill Feed Ag HG</v>
          </cell>
        </row>
        <row r="29">
          <cell r="P29" t="str">
            <v>1017      Mill Feed Pb Head Grade</v>
          </cell>
        </row>
        <row r="30">
          <cell r="P30" t="str">
            <v>1018      Mill feed Zn HG</v>
          </cell>
        </row>
        <row r="31">
          <cell r="P31" t="str">
            <v>1019      Mill Recov Ag</v>
          </cell>
        </row>
        <row r="32">
          <cell r="P32" t="str">
            <v>1020      Mill Recov Pb</v>
          </cell>
        </row>
        <row r="33">
          <cell r="P33" t="str">
            <v>1021      Mill Recov Zn</v>
          </cell>
        </row>
        <row r="34">
          <cell r="P34" t="str">
            <v>1022      Vol Pb Conc</v>
          </cell>
        </row>
        <row r="35">
          <cell r="P35" t="str">
            <v>1023      Vol Zn Con</v>
          </cell>
        </row>
        <row r="36">
          <cell r="P36" t="str">
            <v>1024      Ag in Pb con</v>
          </cell>
        </row>
        <row r="37">
          <cell r="P37" t="str">
            <v>1025      Ag in Zn con</v>
          </cell>
        </row>
        <row r="38">
          <cell r="P38" t="str">
            <v>1026      Gross Silver Prod</v>
          </cell>
        </row>
        <row r="39">
          <cell r="P39" t="str">
            <v>1027      Gross Pb Prod</v>
          </cell>
        </row>
        <row r="40">
          <cell r="P40" t="str">
            <v>1028      Gross Zn Prod</v>
          </cell>
        </row>
        <row r="41">
          <cell r="P41" t="str">
            <v>1029      Net Payable Ag</v>
          </cell>
        </row>
        <row r="42">
          <cell r="P42" t="str">
            <v>1030      Net Payable Pb</v>
          </cell>
        </row>
        <row r="43">
          <cell r="P43" t="str">
            <v>1031      Net Payable Zn</v>
          </cell>
        </row>
        <row r="44">
          <cell r="P44" t="str">
            <v>1032      Gross Revenue</v>
          </cell>
        </row>
        <row r="45">
          <cell r="P45" t="str">
            <v>1033      Net Revenue</v>
          </cell>
        </row>
        <row r="46">
          <cell r="P46" t="str">
            <v>5301  DO NOT USE  DO NOT USE</v>
          </cell>
        </row>
        <row r="47">
          <cell r="P47" t="str">
            <v>6301       Depreciation</v>
          </cell>
        </row>
        <row r="48">
          <cell r="P48" t="str">
            <v>5842       Leasing costs</v>
          </cell>
        </row>
        <row r="49">
          <cell r="P49" t="str">
            <v xml:space="preserve">5302       Supplies - Operating   </v>
          </cell>
        </row>
        <row r="50">
          <cell r="P50" t="str">
            <v xml:space="preserve">5303       Supplies - Field   </v>
          </cell>
        </row>
        <row r="51">
          <cell r="P51" t="str">
            <v xml:space="preserve">5304       Supplies - Office   </v>
          </cell>
        </row>
        <row r="52">
          <cell r="P52" t="str">
            <v xml:space="preserve">5305       Small Equipment and Tools   </v>
          </cell>
        </row>
        <row r="53">
          <cell r="P53" t="str">
            <v xml:space="preserve">5306       Office Equipment   </v>
          </cell>
        </row>
        <row r="54">
          <cell r="P54" t="str">
            <v xml:space="preserve">5307       Computer Equipment   </v>
          </cell>
        </row>
        <row r="55">
          <cell r="P55" t="str">
            <v xml:space="preserve">5310       Software   </v>
          </cell>
        </row>
        <row r="56">
          <cell r="P56" t="str">
            <v>5315  Explosives &amp; Accessories  DO NOT USE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2">
        <row r="12">
          <cell r="F12" t="str">
            <v>Respons/Activity</v>
          </cell>
          <cell r="G12" t="str">
            <v>Object Code</v>
          </cell>
          <cell r="H12" t="str">
            <v>CTDAD</v>
          </cell>
          <cell r="I12" t="str">
            <v>UNIDAD</v>
          </cell>
          <cell r="J12" t="str">
            <v>COSTO UNITARIO</v>
          </cell>
          <cell r="K12" t="str">
            <v>COSTO TOTAL</v>
          </cell>
          <cell r="L12">
            <v>38869</v>
          </cell>
          <cell r="M12">
            <v>38899</v>
          </cell>
          <cell r="N12">
            <v>38930</v>
          </cell>
          <cell r="O12">
            <v>38961</v>
          </cell>
          <cell r="P12">
            <v>38991</v>
          </cell>
          <cell r="Q12">
            <v>39022</v>
          </cell>
          <cell r="R12">
            <v>39052</v>
          </cell>
          <cell r="S12">
            <v>39083</v>
          </cell>
          <cell r="T12">
            <v>39114</v>
          </cell>
          <cell r="U12">
            <v>39142</v>
          </cell>
          <cell r="V12">
            <v>39173</v>
          </cell>
          <cell r="W12">
            <v>39203</v>
          </cell>
          <cell r="X12">
            <v>39234</v>
          </cell>
          <cell r="Y12">
            <v>39264</v>
          </cell>
          <cell r="Z12">
            <v>39295</v>
          </cell>
          <cell r="AA12">
            <v>39326</v>
          </cell>
          <cell r="AB12">
            <v>39356</v>
          </cell>
          <cell r="AC12">
            <v>39387</v>
          </cell>
          <cell r="AD12">
            <v>39417</v>
          </cell>
          <cell r="AE12">
            <v>39508</v>
          </cell>
          <cell r="AF12">
            <v>39600</v>
          </cell>
          <cell r="AG12">
            <v>39692</v>
          </cell>
          <cell r="AH12" t="str">
            <v>Total</v>
          </cell>
        </row>
        <row r="13">
          <cell r="F13" t="str">
            <v>22020033</v>
          </cell>
          <cell r="G13" t="str">
            <v>5504</v>
          </cell>
          <cell r="H13">
            <v>1</v>
          </cell>
          <cell r="I13" t="str">
            <v>Lot</v>
          </cell>
          <cell r="J13" t="e">
            <v>#REF!</v>
          </cell>
          <cell r="K13" t="e">
            <v>#REF!</v>
          </cell>
          <cell r="M13" t="e">
            <v>#REF!</v>
          </cell>
          <cell r="N13" t="e">
            <v>#REF!</v>
          </cell>
          <cell r="O13" t="e">
            <v>#REF!</v>
          </cell>
          <cell r="P13" t="e">
            <v>#REF!</v>
          </cell>
          <cell r="Q13" t="e">
            <v>#REF!</v>
          </cell>
          <cell r="R13" t="e">
            <v>#REF!</v>
          </cell>
          <cell r="S13" t="e">
            <v>#REF!</v>
          </cell>
          <cell r="T13" t="e">
            <v>#REF!</v>
          </cell>
          <cell r="U13" t="e">
            <v>#REF!</v>
          </cell>
          <cell r="V13" t="e">
            <v>#REF!</v>
          </cell>
          <cell r="W13" t="e">
            <v>#REF!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</row>
        <row r="14">
          <cell r="F14" t="str">
            <v>22020032</v>
          </cell>
          <cell r="G14" t="str">
            <v>5504</v>
          </cell>
          <cell r="H14">
            <v>1</v>
          </cell>
          <cell r="I14" t="str">
            <v>Lot</v>
          </cell>
          <cell r="J14" t="e">
            <v>#REF!</v>
          </cell>
          <cell r="K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</row>
        <row r="15">
          <cell r="F15" t="str">
            <v>22020042</v>
          </cell>
          <cell r="G15" t="str">
            <v>5504</v>
          </cell>
          <cell r="H15">
            <v>1</v>
          </cell>
          <cell r="I15" t="str">
            <v>Lot</v>
          </cell>
          <cell r="J15" t="e">
            <v>#REF!</v>
          </cell>
          <cell r="K15" t="e">
            <v>#REF!</v>
          </cell>
          <cell r="M15" t="e">
            <v>#REF!</v>
          </cell>
          <cell r="N15" t="e">
            <v>#REF!</v>
          </cell>
          <cell r="O15" t="e">
            <v>#REF!</v>
          </cell>
          <cell r="P15" t="e">
            <v>#REF!</v>
          </cell>
          <cell r="Q15" t="e">
            <v>#REF!</v>
          </cell>
          <cell r="R15" t="e">
            <v>#REF!</v>
          </cell>
          <cell r="S15" t="e">
            <v>#REF!</v>
          </cell>
          <cell r="T15" t="e">
            <v>#REF!</v>
          </cell>
          <cell r="U15" t="e">
            <v>#REF!</v>
          </cell>
          <cell r="V15" t="e">
            <v>#REF!</v>
          </cell>
          <cell r="W15" t="e">
            <v>#REF!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</row>
        <row r="16">
          <cell r="F16" t="str">
            <v>22020041</v>
          </cell>
          <cell r="G16" t="str">
            <v>5504</v>
          </cell>
          <cell r="H16">
            <v>1</v>
          </cell>
          <cell r="I16" t="str">
            <v>Lot</v>
          </cell>
          <cell r="J16" t="e">
            <v>#REF!</v>
          </cell>
          <cell r="K16" t="e">
            <v>#REF!</v>
          </cell>
          <cell r="M16" t="e">
            <v>#REF!</v>
          </cell>
          <cell r="N16" t="e">
            <v>#REF!</v>
          </cell>
          <cell r="O16" t="e">
            <v>#REF!</v>
          </cell>
          <cell r="P16" t="e">
            <v>#REF!</v>
          </cell>
          <cell r="Q16" t="e">
            <v>#REF!</v>
          </cell>
          <cell r="R16" t="e">
            <v>#REF!</v>
          </cell>
          <cell r="S16" t="e">
            <v>#REF!</v>
          </cell>
          <cell r="T16" t="e">
            <v>#REF!</v>
          </cell>
          <cell r="U16" t="e">
            <v>#REF!</v>
          </cell>
          <cell r="V16" t="e">
            <v>#REF!</v>
          </cell>
          <cell r="W16" t="e">
            <v>#REF!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</row>
        <row r="17">
          <cell r="F17" t="str">
            <v>22020010</v>
          </cell>
          <cell r="G17" t="str">
            <v>5504</v>
          </cell>
          <cell r="H17">
            <v>1</v>
          </cell>
          <cell r="I17" t="str">
            <v>Lot</v>
          </cell>
          <cell r="J17" t="e">
            <v>#REF!</v>
          </cell>
          <cell r="K17" t="e">
            <v>#REF!</v>
          </cell>
          <cell r="M17" t="e">
            <v>#REF!</v>
          </cell>
          <cell r="N17" t="e">
            <v>#REF!</v>
          </cell>
          <cell r="O17" t="e">
            <v>#REF!</v>
          </cell>
          <cell r="P17" t="e">
            <v>#REF!</v>
          </cell>
          <cell r="Q17" t="e">
            <v>#REF!</v>
          </cell>
          <cell r="R17" t="e">
            <v>#REF!</v>
          </cell>
          <cell r="S17" t="e">
            <v>#REF!</v>
          </cell>
          <cell r="T17" t="e">
            <v>#REF!</v>
          </cell>
          <cell r="U17" t="e">
            <v>#REF!</v>
          </cell>
          <cell r="V17" t="e">
            <v>#REF!</v>
          </cell>
          <cell r="W17" t="e">
            <v>#REF!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</row>
        <row r="18">
          <cell r="F18" t="str">
            <v>22020050</v>
          </cell>
          <cell r="G18" t="str">
            <v>5504</v>
          </cell>
          <cell r="H18">
            <v>1</v>
          </cell>
          <cell r="I18" t="str">
            <v>Lot</v>
          </cell>
          <cell r="J18" t="e">
            <v>#REF!</v>
          </cell>
          <cell r="K18" t="e">
            <v>#REF!</v>
          </cell>
          <cell r="M18" t="e">
            <v>#REF!</v>
          </cell>
          <cell r="N18" t="e">
            <v>#REF!</v>
          </cell>
          <cell r="O18" t="e">
            <v>#REF!</v>
          </cell>
          <cell r="P18" t="e">
            <v>#REF!</v>
          </cell>
          <cell r="Q18" t="e">
            <v>#REF!</v>
          </cell>
          <cell r="R18" t="e">
            <v>#REF!</v>
          </cell>
          <cell r="S18" t="e">
            <v>#REF!</v>
          </cell>
          <cell r="T18" t="e">
            <v>#REF!</v>
          </cell>
          <cell r="U18" t="e">
            <v>#REF!</v>
          </cell>
          <cell r="V18" t="e">
            <v>#REF!</v>
          </cell>
          <cell r="W18" t="e">
            <v>#REF!</v>
          </cell>
          <cell r="X18" t="e">
            <v>#REF!</v>
          </cell>
          <cell r="Y18" t="e">
            <v>#REF!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</row>
        <row r="19">
          <cell r="F19" t="str">
            <v>22020060</v>
          </cell>
          <cell r="G19" t="str">
            <v>5504</v>
          </cell>
          <cell r="H19">
            <v>1</v>
          </cell>
          <cell r="I19" t="str">
            <v>Lot</v>
          </cell>
          <cell r="J19" t="e">
            <v>#REF!</v>
          </cell>
          <cell r="K19" t="e">
            <v>#REF!</v>
          </cell>
          <cell r="M19" t="e">
            <v>#REF!</v>
          </cell>
          <cell r="N19" t="e">
            <v>#REF!</v>
          </cell>
          <cell r="O19" t="e">
            <v>#REF!</v>
          </cell>
          <cell r="P19" t="e">
            <v>#REF!</v>
          </cell>
          <cell r="Q19" t="e">
            <v>#REF!</v>
          </cell>
          <cell r="R19" t="e">
            <v>#REF!</v>
          </cell>
          <cell r="S19" t="e">
            <v>#REF!</v>
          </cell>
          <cell r="T19" t="e">
            <v>#REF!</v>
          </cell>
          <cell r="U19" t="e">
            <v>#REF!</v>
          </cell>
          <cell r="V19" t="e">
            <v>#REF!</v>
          </cell>
          <cell r="W19" t="e">
            <v>#REF!</v>
          </cell>
          <cell r="X19" t="e">
            <v>#REF!</v>
          </cell>
          <cell r="Y19" t="e">
            <v>#REF!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</row>
        <row r="20">
          <cell r="F20" t="str">
            <v>22020031</v>
          </cell>
          <cell r="G20" t="str">
            <v>5504</v>
          </cell>
          <cell r="H20">
            <v>1</v>
          </cell>
          <cell r="I20" t="str">
            <v>Lot</v>
          </cell>
          <cell r="J20" t="e">
            <v>#REF!</v>
          </cell>
          <cell r="K20" t="e">
            <v>#REF!</v>
          </cell>
          <cell r="M20" t="e">
            <v>#REF!</v>
          </cell>
          <cell r="N20" t="e">
            <v>#REF!</v>
          </cell>
          <cell r="O20" t="e">
            <v>#REF!</v>
          </cell>
          <cell r="P20" t="e">
            <v>#REF!</v>
          </cell>
          <cell r="Q20" t="e">
            <v>#REF!</v>
          </cell>
          <cell r="R20" t="e">
            <v>#REF!</v>
          </cell>
          <cell r="S20" t="e">
            <v>#REF!</v>
          </cell>
          <cell r="T20" t="e">
            <v>#REF!</v>
          </cell>
          <cell r="U20" t="e">
            <v>#REF!</v>
          </cell>
          <cell r="V20" t="e">
            <v>#REF!</v>
          </cell>
          <cell r="W20" t="e">
            <v>#REF!</v>
          </cell>
          <cell r="X20" t="e">
            <v>#REF!</v>
          </cell>
          <cell r="Y20" t="e">
            <v>#REF!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</row>
        <row r="21">
          <cell r="F21" t="str">
            <v>22020033</v>
          </cell>
          <cell r="G21" t="str">
            <v>5371</v>
          </cell>
          <cell r="H21">
            <v>3812726.7636531512</v>
          </cell>
          <cell r="I21" t="str">
            <v>Litres</v>
          </cell>
          <cell r="J21">
            <v>0.5</v>
          </cell>
          <cell r="K21">
            <v>1906363.3818265756</v>
          </cell>
          <cell r="M21">
            <v>72162.321366153861</v>
          </cell>
          <cell r="N21">
            <v>72162.321366153861</v>
          </cell>
          <cell r="O21">
            <v>72162.321366153861</v>
          </cell>
          <cell r="P21">
            <v>72162.321366153861</v>
          </cell>
          <cell r="Q21">
            <v>72162.321366153861</v>
          </cell>
          <cell r="R21">
            <v>74166.83029299145</v>
          </cell>
          <cell r="S21">
            <v>76870.50933333335</v>
          </cell>
          <cell r="T21">
            <v>83037.310637037037</v>
          </cell>
          <cell r="U21">
            <v>72977.914240000013</v>
          </cell>
          <cell r="V21">
            <v>64426.933511111114</v>
          </cell>
          <cell r="W21">
            <v>67224.819200000013</v>
          </cell>
          <cell r="X21">
            <v>67927.690797037023</v>
          </cell>
          <cell r="Y21">
            <v>71747.125615407422</v>
          </cell>
          <cell r="Z21">
            <v>67970.206942814824</v>
          </cell>
          <cell r="AA21">
            <v>64807.445380740734</v>
          </cell>
          <cell r="AB21">
            <v>66433.140820148154</v>
          </cell>
          <cell r="AC21">
            <v>65702.188989629634</v>
          </cell>
          <cell r="AD21">
            <v>72648.548124444438</v>
          </cell>
          <cell r="AE21">
            <v>209870.37037037036</v>
          </cell>
          <cell r="AF21">
            <v>209870.37037037036</v>
          </cell>
          <cell r="AG21">
            <v>209870.37037037036</v>
          </cell>
          <cell r="AH21">
            <v>1906363.3818265756</v>
          </cell>
        </row>
        <row r="22">
          <cell r="F22" t="str">
            <v>22020032</v>
          </cell>
          <cell r="G22" t="str">
            <v>5371</v>
          </cell>
          <cell r="H22">
            <v>2096633.8749079772</v>
          </cell>
          <cell r="I22" t="str">
            <v>Litres</v>
          </cell>
          <cell r="J22">
            <v>0.5</v>
          </cell>
          <cell r="K22">
            <v>1048316.9374539886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54670.855008000013</v>
          </cell>
          <cell r="W22">
            <v>56304.215917714289</v>
          </cell>
          <cell r="X22">
            <v>57641.497619199996</v>
          </cell>
          <cell r="Y22">
            <v>64476.5727376457</v>
          </cell>
          <cell r="Z22">
            <v>61082.391166902868</v>
          </cell>
          <cell r="AA22">
            <v>58240.130600228578</v>
          </cell>
          <cell r="AB22">
            <v>56373.26521024001</v>
          </cell>
          <cell r="AC22">
            <v>55753.000371199989</v>
          </cell>
          <cell r="AD22">
            <v>63382.151679999995</v>
          </cell>
          <cell r="AE22">
            <v>180402.85714285716</v>
          </cell>
          <cell r="AF22">
            <v>159587.14285714284</v>
          </cell>
          <cell r="AG22">
            <v>180402.85714285716</v>
          </cell>
          <cell r="AH22">
            <v>1048316.9374539886</v>
          </cell>
        </row>
        <row r="23">
          <cell r="F23" t="str">
            <v>22020042</v>
          </cell>
          <cell r="G23" t="str">
            <v>5371</v>
          </cell>
          <cell r="H23">
            <v>9797677.4735718481</v>
          </cell>
          <cell r="I23" t="str">
            <v>Litres</v>
          </cell>
          <cell r="J23">
            <v>0.5</v>
          </cell>
          <cell r="K23">
            <v>4898838.7367859241</v>
          </cell>
          <cell r="M23">
            <v>154633.54578461539</v>
          </cell>
          <cell r="N23">
            <v>154633.54578461539</v>
          </cell>
          <cell r="O23">
            <v>154633.54578461539</v>
          </cell>
          <cell r="P23">
            <v>154633.54578461539</v>
          </cell>
          <cell r="Q23">
            <v>154633.54578461539</v>
          </cell>
          <cell r="R23">
            <v>152217.39663173084</v>
          </cell>
          <cell r="S23">
            <v>153918.37317073173</v>
          </cell>
          <cell r="T23">
            <v>159321.08243902435</v>
          </cell>
          <cell r="U23">
            <v>232029.08273170728</v>
          </cell>
          <cell r="V23">
            <v>195304.81740000003</v>
          </cell>
          <cell r="W23">
            <v>190255.60764878048</v>
          </cell>
          <cell r="X23">
            <v>205917.06797951218</v>
          </cell>
          <cell r="Y23">
            <v>222205.06845007057</v>
          </cell>
          <cell r="Z23">
            <v>210507.72914936475</v>
          </cell>
          <cell r="AA23">
            <v>200712.47054682352</v>
          </cell>
          <cell r="AB23">
            <v>198960.12276269883</v>
          </cell>
          <cell r="AC23">
            <v>196771.00052433735</v>
          </cell>
          <cell r="AD23">
            <v>200455.60019277109</v>
          </cell>
          <cell r="AE23">
            <v>528555.8823529412</v>
          </cell>
          <cell r="AF23">
            <v>549983.82352941181</v>
          </cell>
          <cell r="AG23">
            <v>528555.8823529412</v>
          </cell>
          <cell r="AH23">
            <v>4898838.7367859241</v>
          </cell>
        </row>
        <row r="24">
          <cell r="F24" t="str">
            <v>22020041</v>
          </cell>
          <cell r="G24" t="str">
            <v>5371</v>
          </cell>
          <cell r="H24">
            <v>1699039.0729198591</v>
          </cell>
          <cell r="I24" t="str">
            <v>Litres</v>
          </cell>
          <cell r="J24">
            <v>0.5</v>
          </cell>
          <cell r="K24">
            <v>849519.53645992954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22378.073426376814</v>
          </cell>
          <cell r="V24">
            <v>16952.518635945809</v>
          </cell>
          <cell r="W24">
            <v>19978.009733701958</v>
          </cell>
          <cell r="X24">
            <v>20264.291518950784</v>
          </cell>
          <cell r="Y24">
            <v>34038.205552658095</v>
          </cell>
          <cell r="Z24">
            <v>47571.951743250116</v>
          </cell>
          <cell r="AA24">
            <v>66518.517542970672</v>
          </cell>
          <cell r="AB24">
            <v>67890.254176888091</v>
          </cell>
          <cell r="AC24">
            <v>57786.706054985407</v>
          </cell>
          <cell r="AD24">
            <v>48916.008074201782</v>
          </cell>
          <cell r="AE24">
            <v>149075</v>
          </cell>
          <cell r="AF24">
            <v>149075</v>
          </cell>
          <cell r="AG24">
            <v>149075</v>
          </cell>
          <cell r="AH24">
            <v>849519.53645992954</v>
          </cell>
        </row>
        <row r="25">
          <cell r="F25" t="str">
            <v>22020010</v>
          </cell>
          <cell r="G25" t="str">
            <v>5371</v>
          </cell>
          <cell r="H25">
            <v>8619914.9688029401</v>
          </cell>
          <cell r="I25" t="str">
            <v>Litres</v>
          </cell>
          <cell r="J25">
            <v>0.5</v>
          </cell>
          <cell r="K25">
            <v>4309957.4844014701</v>
          </cell>
          <cell r="M25">
            <v>28366.841525536503</v>
          </cell>
          <cell r="N25">
            <v>28366.841525536503</v>
          </cell>
          <cell r="O25">
            <v>28366.841525536503</v>
          </cell>
          <cell r="P25">
            <v>28366.841525536503</v>
          </cell>
          <cell r="Q25">
            <v>28366.841525536503</v>
          </cell>
          <cell r="R25">
            <v>29154.809345690286</v>
          </cell>
          <cell r="S25">
            <v>30217.619319390295</v>
          </cell>
          <cell r="T25">
            <v>68003.697167080216</v>
          </cell>
          <cell r="U25">
            <v>28687.449196738751</v>
          </cell>
          <cell r="V25">
            <v>210450.21924796599</v>
          </cell>
          <cell r="W25">
            <v>224892.02706557856</v>
          </cell>
          <cell r="X25">
            <v>229079.15471055495</v>
          </cell>
          <cell r="Y25">
            <v>236168.54318266077</v>
          </cell>
          <cell r="Z25">
            <v>227955.26740553547</v>
          </cell>
          <cell r="AA25">
            <v>216309.56747898809</v>
          </cell>
          <cell r="AB25">
            <v>213787.45496726909</v>
          </cell>
          <cell r="AC25">
            <v>209493.65639123318</v>
          </cell>
          <cell r="AD25">
            <v>233109.44003817532</v>
          </cell>
          <cell r="AE25">
            <v>685975.32010858413</v>
          </cell>
          <cell r="AF25">
            <v>652107.08096233138</v>
          </cell>
          <cell r="AG25">
            <v>672731.97018601105</v>
          </cell>
          <cell r="AH25">
            <v>4309957.4844014701</v>
          </cell>
        </row>
        <row r="26">
          <cell r="F26" t="str">
            <v>22020050</v>
          </cell>
          <cell r="G26" t="str">
            <v>5371</v>
          </cell>
          <cell r="H26">
            <v>32022096.657553203</v>
          </cell>
          <cell r="I26" t="str">
            <v>Litres</v>
          </cell>
          <cell r="J26">
            <v>0.5</v>
          </cell>
          <cell r="K26">
            <v>16011048.328776602</v>
          </cell>
          <cell r="M26">
            <v>421657.38800416427</v>
          </cell>
          <cell r="N26">
            <v>421657.38800416427</v>
          </cell>
          <cell r="O26">
            <v>421657.38800416427</v>
          </cell>
          <cell r="P26">
            <v>421657.38800416427</v>
          </cell>
          <cell r="Q26">
            <v>421657.38800416427</v>
          </cell>
          <cell r="R26">
            <v>415068.99131659942</v>
          </cell>
          <cell r="S26">
            <v>430199.9242105264</v>
          </cell>
          <cell r="T26">
            <v>445300.42891228065</v>
          </cell>
          <cell r="U26">
            <v>681962.53229467373</v>
          </cell>
          <cell r="V26">
            <v>612196.31616693689</v>
          </cell>
          <cell r="W26">
            <v>621468.89574478474</v>
          </cell>
          <cell r="X26">
            <v>678233.10844097706</v>
          </cell>
          <cell r="Y26">
            <v>734381.29372770851</v>
          </cell>
          <cell r="Z26">
            <v>730022.6809747162</v>
          </cell>
          <cell r="AA26">
            <v>725349.30452976574</v>
          </cell>
          <cell r="AB26">
            <v>709355.0645321497</v>
          </cell>
          <cell r="AC26">
            <v>679678.89858286618</v>
          </cell>
          <cell r="AD26">
            <v>672187.13150802581</v>
          </cell>
          <cell r="AE26">
            <v>1887824.337767496</v>
          </cell>
          <cell r="AF26">
            <v>1959425.5257374209</v>
          </cell>
          <cell r="AG26">
            <v>1920106.9543088495</v>
          </cell>
          <cell r="AH26">
            <v>16011048.328776602</v>
          </cell>
        </row>
        <row r="27">
          <cell r="F27" t="str">
            <v>22020060</v>
          </cell>
          <cell r="G27" t="str">
            <v>5371</v>
          </cell>
          <cell r="H27">
            <v>7763201.3100000005</v>
          </cell>
          <cell r="I27" t="str">
            <v>Litres</v>
          </cell>
          <cell r="J27">
            <v>0.5</v>
          </cell>
          <cell r="K27">
            <v>3881600.6550000003</v>
          </cell>
          <cell r="M27">
            <v>47116.160000000003</v>
          </cell>
          <cell r="N27">
            <v>45471.41</v>
          </cell>
          <cell r="O27">
            <v>43563.5</v>
          </cell>
          <cell r="P27">
            <v>43168.759999999995</v>
          </cell>
          <cell r="Q27">
            <v>42905.599999999999</v>
          </cell>
          <cell r="R27">
            <v>48103.01</v>
          </cell>
          <cell r="S27">
            <v>49747.76</v>
          </cell>
          <cell r="T27">
            <v>79864.959999999992</v>
          </cell>
          <cell r="U27">
            <v>177014.86000000002</v>
          </cell>
          <cell r="V27">
            <v>159865.60000000003</v>
          </cell>
          <cell r="W27">
            <v>165830.56</v>
          </cell>
          <cell r="X27">
            <v>163593.69999999998</v>
          </cell>
          <cell r="Y27">
            <v>175772.16</v>
          </cell>
          <cell r="Z27">
            <v>169558.65999999997</v>
          </cell>
          <cell r="AA27">
            <v>162351</v>
          </cell>
          <cell r="AB27">
            <v>160859.76</v>
          </cell>
          <cell r="AC27">
            <v>159865.60000000003</v>
          </cell>
          <cell r="AD27">
            <v>179500.26</v>
          </cell>
          <cell r="AE27">
            <v>623995.77500000002</v>
          </cell>
          <cell r="AF27">
            <v>580771.745</v>
          </cell>
          <cell r="AG27">
            <v>602679.81499999994</v>
          </cell>
          <cell r="AH27">
            <v>3881600.6550000003</v>
          </cell>
        </row>
        <row r="28">
          <cell r="F28" t="str">
            <v>22020031</v>
          </cell>
          <cell r="G28" t="str">
            <v>5371</v>
          </cell>
          <cell r="H28">
            <v>2874767.1500000008</v>
          </cell>
          <cell r="I28" t="str">
            <v>Litres</v>
          </cell>
          <cell r="J28">
            <v>0.5</v>
          </cell>
          <cell r="K28">
            <v>1437383.5750000004</v>
          </cell>
          <cell r="M28">
            <v>90059.199999999997</v>
          </cell>
          <cell r="N28">
            <v>86861.075000000012</v>
          </cell>
          <cell r="O28">
            <v>83151.25</v>
          </cell>
          <cell r="P28">
            <v>82383.7</v>
          </cell>
          <cell r="Q28">
            <v>81872</v>
          </cell>
          <cell r="R28">
            <v>91978.074999999997</v>
          </cell>
          <cell r="S28">
            <v>95176.2</v>
          </cell>
          <cell r="T28">
            <v>86477.3</v>
          </cell>
          <cell r="U28">
            <v>64784.875</v>
          </cell>
          <cell r="V28">
            <v>46784</v>
          </cell>
          <cell r="W28">
            <v>36403.800000000003</v>
          </cell>
          <cell r="X28">
            <v>35910.375</v>
          </cell>
          <cell r="Y28">
            <v>38596.800000000003</v>
          </cell>
          <cell r="Z28">
            <v>37226.175000000003</v>
          </cell>
          <cell r="AA28">
            <v>35636.25</v>
          </cell>
          <cell r="AB28">
            <v>35307.299999999996</v>
          </cell>
          <cell r="AC28">
            <v>35088</v>
          </cell>
          <cell r="AD28">
            <v>39419.175000000003</v>
          </cell>
          <cell r="AE28">
            <v>115406.62500000001</v>
          </cell>
          <cell r="AF28">
            <v>107402.17500000002</v>
          </cell>
          <cell r="AG28">
            <v>111459.22499999999</v>
          </cell>
          <cell r="AH28">
            <v>1437383.5750000004</v>
          </cell>
        </row>
        <row r="29">
          <cell r="F29" t="str">
            <v>22020930</v>
          </cell>
          <cell r="G29" t="str">
            <v>5372</v>
          </cell>
          <cell r="H29">
            <v>84000</v>
          </cell>
          <cell r="I29" t="str">
            <v>Litres</v>
          </cell>
          <cell r="J29">
            <v>0.5</v>
          </cell>
          <cell r="K29">
            <v>42000</v>
          </cell>
          <cell r="M29">
            <v>2000</v>
          </cell>
          <cell r="N29">
            <v>2000</v>
          </cell>
          <cell r="O29">
            <v>2000</v>
          </cell>
          <cell r="P29">
            <v>2000</v>
          </cell>
          <cell r="Q29">
            <v>2000</v>
          </cell>
          <cell r="R29">
            <v>2000</v>
          </cell>
          <cell r="S29">
            <v>2000</v>
          </cell>
          <cell r="T29">
            <v>2000</v>
          </cell>
          <cell r="U29">
            <v>2000</v>
          </cell>
          <cell r="V29">
            <v>2000</v>
          </cell>
          <cell r="W29">
            <v>2000</v>
          </cell>
          <cell r="X29">
            <v>2000</v>
          </cell>
          <cell r="Y29">
            <v>2000</v>
          </cell>
          <cell r="Z29">
            <v>2000</v>
          </cell>
          <cell r="AA29">
            <v>2000</v>
          </cell>
          <cell r="AB29">
            <v>2000</v>
          </cell>
          <cell r="AC29">
            <v>2000</v>
          </cell>
          <cell r="AD29">
            <v>2000</v>
          </cell>
          <cell r="AE29">
            <v>2000</v>
          </cell>
          <cell r="AF29">
            <v>2000</v>
          </cell>
          <cell r="AG29">
            <v>2000</v>
          </cell>
          <cell r="AH29">
            <v>42000</v>
          </cell>
        </row>
        <row r="30">
          <cell r="F30" t="str">
            <v>22020930</v>
          </cell>
          <cell r="G30" t="str">
            <v>5504</v>
          </cell>
          <cell r="H30">
            <v>1</v>
          </cell>
          <cell r="I30" t="str">
            <v>Lot</v>
          </cell>
          <cell r="J30">
            <v>405000</v>
          </cell>
          <cell r="K30">
            <v>405000</v>
          </cell>
          <cell r="M30">
            <v>15000</v>
          </cell>
          <cell r="N30">
            <v>15000</v>
          </cell>
          <cell r="O30">
            <v>15000</v>
          </cell>
          <cell r="P30">
            <v>15000</v>
          </cell>
          <cell r="Q30">
            <v>15000</v>
          </cell>
          <cell r="R30">
            <v>15000</v>
          </cell>
          <cell r="S30">
            <v>15000</v>
          </cell>
          <cell r="T30">
            <v>15000</v>
          </cell>
          <cell r="U30">
            <v>15000</v>
          </cell>
          <cell r="V30">
            <v>15000</v>
          </cell>
          <cell r="W30">
            <v>15000</v>
          </cell>
          <cell r="X30">
            <v>15000</v>
          </cell>
          <cell r="Y30">
            <v>15000</v>
          </cell>
          <cell r="Z30">
            <v>15000</v>
          </cell>
          <cell r="AA30">
            <v>15000</v>
          </cell>
          <cell r="AB30">
            <v>15000</v>
          </cell>
          <cell r="AC30">
            <v>15000</v>
          </cell>
          <cell r="AD30">
            <v>15000</v>
          </cell>
          <cell r="AE30">
            <v>45000</v>
          </cell>
          <cell r="AF30">
            <v>45000</v>
          </cell>
          <cell r="AG30">
            <v>45000</v>
          </cell>
          <cell r="AH30">
            <v>405000</v>
          </cell>
        </row>
        <row r="31">
          <cell r="F31" t="str">
            <v>22020020</v>
          </cell>
          <cell r="G31" t="str">
            <v>5316</v>
          </cell>
          <cell r="H31">
            <v>27048.529868371606</v>
          </cell>
          <cell r="I31" t="str">
            <v>Tonnes</v>
          </cell>
          <cell r="J31">
            <v>604</v>
          </cell>
          <cell r="K31">
            <v>16337312.04049645</v>
          </cell>
          <cell r="M31">
            <v>462537.56346380897</v>
          </cell>
          <cell r="N31">
            <v>462537.56346380897</v>
          </cell>
          <cell r="O31">
            <v>462537.56346380897</v>
          </cell>
          <cell r="P31">
            <v>462537.56346380897</v>
          </cell>
          <cell r="Q31">
            <v>462537.56346380897</v>
          </cell>
          <cell r="R31">
            <v>462537.56346380897</v>
          </cell>
          <cell r="S31">
            <v>479398.91658848303</v>
          </cell>
          <cell r="T31">
            <v>504230.01265342243</v>
          </cell>
          <cell r="U31">
            <v>623687.00637121254</v>
          </cell>
          <cell r="V31">
            <v>646366.20077724371</v>
          </cell>
          <cell r="W31">
            <v>646334.61386222218</v>
          </cell>
          <cell r="X31">
            <v>681487.71073327714</v>
          </cell>
          <cell r="Y31">
            <v>752524.8390894949</v>
          </cell>
          <cell r="Z31">
            <v>712910.35848183569</v>
          </cell>
          <cell r="AA31">
            <v>679737.50848731108</v>
          </cell>
          <cell r="AB31">
            <v>666493.56872174121</v>
          </cell>
          <cell r="AC31">
            <v>659160.26055549202</v>
          </cell>
          <cell r="AD31">
            <v>698481.18386109185</v>
          </cell>
          <cell r="AE31">
            <v>1937091.4931769231</v>
          </cell>
          <cell r="AF31">
            <v>1937091.4931769231</v>
          </cell>
          <cell r="AG31">
            <v>1937091.4931769231</v>
          </cell>
          <cell r="AH31">
            <v>16337312.04049645</v>
          </cell>
        </row>
        <row r="32">
          <cell r="F32" t="str">
            <v>22020020</v>
          </cell>
          <cell r="G32" t="str">
            <v>5317</v>
          </cell>
          <cell r="H32">
            <v>315104.94693159754</v>
          </cell>
          <cell r="I32" t="str">
            <v>Holes</v>
          </cell>
          <cell r="J32">
            <v>18</v>
          </cell>
          <cell r="K32">
            <v>5671889.0447687563</v>
          </cell>
          <cell r="M32">
            <v>160580.98985325443</v>
          </cell>
          <cell r="N32">
            <v>160580.98985325443</v>
          </cell>
          <cell r="O32">
            <v>160580.98985325443</v>
          </cell>
          <cell r="P32">
            <v>160580.98985325443</v>
          </cell>
          <cell r="Q32">
            <v>160580.98985325443</v>
          </cell>
          <cell r="R32">
            <v>160580.98985325443</v>
          </cell>
          <cell r="S32">
            <v>166434.81230769231</v>
          </cell>
          <cell r="T32">
            <v>175055.52184615383</v>
          </cell>
          <cell r="U32">
            <v>216527.87741538463</v>
          </cell>
          <cell r="V32">
            <v>224401.50276923078</v>
          </cell>
          <cell r="W32">
            <v>224390.53661538463</v>
          </cell>
          <cell r="X32">
            <v>236594.77587692306</v>
          </cell>
          <cell r="Y32">
            <v>261257.0158523077</v>
          </cell>
          <cell r="Z32">
            <v>247503.9004061539</v>
          </cell>
          <cell r="AA32">
            <v>235987.15126153844</v>
          </cell>
          <cell r="AB32">
            <v>231389.20046769234</v>
          </cell>
          <cell r="AC32">
            <v>228843.26695384615</v>
          </cell>
          <cell r="AD32">
            <v>242494.46695384619</v>
          </cell>
          <cell r="AE32">
            <v>672507.69230769225</v>
          </cell>
          <cell r="AF32">
            <v>672507.69230769225</v>
          </cell>
          <cell r="AG32">
            <v>672507.69230769225</v>
          </cell>
          <cell r="AH32">
            <v>5671889.0447687563</v>
          </cell>
        </row>
        <row r="33">
          <cell r="F33" t="str">
            <v>22020020</v>
          </cell>
          <cell r="G33" t="str">
            <v>5371</v>
          </cell>
          <cell r="H33">
            <v>1622911.7921022964</v>
          </cell>
          <cell r="I33" t="str">
            <v>Litres</v>
          </cell>
          <cell r="J33">
            <v>0.5</v>
          </cell>
          <cell r="K33">
            <v>811455.89605114819</v>
          </cell>
          <cell r="M33">
            <v>22973.720039593161</v>
          </cell>
          <cell r="N33">
            <v>22973.720039593161</v>
          </cell>
          <cell r="O33">
            <v>22973.720039593161</v>
          </cell>
          <cell r="P33">
            <v>22973.720039593161</v>
          </cell>
          <cell r="Q33">
            <v>22973.720039593161</v>
          </cell>
          <cell r="R33">
            <v>22973.720039593161</v>
          </cell>
          <cell r="S33">
            <v>23811.204466315379</v>
          </cell>
          <cell r="T33">
            <v>25044.537052322306</v>
          </cell>
          <cell r="U33">
            <v>30977.831442278766</v>
          </cell>
          <cell r="V33">
            <v>32104.281495558462</v>
          </cell>
          <cell r="W33">
            <v>32102.71260905077</v>
          </cell>
          <cell r="X33">
            <v>33848.727354301845</v>
          </cell>
          <cell r="Y33">
            <v>37377.061544180207</v>
          </cell>
          <cell r="Z33">
            <v>35409.45489148191</v>
          </cell>
          <cell r="AA33">
            <v>33761.796779171076</v>
          </cell>
          <cell r="AB33">
            <v>33103.985201410986</v>
          </cell>
          <cell r="AC33">
            <v>32739.748040835693</v>
          </cell>
          <cell r="AD33">
            <v>34692.774032835689</v>
          </cell>
          <cell r="AE33">
            <v>96213.153634615388</v>
          </cell>
          <cell r="AF33">
            <v>96213.153634615388</v>
          </cell>
          <cell r="AG33">
            <v>96213.153634615388</v>
          </cell>
          <cell r="AH33">
            <v>811455.89605114819</v>
          </cell>
        </row>
        <row r="34">
          <cell r="F34" t="str">
            <v>22020020</v>
          </cell>
          <cell r="G34" t="str">
            <v>5504</v>
          </cell>
          <cell r="H34">
            <v>1</v>
          </cell>
          <cell r="I34" t="str">
            <v>Lot</v>
          </cell>
          <cell r="J34" t="e">
            <v>#REF!</v>
          </cell>
          <cell r="K34" t="e">
            <v>#REF!</v>
          </cell>
          <cell r="M34" t="e">
            <v>#REF!</v>
          </cell>
          <cell r="N34" t="e">
            <v>#REF!</v>
          </cell>
          <cell r="O34" t="e">
            <v>#REF!</v>
          </cell>
          <cell r="P34" t="e">
            <v>#REF!</v>
          </cell>
          <cell r="Q34" t="e">
            <v>#REF!</v>
          </cell>
          <cell r="R34" t="e">
            <v>#REF!</v>
          </cell>
          <cell r="S34" t="e">
            <v>#REF!</v>
          </cell>
          <cell r="T34" t="e">
            <v>#REF!</v>
          </cell>
          <cell r="U34" t="e">
            <v>#REF!</v>
          </cell>
          <cell r="V34" t="e">
            <v>#REF!</v>
          </cell>
          <cell r="W34" t="e">
            <v>#REF!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 t="e">
            <v>#REF!</v>
          </cell>
          <cell r="AC34" t="e">
            <v>#REF!</v>
          </cell>
          <cell r="AD34" t="e">
            <v>#REF!</v>
          </cell>
          <cell r="AE34" t="e">
            <v>#REF!</v>
          </cell>
          <cell r="AF34" t="e">
            <v>#REF!</v>
          </cell>
          <cell r="AG34" t="e">
            <v>#REF!</v>
          </cell>
          <cell r="AH34" t="e">
            <v>#REF!</v>
          </cell>
        </row>
        <row r="35">
          <cell r="F35" t="str">
            <v>22020930</v>
          </cell>
          <cell r="G35" t="str">
            <v>6301</v>
          </cell>
          <cell r="H35">
            <v>1</v>
          </cell>
          <cell r="I35" t="str">
            <v>Lot</v>
          </cell>
          <cell r="J35">
            <v>15449057.244402079</v>
          </cell>
          <cell r="K35">
            <v>15449057.244402079</v>
          </cell>
          <cell r="M35">
            <v>294400.23749999999</v>
          </cell>
          <cell r="N35">
            <v>294400.23749999999</v>
          </cell>
          <cell r="O35">
            <v>294400.23749999999</v>
          </cell>
          <cell r="P35">
            <v>294400.23749999999</v>
          </cell>
          <cell r="Q35">
            <v>294400.23749999999</v>
          </cell>
          <cell r="R35">
            <v>294400.23749999999</v>
          </cell>
          <cell r="S35">
            <v>292291.76242288505</v>
          </cell>
          <cell r="T35">
            <v>281122.34353532473</v>
          </cell>
          <cell r="U35">
            <v>438598.43014726182</v>
          </cell>
          <cell r="V35">
            <v>426818.34207053151</v>
          </cell>
          <cell r="W35">
            <v>580266.39787625521</v>
          </cell>
          <cell r="X35">
            <v>620890.62336341536</v>
          </cell>
          <cell r="Y35">
            <v>520708.82577849302</v>
          </cell>
          <cell r="Z35">
            <v>713579.27614875184</v>
          </cell>
          <cell r="AA35">
            <v>855238.08269533725</v>
          </cell>
          <cell r="AB35">
            <v>872874.69655998936</v>
          </cell>
          <cell r="AC35">
            <v>742971.93499266962</v>
          </cell>
          <cell r="AD35">
            <v>628920.1038111659</v>
          </cell>
          <cell r="AE35">
            <v>2236125</v>
          </cell>
          <cell r="AF35">
            <v>2236125</v>
          </cell>
          <cell r="AG35">
            <v>2236125</v>
          </cell>
          <cell r="AH35">
            <v>15449057.244402079</v>
          </cell>
        </row>
        <row r="36">
          <cell r="F36" t="str">
            <v>22020930</v>
          </cell>
          <cell r="G36" t="str">
            <v>5842</v>
          </cell>
          <cell r="H36">
            <v>1</v>
          </cell>
          <cell r="I36" t="str">
            <v>Lot</v>
          </cell>
          <cell r="J36">
            <v>0</v>
          </cell>
          <cell r="K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</row>
        <row r="37">
          <cell r="F37" t="str">
            <v>22060121</v>
          </cell>
          <cell r="G37" t="str">
            <v>5321010</v>
          </cell>
          <cell r="H37" t="e">
            <v>#REF!</v>
          </cell>
          <cell r="I37" t="str">
            <v>Tonnes</v>
          </cell>
          <cell r="J37" t="e">
            <v>#REF!</v>
          </cell>
          <cell r="K37" t="e">
            <v>#REF!</v>
          </cell>
          <cell r="M37" t="e">
            <v>#REF!</v>
          </cell>
          <cell r="N37" t="e">
            <v>#REF!</v>
          </cell>
          <cell r="O37" t="e">
            <v>#REF!</v>
          </cell>
          <cell r="P37" t="e">
            <v>#REF!</v>
          </cell>
          <cell r="Q37" t="e">
            <v>#REF!</v>
          </cell>
          <cell r="R37" t="e">
            <v>#REF!</v>
          </cell>
          <cell r="S37" t="e">
            <v>#REF!</v>
          </cell>
          <cell r="T37" t="e">
            <v>#REF!</v>
          </cell>
          <cell r="U37" t="e">
            <v>#REF!</v>
          </cell>
          <cell r="V37" t="e">
            <v>#REF!</v>
          </cell>
          <cell r="W37" t="e">
            <v>#REF!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</row>
        <row r="38">
          <cell r="F38" t="str">
            <v>22060122</v>
          </cell>
          <cell r="G38" t="str">
            <v>5321020</v>
          </cell>
          <cell r="H38" t="e">
            <v>#REF!</v>
          </cell>
          <cell r="I38" t="str">
            <v>Tonnes</v>
          </cell>
          <cell r="J38" t="e">
            <v>#REF!</v>
          </cell>
          <cell r="K38" t="e">
            <v>#REF!</v>
          </cell>
          <cell r="M38" t="e">
            <v>#REF!</v>
          </cell>
          <cell r="N38" t="e">
            <v>#REF!</v>
          </cell>
          <cell r="O38" t="e">
            <v>#REF!</v>
          </cell>
          <cell r="P38" t="e">
            <v>#REF!</v>
          </cell>
          <cell r="Q38" t="e">
            <v>#REF!</v>
          </cell>
          <cell r="R38" t="e">
            <v>#REF!</v>
          </cell>
          <cell r="S38" t="e">
            <v>#REF!</v>
          </cell>
          <cell r="T38" t="e">
            <v>#REF!</v>
          </cell>
          <cell r="U38" t="e">
            <v>#REF!</v>
          </cell>
          <cell r="V38" t="e">
            <v>#REF!</v>
          </cell>
          <cell r="W38" t="e">
            <v>#REF!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</row>
        <row r="39">
          <cell r="F39" t="str">
            <v>22060123</v>
          </cell>
          <cell r="G39" t="str">
            <v>5321020</v>
          </cell>
          <cell r="H39" t="e">
            <v>#REF!</v>
          </cell>
          <cell r="I39" t="str">
            <v>Tonnes</v>
          </cell>
          <cell r="J39" t="e">
            <v>#REF!</v>
          </cell>
          <cell r="K39" t="e">
            <v>#REF!</v>
          </cell>
          <cell r="M39" t="e">
            <v>#REF!</v>
          </cell>
          <cell r="N39" t="e">
            <v>#REF!</v>
          </cell>
          <cell r="O39" t="e">
            <v>#REF!</v>
          </cell>
          <cell r="P39" t="e">
            <v>#REF!</v>
          </cell>
          <cell r="Q39" t="e">
            <v>#REF!</v>
          </cell>
          <cell r="R39" t="e">
            <v>#REF!</v>
          </cell>
          <cell r="S39" t="e">
            <v>#REF!</v>
          </cell>
          <cell r="T39" t="e">
            <v>#REF!</v>
          </cell>
          <cell r="U39" t="e">
            <v>#REF!</v>
          </cell>
          <cell r="V39" t="e">
            <v>#REF!</v>
          </cell>
          <cell r="W39" t="e">
            <v>#REF!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</row>
        <row r="40">
          <cell r="F40" t="str">
            <v>22060130</v>
          </cell>
          <cell r="G40" t="str">
            <v>5321030</v>
          </cell>
          <cell r="H40" t="e">
            <v>#REF!</v>
          </cell>
          <cell r="I40" t="str">
            <v>Tonnes</v>
          </cell>
          <cell r="J40" t="e">
            <v>#REF!</v>
          </cell>
          <cell r="K40" t="e">
            <v>#REF!</v>
          </cell>
          <cell r="M40" t="e">
            <v>#REF!</v>
          </cell>
          <cell r="N40" t="e">
            <v>#REF!</v>
          </cell>
          <cell r="O40" t="e">
            <v>#REF!</v>
          </cell>
          <cell r="P40" t="e">
            <v>#REF!</v>
          </cell>
          <cell r="Q40" t="e">
            <v>#REF!</v>
          </cell>
          <cell r="R40" t="e">
            <v>#REF!</v>
          </cell>
          <cell r="S40" t="e">
            <v>#REF!</v>
          </cell>
          <cell r="T40" t="e">
            <v>#REF!</v>
          </cell>
          <cell r="U40" t="e">
            <v>#REF!</v>
          </cell>
          <cell r="V40" t="e">
            <v>#REF!</v>
          </cell>
          <cell r="W40" t="e">
            <v>#REF!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</row>
        <row r="41">
          <cell r="F41" t="str">
            <v>22060140</v>
          </cell>
          <cell r="G41" t="str">
            <v>5321030</v>
          </cell>
          <cell r="H41" t="e">
            <v>#REF!</v>
          </cell>
          <cell r="I41" t="str">
            <v>Tonnes</v>
          </cell>
          <cell r="J41" t="e">
            <v>#REF!</v>
          </cell>
          <cell r="K41" t="e">
            <v>#REF!</v>
          </cell>
          <cell r="M41" t="e">
            <v>#REF!</v>
          </cell>
          <cell r="N41" t="e">
            <v>#REF!</v>
          </cell>
          <cell r="O41" t="e">
            <v>#REF!</v>
          </cell>
          <cell r="P41" t="e">
            <v>#REF!</v>
          </cell>
          <cell r="Q41" t="e">
            <v>#REF!</v>
          </cell>
          <cell r="R41" t="e">
            <v>#REF!</v>
          </cell>
          <cell r="S41" t="e">
            <v>#REF!</v>
          </cell>
          <cell r="T41" t="e">
            <v>#REF!</v>
          </cell>
          <cell r="U41" t="e">
            <v>#REF!</v>
          </cell>
          <cell r="V41" t="e">
            <v>#REF!</v>
          </cell>
          <cell r="W41" t="e">
            <v>#REF!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</row>
        <row r="42">
          <cell r="F42" t="str">
            <v>22061100</v>
          </cell>
          <cell r="G42" t="str">
            <v xml:space="preserve">5330   </v>
          </cell>
          <cell r="H42" t="e">
            <v>#REF!</v>
          </cell>
          <cell r="I42" t="str">
            <v>Tonnes</v>
          </cell>
          <cell r="J42" t="e">
            <v>#REF!</v>
          </cell>
          <cell r="K42" t="e">
            <v>#REF!</v>
          </cell>
          <cell r="M42" t="e">
            <v>#REF!</v>
          </cell>
          <cell r="N42" t="e">
            <v>#REF!</v>
          </cell>
          <cell r="O42" t="e">
            <v>#REF!</v>
          </cell>
          <cell r="P42" t="e">
            <v>#REF!</v>
          </cell>
          <cell r="Q42" t="e">
            <v>#REF!</v>
          </cell>
          <cell r="R42" t="e">
            <v>#REF!</v>
          </cell>
          <cell r="S42" t="e">
            <v>#REF!</v>
          </cell>
          <cell r="T42" t="e">
            <v>#REF!</v>
          </cell>
          <cell r="U42" t="e">
            <v>#REF!</v>
          </cell>
          <cell r="V42" t="e">
            <v>#REF!</v>
          </cell>
          <cell r="W42" t="e">
            <v>#REF!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</row>
        <row r="43">
          <cell r="F43" t="str">
            <v>22061121</v>
          </cell>
          <cell r="G43" t="str">
            <v xml:space="preserve">5330   </v>
          </cell>
          <cell r="H43" t="e">
            <v>#REF!</v>
          </cell>
          <cell r="I43" t="str">
            <v>Tonnes</v>
          </cell>
          <cell r="J43" t="e">
            <v>#REF!</v>
          </cell>
          <cell r="K43" t="e">
            <v>#REF!</v>
          </cell>
          <cell r="M43" t="e">
            <v>#REF!</v>
          </cell>
          <cell r="N43" t="e">
            <v>#REF!</v>
          </cell>
          <cell r="O43" t="e">
            <v>#REF!</v>
          </cell>
          <cell r="P43" t="e">
            <v>#REF!</v>
          </cell>
          <cell r="Q43" t="e">
            <v>#REF!</v>
          </cell>
          <cell r="R43" t="e">
            <v>#REF!</v>
          </cell>
          <cell r="S43" t="e">
            <v>#REF!</v>
          </cell>
          <cell r="T43" t="e">
            <v>#REF!</v>
          </cell>
          <cell r="U43" t="e">
            <v>#REF!</v>
          </cell>
          <cell r="V43" t="e">
            <v>#REF!</v>
          </cell>
          <cell r="W43" t="e">
            <v>#REF!</v>
          </cell>
          <cell r="X43" t="e">
            <v>#REF!</v>
          </cell>
          <cell r="Y43" t="e">
            <v>#REF!</v>
          </cell>
          <cell r="Z43" t="e">
            <v>#REF!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</row>
        <row r="44">
          <cell r="F44" t="str">
            <v>22061122</v>
          </cell>
          <cell r="G44" t="str">
            <v xml:space="preserve">5330   </v>
          </cell>
          <cell r="H44" t="e">
            <v>#REF!</v>
          </cell>
          <cell r="I44" t="str">
            <v>Tonnes</v>
          </cell>
          <cell r="J44" t="e">
            <v>#REF!</v>
          </cell>
          <cell r="K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S44" t="e">
            <v>#REF!</v>
          </cell>
          <cell r="T44" t="e">
            <v>#REF!</v>
          </cell>
          <cell r="U44" t="e">
            <v>#REF!</v>
          </cell>
          <cell r="V44" t="e">
            <v>#REF!</v>
          </cell>
          <cell r="W44" t="e">
            <v>#REF!</v>
          </cell>
          <cell r="X44" t="e">
            <v>#REF!</v>
          </cell>
          <cell r="Y44" t="e">
            <v>#REF!</v>
          </cell>
          <cell r="Z44" t="e">
            <v>#REF!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</row>
        <row r="45">
          <cell r="F45" t="str">
            <v>22061123</v>
          </cell>
          <cell r="G45" t="str">
            <v xml:space="preserve">5330   </v>
          </cell>
          <cell r="H45" t="e">
            <v>#REF!</v>
          </cell>
          <cell r="I45" t="str">
            <v>Tonnes</v>
          </cell>
          <cell r="J45" t="e">
            <v>#REF!</v>
          </cell>
          <cell r="K45" t="e">
            <v>#REF!</v>
          </cell>
          <cell r="M45" t="e">
            <v>#REF!</v>
          </cell>
          <cell r="N45" t="e">
            <v>#REF!</v>
          </cell>
          <cell r="O45" t="e">
            <v>#REF!</v>
          </cell>
          <cell r="P45" t="e">
            <v>#REF!</v>
          </cell>
          <cell r="Q45" t="e">
            <v>#REF!</v>
          </cell>
          <cell r="R45" t="e">
            <v>#REF!</v>
          </cell>
          <cell r="S45" t="e">
            <v>#REF!</v>
          </cell>
          <cell r="T45" t="e">
            <v>#REF!</v>
          </cell>
          <cell r="U45" t="e">
            <v>#REF!</v>
          </cell>
          <cell r="V45" t="e">
            <v>#REF!</v>
          </cell>
          <cell r="W45" t="e">
            <v>#REF!</v>
          </cell>
          <cell r="X45" t="e">
            <v>#REF!</v>
          </cell>
          <cell r="Y45" t="e">
            <v>#REF!</v>
          </cell>
          <cell r="Z45" t="e">
            <v>#REF!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</row>
        <row r="46">
          <cell r="F46" t="str">
            <v>22060130</v>
          </cell>
          <cell r="G46" t="str">
            <v>5401010</v>
          </cell>
          <cell r="H46" t="e">
            <v>#REF!</v>
          </cell>
          <cell r="I46" t="str">
            <v>Tonnes</v>
          </cell>
          <cell r="J46" t="e">
            <v>#REF!</v>
          </cell>
          <cell r="K46" t="e">
            <v>#REF!</v>
          </cell>
          <cell r="M46" t="e">
            <v>#REF!</v>
          </cell>
          <cell r="N46" t="e">
            <v>#REF!</v>
          </cell>
          <cell r="O46" t="e">
            <v>#REF!</v>
          </cell>
          <cell r="P46" t="e">
            <v>#REF!</v>
          </cell>
          <cell r="Q46" t="e">
            <v>#REF!</v>
          </cell>
          <cell r="R46" t="e">
            <v>#REF!</v>
          </cell>
          <cell r="S46" t="e">
            <v>#REF!</v>
          </cell>
          <cell r="T46" t="e">
            <v>#REF!</v>
          </cell>
          <cell r="U46" t="e">
            <v>#REF!</v>
          </cell>
          <cell r="V46" t="e">
            <v>#REF!</v>
          </cell>
          <cell r="W46" t="e">
            <v>#REF!</v>
          </cell>
          <cell r="X46" t="e">
            <v>#REF!</v>
          </cell>
          <cell r="Y46" t="e">
            <v>#REF!</v>
          </cell>
          <cell r="Z46" t="e">
            <v>#REF!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</row>
        <row r="47">
          <cell r="F47" t="str">
            <v>22060130</v>
          </cell>
          <cell r="G47" t="str">
            <v xml:space="preserve">5420   </v>
          </cell>
          <cell r="H47" t="e">
            <v>#REF!</v>
          </cell>
          <cell r="I47" t="str">
            <v>Tonnes</v>
          </cell>
          <cell r="J47" t="e">
            <v>#REF!</v>
          </cell>
          <cell r="K47" t="e">
            <v>#REF!</v>
          </cell>
          <cell r="M47" t="e">
            <v>#REF!</v>
          </cell>
          <cell r="N47" t="e">
            <v>#REF!</v>
          </cell>
          <cell r="O47" t="e">
            <v>#REF!</v>
          </cell>
          <cell r="P47" t="e">
            <v>#REF!</v>
          </cell>
          <cell r="Q47" t="e">
            <v>#REF!</v>
          </cell>
          <cell r="R47" t="e">
            <v>#REF!</v>
          </cell>
          <cell r="S47" t="e">
            <v>#REF!</v>
          </cell>
          <cell r="T47" t="e">
            <v>#REF!</v>
          </cell>
          <cell r="U47" t="e">
            <v>#REF!</v>
          </cell>
          <cell r="V47" t="e">
            <v>#REF!</v>
          </cell>
          <cell r="W47" t="e">
            <v>#REF!</v>
          </cell>
          <cell r="X47" t="e">
            <v>#REF!</v>
          </cell>
          <cell r="Y47" t="e">
            <v>#REF!</v>
          </cell>
          <cell r="Z47" t="e">
            <v>#REF!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</row>
        <row r="48">
          <cell r="F48" t="str">
            <v>22060130</v>
          </cell>
          <cell r="G48" t="str">
            <v>5401020</v>
          </cell>
          <cell r="H48" t="e">
            <v>#REF!</v>
          </cell>
          <cell r="I48" t="str">
            <v>Tonnes</v>
          </cell>
          <cell r="J48" t="e">
            <v>#REF!</v>
          </cell>
          <cell r="K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 t="e">
            <v>#REF!</v>
          </cell>
          <cell r="Q48" t="e">
            <v>#REF!</v>
          </cell>
          <cell r="R48" t="e">
            <v>#REF!</v>
          </cell>
          <cell r="S48" t="e">
            <v>#REF!</v>
          </cell>
          <cell r="T48" t="e">
            <v>#REF!</v>
          </cell>
          <cell r="U48" t="e">
            <v>#REF!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</row>
        <row r="49">
          <cell r="F49" t="str">
            <v>22060140</v>
          </cell>
          <cell r="G49" t="str">
            <v>5401020</v>
          </cell>
          <cell r="H49" t="e">
            <v>#REF!</v>
          </cell>
          <cell r="I49" t="str">
            <v>Tonnes</v>
          </cell>
          <cell r="J49" t="e">
            <v>#REF!</v>
          </cell>
          <cell r="K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 t="e">
            <v>#REF!</v>
          </cell>
          <cell r="Q49" t="e">
            <v>#REF!</v>
          </cell>
          <cell r="R49" t="e">
            <v>#REF!</v>
          </cell>
          <cell r="S49" t="e">
            <v>#REF!</v>
          </cell>
          <cell r="T49" t="e">
            <v>#REF!</v>
          </cell>
          <cell r="U49" t="e">
            <v>#REF!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</row>
        <row r="50">
          <cell r="F50" t="str">
            <v>22060130</v>
          </cell>
          <cell r="G50" t="str">
            <v>5401030</v>
          </cell>
          <cell r="H50" t="e">
            <v>#REF!</v>
          </cell>
          <cell r="I50" t="str">
            <v>Tonnes</v>
          </cell>
          <cell r="J50" t="e">
            <v>#REF!</v>
          </cell>
          <cell r="K50" t="e">
            <v>#REF!</v>
          </cell>
          <cell r="M50" t="e">
            <v>#REF!</v>
          </cell>
          <cell r="N50" t="e">
            <v>#REF!</v>
          </cell>
          <cell r="O50" t="e">
            <v>#REF!</v>
          </cell>
          <cell r="P50" t="e">
            <v>#REF!</v>
          </cell>
          <cell r="Q50" t="e">
            <v>#REF!</v>
          </cell>
          <cell r="R50" t="e">
            <v>#REF!</v>
          </cell>
          <cell r="S50" t="e">
            <v>#REF!</v>
          </cell>
          <cell r="T50" t="e">
            <v>#REF!</v>
          </cell>
          <cell r="U50" t="e">
            <v>#REF!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</row>
        <row r="51">
          <cell r="F51" t="str">
            <v>22060130</v>
          </cell>
          <cell r="G51" t="str">
            <v>5401040</v>
          </cell>
          <cell r="H51" t="e">
            <v>#REF!</v>
          </cell>
          <cell r="I51" t="str">
            <v>Tonnes</v>
          </cell>
          <cell r="J51" t="e">
            <v>#REF!</v>
          </cell>
          <cell r="K51" t="e">
            <v>#REF!</v>
          </cell>
          <cell r="M51" t="e">
            <v>#REF!</v>
          </cell>
          <cell r="N51" t="e">
            <v>#REF!</v>
          </cell>
          <cell r="O51" t="e">
            <v>#REF!</v>
          </cell>
          <cell r="P51" t="e">
            <v>#REF!</v>
          </cell>
          <cell r="Q51" t="e">
            <v>#REF!</v>
          </cell>
          <cell r="R51" t="e">
            <v>#REF!</v>
          </cell>
          <cell r="S51" t="e">
            <v>#REF!</v>
          </cell>
          <cell r="T51" t="e">
            <v>#REF!</v>
          </cell>
          <cell r="U51" t="e">
            <v>#REF!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</row>
        <row r="52">
          <cell r="F52" t="str">
            <v>22060140</v>
          </cell>
          <cell r="G52" t="str">
            <v>5401030</v>
          </cell>
          <cell r="H52" t="e">
            <v>#REF!</v>
          </cell>
          <cell r="I52" t="str">
            <v>Tonnes</v>
          </cell>
          <cell r="J52" t="e">
            <v>#REF!</v>
          </cell>
          <cell r="K52" t="e">
            <v>#REF!</v>
          </cell>
          <cell r="M52" t="e">
            <v>#REF!</v>
          </cell>
          <cell r="N52" t="e">
            <v>#REF!</v>
          </cell>
          <cell r="O52" t="e">
            <v>#REF!</v>
          </cell>
          <cell r="P52" t="e">
            <v>#REF!</v>
          </cell>
          <cell r="Q52" t="e">
            <v>#REF!</v>
          </cell>
          <cell r="R52" t="e">
            <v>#REF!</v>
          </cell>
          <cell r="S52" t="e">
            <v>#REF!</v>
          </cell>
          <cell r="T52" t="e">
            <v>#REF!</v>
          </cell>
          <cell r="U52" t="e">
            <v>#REF!</v>
          </cell>
          <cell r="V52" t="e">
            <v>#REF!</v>
          </cell>
          <cell r="W52" t="e">
            <v>#REF!</v>
          </cell>
          <cell r="X52" t="e">
            <v>#REF!</v>
          </cell>
          <cell r="Y52" t="e">
            <v>#REF!</v>
          </cell>
          <cell r="Z52" t="e">
            <v>#REF!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</row>
        <row r="53">
          <cell r="F53" t="str">
            <v>22060140</v>
          </cell>
          <cell r="G53" t="str">
            <v>5401040</v>
          </cell>
          <cell r="H53" t="e">
            <v>#REF!</v>
          </cell>
          <cell r="I53" t="str">
            <v>Tonnes</v>
          </cell>
          <cell r="J53" t="e">
            <v>#REF!</v>
          </cell>
          <cell r="K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 t="e">
            <v>#REF!</v>
          </cell>
          <cell r="Q53" t="e">
            <v>#REF!</v>
          </cell>
          <cell r="R53" t="e">
            <v>#REF!</v>
          </cell>
          <cell r="S53" t="e">
            <v>#REF!</v>
          </cell>
          <cell r="T53" t="e">
            <v>#REF!</v>
          </cell>
          <cell r="U53" t="e">
            <v>#REF!</v>
          </cell>
          <cell r="V53" t="e">
            <v>#REF!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</row>
        <row r="54">
          <cell r="F54" t="str">
            <v>22060140</v>
          </cell>
          <cell r="G54" t="str">
            <v>5425010</v>
          </cell>
          <cell r="H54" t="e">
            <v>#REF!</v>
          </cell>
          <cell r="I54" t="str">
            <v>Tonnes</v>
          </cell>
          <cell r="J54" t="e">
            <v>#REF!</v>
          </cell>
          <cell r="K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 t="e">
            <v>#REF!</v>
          </cell>
          <cell r="T54" t="e">
            <v>#REF!</v>
          </cell>
          <cell r="U54" t="e">
            <v>#REF!</v>
          </cell>
          <cell r="V54" t="e">
            <v>#REF!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</row>
        <row r="55">
          <cell r="F55" t="str">
            <v>22060140</v>
          </cell>
          <cell r="G55" t="str">
            <v>5425020</v>
          </cell>
          <cell r="H55" t="e">
            <v>#REF!</v>
          </cell>
          <cell r="I55" t="str">
            <v>Tonnes</v>
          </cell>
          <cell r="J55" t="e">
            <v>#REF!</v>
          </cell>
          <cell r="K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 t="e">
            <v>#REF!</v>
          </cell>
          <cell r="Q55" t="e">
            <v>#REF!</v>
          </cell>
          <cell r="R55" t="e">
            <v>#REF!</v>
          </cell>
          <cell r="S55" t="e">
            <v>#REF!</v>
          </cell>
          <cell r="T55" t="e">
            <v>#REF!</v>
          </cell>
          <cell r="U55" t="e">
            <v>#REF!</v>
          </cell>
          <cell r="V55" t="e">
            <v>#REF!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</row>
        <row r="56">
          <cell r="F56" t="str">
            <v>22060140</v>
          </cell>
          <cell r="G56" t="str">
            <v xml:space="preserve">5410   </v>
          </cell>
          <cell r="H56" t="e">
            <v>#REF!</v>
          </cell>
          <cell r="I56" t="str">
            <v>Tonnes</v>
          </cell>
          <cell r="J56" t="e">
            <v>#REF!</v>
          </cell>
          <cell r="K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 t="e">
            <v>#REF!</v>
          </cell>
          <cell r="Q56" t="e">
            <v>#REF!</v>
          </cell>
          <cell r="R56" t="e">
            <v>#REF!</v>
          </cell>
          <cell r="S56" t="e">
            <v>#REF!</v>
          </cell>
          <cell r="T56" t="e">
            <v>#REF!</v>
          </cell>
          <cell r="U56" t="e">
            <v>#REF!</v>
          </cell>
          <cell r="V56" t="e">
            <v>#REF!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</row>
        <row r="57">
          <cell r="F57" t="str">
            <v>22060130</v>
          </cell>
          <cell r="G57" t="str">
            <v xml:space="preserve">5410   </v>
          </cell>
          <cell r="H57" t="e">
            <v>#REF!</v>
          </cell>
          <cell r="I57" t="str">
            <v>Tonnes</v>
          </cell>
          <cell r="J57" t="e">
            <v>#REF!</v>
          </cell>
          <cell r="K57" t="e">
            <v>#REF!</v>
          </cell>
          <cell r="M57" t="e">
            <v>#REF!</v>
          </cell>
          <cell r="N57" t="e">
            <v>#REF!</v>
          </cell>
          <cell r="O57" t="e">
            <v>#REF!</v>
          </cell>
          <cell r="P57" t="e">
            <v>#REF!</v>
          </cell>
          <cell r="Q57" t="e">
            <v>#REF!</v>
          </cell>
          <cell r="R57" t="e">
            <v>#REF!</v>
          </cell>
          <cell r="S57" t="e">
            <v>#REF!</v>
          </cell>
          <cell r="T57" t="e">
            <v>#REF!</v>
          </cell>
          <cell r="U57" t="e">
            <v>#REF!</v>
          </cell>
          <cell r="V57" t="e">
            <v>#REF!</v>
          </cell>
          <cell r="W57" t="e">
            <v>#REF!</v>
          </cell>
          <cell r="X57" t="e">
            <v>#REF!</v>
          </cell>
          <cell r="Y57" t="e">
            <v>#REF!</v>
          </cell>
          <cell r="Z57" t="e">
            <v>#REF!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</row>
        <row r="58">
          <cell r="F58" t="str">
            <v>22060140</v>
          </cell>
          <cell r="G58" t="str">
            <v xml:space="preserve">5410   </v>
          </cell>
          <cell r="H58" t="e">
            <v>#REF!</v>
          </cell>
          <cell r="I58" t="str">
            <v>Tonnes</v>
          </cell>
          <cell r="J58" t="e">
            <v>#REF!</v>
          </cell>
          <cell r="K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 t="e">
            <v>#REF!</v>
          </cell>
          <cell r="Q58" t="e">
            <v>#REF!</v>
          </cell>
          <cell r="R58" t="e">
            <v>#REF!</v>
          </cell>
          <cell r="S58" t="e">
            <v>#REF!</v>
          </cell>
          <cell r="T58" t="e">
            <v>#REF!</v>
          </cell>
          <cell r="U58" t="e">
            <v>#REF!</v>
          </cell>
          <cell r="V58" t="e">
            <v>#REF!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</row>
        <row r="59">
          <cell r="F59" t="str">
            <v>22060130</v>
          </cell>
          <cell r="G59" t="str">
            <v xml:space="preserve">5410   </v>
          </cell>
          <cell r="H59" t="e">
            <v>#REF!</v>
          </cell>
          <cell r="I59" t="str">
            <v>Tonnes</v>
          </cell>
          <cell r="J59" t="e">
            <v>#REF!</v>
          </cell>
          <cell r="K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 t="e">
            <v>#REF!</v>
          </cell>
          <cell r="Q59" t="e">
            <v>#REF!</v>
          </cell>
          <cell r="R59" t="e">
            <v>#REF!</v>
          </cell>
          <cell r="S59" t="e">
            <v>#REF!</v>
          </cell>
          <cell r="T59" t="e">
            <v>#REF!</v>
          </cell>
          <cell r="U59" t="e">
            <v>#REF!</v>
          </cell>
          <cell r="V59" t="e">
            <v>#REF!</v>
          </cell>
          <cell r="W59" t="e">
            <v>#REF!</v>
          </cell>
          <cell r="X59" t="e">
            <v>#REF!</v>
          </cell>
          <cell r="Y59" t="e">
            <v>#REF!</v>
          </cell>
          <cell r="Z59" t="e">
            <v>#REF!</v>
          </cell>
          <cell r="AA59" t="e">
            <v>#REF!</v>
          </cell>
          <cell r="AB59" t="e">
            <v>#REF!</v>
          </cell>
          <cell r="AC59" t="e">
            <v>#REF!</v>
          </cell>
          <cell r="AD59" t="e">
            <v>#REF!</v>
          </cell>
          <cell r="AE59" t="e">
            <v>#REF!</v>
          </cell>
          <cell r="AF59" t="e">
            <v>#REF!</v>
          </cell>
          <cell r="AG59" t="e">
            <v>#REF!</v>
          </cell>
          <cell r="AH59" t="e">
            <v>#REF!</v>
          </cell>
        </row>
        <row r="60">
          <cell r="F60" t="str">
            <v>22060151</v>
          </cell>
          <cell r="G60" t="str">
            <v xml:space="preserve">5405   </v>
          </cell>
          <cell r="H60" t="e">
            <v>#REF!</v>
          </cell>
          <cell r="I60" t="str">
            <v>Tonnes</v>
          </cell>
          <cell r="J60" t="e">
            <v>#REF!</v>
          </cell>
          <cell r="K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 t="e">
            <v>#REF!</v>
          </cell>
          <cell r="Q60" t="e">
            <v>#REF!</v>
          </cell>
          <cell r="R60" t="e">
            <v>#REF!</v>
          </cell>
          <cell r="S60" t="e">
            <v>#REF!</v>
          </cell>
          <cell r="T60" t="e">
            <v>#REF!</v>
          </cell>
          <cell r="U60" t="e">
            <v>#REF!</v>
          </cell>
          <cell r="V60" t="e">
            <v>#REF!</v>
          </cell>
          <cell r="W60" t="e">
            <v>#REF!</v>
          </cell>
          <cell r="X60" t="e">
            <v>#REF!</v>
          </cell>
          <cell r="Y60" t="e">
            <v>#REF!</v>
          </cell>
          <cell r="Z60" t="e">
            <v>#REF!</v>
          </cell>
          <cell r="AA60" t="e">
            <v>#REF!</v>
          </cell>
          <cell r="AB60" t="e">
            <v>#REF!</v>
          </cell>
          <cell r="AC60" t="e">
            <v>#REF!</v>
          </cell>
          <cell r="AD60" t="e">
            <v>#REF!</v>
          </cell>
          <cell r="AE60" t="e">
            <v>#REF!</v>
          </cell>
          <cell r="AF60" t="e">
            <v>#REF!</v>
          </cell>
          <cell r="AG60" t="e">
            <v>#REF!</v>
          </cell>
          <cell r="AH60" t="e">
            <v>#REF!</v>
          </cell>
        </row>
        <row r="61">
          <cell r="F61" t="str">
            <v>22060152</v>
          </cell>
          <cell r="G61" t="str">
            <v xml:space="preserve">5340   </v>
          </cell>
          <cell r="H61" t="e">
            <v>#REF!</v>
          </cell>
          <cell r="I61" t="str">
            <v>Sets</v>
          </cell>
          <cell r="J61" t="e">
            <v>#REF!</v>
          </cell>
          <cell r="K61" t="e">
            <v>#REF!</v>
          </cell>
          <cell r="M61" t="e">
            <v>#REF!</v>
          </cell>
          <cell r="N61" t="e">
            <v>#REF!</v>
          </cell>
          <cell r="O61" t="e">
            <v>#REF!</v>
          </cell>
          <cell r="P61" t="e">
            <v>#REF!</v>
          </cell>
          <cell r="Q61" t="e">
            <v>#REF!</v>
          </cell>
          <cell r="R61" t="e">
            <v>#REF!</v>
          </cell>
          <cell r="S61" t="e">
            <v>#REF!</v>
          </cell>
          <cell r="T61" t="e">
            <v>#REF!</v>
          </cell>
          <cell r="U61" t="e">
            <v>#REF!</v>
          </cell>
          <cell r="V61" t="e">
            <v>#REF!</v>
          </cell>
          <cell r="W61" t="e">
            <v>#REF!</v>
          </cell>
          <cell r="X61" t="e">
            <v>#REF!</v>
          </cell>
          <cell r="Y61" t="e">
            <v>#REF!</v>
          </cell>
          <cell r="Z61" t="e">
            <v>#REF!</v>
          </cell>
          <cell r="AA61" t="e">
            <v>#REF!</v>
          </cell>
          <cell r="AB61" t="e">
            <v>#REF!</v>
          </cell>
          <cell r="AC61" t="e">
            <v>#REF!</v>
          </cell>
          <cell r="AD61" t="e">
            <v>#REF!</v>
          </cell>
          <cell r="AE61" t="e">
            <v>#REF!</v>
          </cell>
          <cell r="AF61" t="e">
            <v>#REF!</v>
          </cell>
          <cell r="AG61" t="e">
            <v>#REF!</v>
          </cell>
          <cell r="AH61" t="e">
            <v>#REF!</v>
          </cell>
        </row>
        <row r="62">
          <cell r="F62" t="str">
            <v>22060140</v>
          </cell>
          <cell r="G62" t="str">
            <v xml:space="preserve">5410   </v>
          </cell>
          <cell r="H62" t="e">
            <v>#REF!</v>
          </cell>
          <cell r="I62" t="str">
            <v>Tonnes</v>
          </cell>
          <cell r="J62" t="e">
            <v>#REF!</v>
          </cell>
          <cell r="K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S62" t="e">
            <v>#REF!</v>
          </cell>
          <cell r="T62" t="e">
            <v>#REF!</v>
          </cell>
          <cell r="U62" t="e">
            <v>#REF!</v>
          </cell>
          <cell r="V62" t="e">
            <v>#REF!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D62" t="e">
            <v>#REF!</v>
          </cell>
          <cell r="AE62" t="e">
            <v>#REF!</v>
          </cell>
          <cell r="AF62" t="e">
            <v>#REF!</v>
          </cell>
          <cell r="AG62" t="e">
            <v>#REF!</v>
          </cell>
          <cell r="AH62" t="e">
            <v>#REF!</v>
          </cell>
        </row>
        <row r="63">
          <cell r="F63" t="str">
            <v>22060100</v>
          </cell>
          <cell r="G63" t="str">
            <v xml:space="preserve">5221   </v>
          </cell>
          <cell r="H63" t="e">
            <v>#REF!</v>
          </cell>
          <cell r="I63" t="str">
            <v>Kw</v>
          </cell>
          <cell r="J63">
            <v>0.09</v>
          </cell>
          <cell r="K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 t="e">
            <v>#REF!</v>
          </cell>
          <cell r="Q63" t="e">
            <v>#REF!</v>
          </cell>
          <cell r="R63" t="e">
            <v>#REF!</v>
          </cell>
          <cell r="S63" t="e">
            <v>#REF!</v>
          </cell>
          <cell r="T63" t="e">
            <v>#REF!</v>
          </cell>
          <cell r="U63" t="e">
            <v>#REF!</v>
          </cell>
          <cell r="V63" t="e">
            <v>#REF!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  <cell r="AD63" t="e">
            <v>#REF!</v>
          </cell>
          <cell r="AE63" t="e">
            <v>#REF!</v>
          </cell>
          <cell r="AF63" t="e">
            <v>#REF!</v>
          </cell>
          <cell r="AG63" t="e">
            <v>#REF!</v>
          </cell>
          <cell r="AH63" t="e">
            <v>#REF!</v>
          </cell>
        </row>
        <row r="64">
          <cell r="F64" t="str">
            <v>22060110</v>
          </cell>
          <cell r="G64" t="str">
            <v xml:space="preserve">5221   </v>
          </cell>
          <cell r="H64" t="e">
            <v>#REF!</v>
          </cell>
          <cell r="I64" t="str">
            <v>Kw</v>
          </cell>
          <cell r="J64">
            <v>0.09</v>
          </cell>
          <cell r="K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S64" t="e">
            <v>#REF!</v>
          </cell>
          <cell r="T64" t="e">
            <v>#REF!</v>
          </cell>
          <cell r="U64" t="e">
            <v>#REF!</v>
          </cell>
          <cell r="V64" t="e">
            <v>#REF!</v>
          </cell>
          <cell r="W64" t="e">
            <v>#REF!</v>
          </cell>
          <cell r="X64" t="e">
            <v>#REF!</v>
          </cell>
          <cell r="Y64" t="e">
            <v>#REF!</v>
          </cell>
          <cell r="Z64" t="e">
            <v>#REF!</v>
          </cell>
          <cell r="AA64" t="e">
            <v>#REF!</v>
          </cell>
          <cell r="AB64" t="e">
            <v>#REF!</v>
          </cell>
          <cell r="AC64" t="e">
            <v>#REF!</v>
          </cell>
          <cell r="AD64" t="e">
            <v>#REF!</v>
          </cell>
          <cell r="AE64" t="e">
            <v>#REF!</v>
          </cell>
          <cell r="AF64" t="e">
            <v>#REF!</v>
          </cell>
          <cell r="AG64" t="e">
            <v>#REF!</v>
          </cell>
          <cell r="AH64" t="e">
            <v>#REF!</v>
          </cell>
        </row>
        <row r="65">
          <cell r="F65" t="str">
            <v>22060121</v>
          </cell>
          <cell r="G65" t="str">
            <v xml:space="preserve">5221   </v>
          </cell>
          <cell r="H65" t="e">
            <v>#REF!</v>
          </cell>
          <cell r="I65" t="str">
            <v>Kw</v>
          </cell>
          <cell r="J65">
            <v>0.09</v>
          </cell>
          <cell r="K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 t="e">
            <v>#REF!</v>
          </cell>
          <cell r="Q65" t="e">
            <v>#REF!</v>
          </cell>
          <cell r="R65" t="e">
            <v>#REF!</v>
          </cell>
          <cell r="S65" t="e">
            <v>#REF!</v>
          </cell>
          <cell r="T65" t="e">
            <v>#REF!</v>
          </cell>
          <cell r="U65" t="e">
            <v>#REF!</v>
          </cell>
          <cell r="V65" t="e">
            <v>#REF!</v>
          </cell>
          <cell r="W65" t="e">
            <v>#REF!</v>
          </cell>
          <cell r="X65" t="e">
            <v>#REF!</v>
          </cell>
          <cell r="Y65" t="e">
            <v>#REF!</v>
          </cell>
          <cell r="Z65" t="e">
            <v>#REF!</v>
          </cell>
          <cell r="AA65" t="e">
            <v>#REF!</v>
          </cell>
          <cell r="AB65" t="e">
            <v>#REF!</v>
          </cell>
          <cell r="AC65" t="e">
            <v>#REF!</v>
          </cell>
          <cell r="AD65" t="e">
            <v>#REF!</v>
          </cell>
          <cell r="AE65" t="e">
            <v>#REF!</v>
          </cell>
          <cell r="AF65" t="e">
            <v>#REF!</v>
          </cell>
          <cell r="AG65" t="e">
            <v>#REF!</v>
          </cell>
          <cell r="AH65" t="e">
            <v>#REF!</v>
          </cell>
        </row>
        <row r="66">
          <cell r="F66" t="str">
            <v>22060122</v>
          </cell>
          <cell r="G66" t="str">
            <v xml:space="preserve">5221   </v>
          </cell>
          <cell r="H66" t="e">
            <v>#REF!</v>
          </cell>
          <cell r="I66" t="str">
            <v>Kw</v>
          </cell>
          <cell r="J66">
            <v>0.09</v>
          </cell>
          <cell r="K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 t="e">
            <v>#REF!</v>
          </cell>
          <cell r="Q66" t="e">
            <v>#REF!</v>
          </cell>
          <cell r="R66" t="e">
            <v>#REF!</v>
          </cell>
          <cell r="S66" t="e">
            <v>#REF!</v>
          </cell>
          <cell r="T66" t="e">
            <v>#REF!</v>
          </cell>
          <cell r="U66" t="e">
            <v>#REF!</v>
          </cell>
          <cell r="V66" t="e">
            <v>#REF!</v>
          </cell>
          <cell r="W66" t="e">
            <v>#REF!</v>
          </cell>
          <cell r="X66" t="e">
            <v>#REF!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 t="e">
            <v>#REF!</v>
          </cell>
          <cell r="AD66" t="e">
            <v>#REF!</v>
          </cell>
          <cell r="AE66" t="e">
            <v>#REF!</v>
          </cell>
          <cell r="AF66" t="e">
            <v>#REF!</v>
          </cell>
          <cell r="AG66" t="e">
            <v>#REF!</v>
          </cell>
          <cell r="AH66" t="e">
            <v>#REF!</v>
          </cell>
        </row>
        <row r="67">
          <cell r="F67" t="str">
            <v>22060123</v>
          </cell>
          <cell r="G67" t="str">
            <v xml:space="preserve">5221   </v>
          </cell>
          <cell r="H67" t="e">
            <v>#REF!</v>
          </cell>
          <cell r="I67" t="str">
            <v>Kw</v>
          </cell>
          <cell r="J67">
            <v>0.09</v>
          </cell>
          <cell r="K67" t="e">
            <v>#REF!</v>
          </cell>
          <cell r="M67" t="e">
            <v>#REF!</v>
          </cell>
          <cell r="N67" t="e">
            <v>#REF!</v>
          </cell>
          <cell r="O67" t="e">
            <v>#REF!</v>
          </cell>
          <cell r="P67" t="e">
            <v>#REF!</v>
          </cell>
          <cell r="Q67" t="e">
            <v>#REF!</v>
          </cell>
          <cell r="R67" t="e">
            <v>#REF!</v>
          </cell>
          <cell r="S67" t="e">
            <v>#REF!</v>
          </cell>
          <cell r="T67" t="e">
            <v>#REF!</v>
          </cell>
          <cell r="U67" t="e">
            <v>#REF!</v>
          </cell>
          <cell r="V67" t="e">
            <v>#REF!</v>
          </cell>
          <cell r="W67" t="e">
            <v>#REF!</v>
          </cell>
          <cell r="X67" t="e">
            <v>#REF!</v>
          </cell>
          <cell r="Y67" t="e">
            <v>#REF!</v>
          </cell>
          <cell r="Z67" t="e">
            <v>#REF!</v>
          </cell>
          <cell r="AA67" t="e">
            <v>#REF!</v>
          </cell>
          <cell r="AB67" t="e">
            <v>#REF!</v>
          </cell>
          <cell r="AC67" t="e">
            <v>#REF!</v>
          </cell>
          <cell r="AD67" t="e">
            <v>#REF!</v>
          </cell>
          <cell r="AE67" t="e">
            <v>#REF!</v>
          </cell>
          <cell r="AF67" t="e">
            <v>#REF!</v>
          </cell>
          <cell r="AG67" t="e">
            <v>#REF!</v>
          </cell>
          <cell r="AH67" t="e">
            <v>#REF!</v>
          </cell>
        </row>
        <row r="68">
          <cell r="F68" t="str">
            <v>22060130</v>
          </cell>
          <cell r="G68" t="str">
            <v xml:space="preserve">5221   </v>
          </cell>
          <cell r="H68" t="e">
            <v>#REF!</v>
          </cell>
          <cell r="I68" t="str">
            <v>Kw</v>
          </cell>
          <cell r="J68">
            <v>0.09</v>
          </cell>
          <cell r="K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 t="e">
            <v>#REF!</v>
          </cell>
          <cell r="Q68" t="e">
            <v>#REF!</v>
          </cell>
          <cell r="R68" t="e">
            <v>#REF!</v>
          </cell>
          <cell r="S68" t="e">
            <v>#REF!</v>
          </cell>
          <cell r="T68" t="e">
            <v>#REF!</v>
          </cell>
          <cell r="U68" t="e">
            <v>#REF!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  <cell r="AB68" t="e">
            <v>#REF!</v>
          </cell>
          <cell r="AC68" t="e">
            <v>#REF!</v>
          </cell>
          <cell r="AD68" t="e">
            <v>#REF!</v>
          </cell>
          <cell r="AE68" t="e">
            <v>#REF!</v>
          </cell>
          <cell r="AF68" t="e">
            <v>#REF!</v>
          </cell>
          <cell r="AG68" t="e">
            <v>#REF!</v>
          </cell>
          <cell r="AH68" t="e">
            <v>#REF!</v>
          </cell>
        </row>
        <row r="69">
          <cell r="F69" t="str">
            <v>22060140</v>
          </cell>
          <cell r="G69" t="str">
            <v xml:space="preserve">5221   </v>
          </cell>
          <cell r="H69" t="e">
            <v>#REF!</v>
          </cell>
          <cell r="I69" t="str">
            <v>Kw</v>
          </cell>
          <cell r="J69">
            <v>0.09</v>
          </cell>
          <cell r="K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R69" t="e">
            <v>#REF!</v>
          </cell>
          <cell r="S69" t="e">
            <v>#REF!</v>
          </cell>
          <cell r="T69" t="e">
            <v>#REF!</v>
          </cell>
          <cell r="U69" t="e">
            <v>#REF!</v>
          </cell>
          <cell r="V69" t="e">
            <v>#REF!</v>
          </cell>
          <cell r="W69" t="e">
            <v>#REF!</v>
          </cell>
          <cell r="X69" t="e">
            <v>#REF!</v>
          </cell>
          <cell r="Y69" t="e">
            <v>#REF!</v>
          </cell>
          <cell r="Z69" t="e">
            <v>#REF!</v>
          </cell>
          <cell r="AA69" t="e">
            <v>#REF!</v>
          </cell>
          <cell r="AB69" t="e">
            <v>#REF!</v>
          </cell>
          <cell r="AC69" t="e">
            <v>#REF!</v>
          </cell>
          <cell r="AD69" t="e">
            <v>#REF!</v>
          </cell>
          <cell r="AE69" t="e">
            <v>#REF!</v>
          </cell>
          <cell r="AF69" t="e">
            <v>#REF!</v>
          </cell>
          <cell r="AG69" t="e">
            <v>#REF!</v>
          </cell>
          <cell r="AH69" t="e">
            <v>#REF!</v>
          </cell>
        </row>
        <row r="70">
          <cell r="F70" t="str">
            <v>22060160</v>
          </cell>
          <cell r="G70" t="str">
            <v xml:space="preserve">5221   </v>
          </cell>
          <cell r="H70" t="e">
            <v>#REF!</v>
          </cell>
          <cell r="I70" t="str">
            <v>Kw</v>
          </cell>
          <cell r="J70">
            <v>0.09</v>
          </cell>
          <cell r="K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 t="e">
            <v>#REF!</v>
          </cell>
          <cell r="T70" t="e">
            <v>#REF!</v>
          </cell>
          <cell r="U70" t="e">
            <v>#REF!</v>
          </cell>
          <cell r="V70" t="e">
            <v>#REF!</v>
          </cell>
          <cell r="W70" t="e">
            <v>#REF!</v>
          </cell>
          <cell r="X70" t="e">
            <v>#REF!</v>
          </cell>
          <cell r="Y70" t="e">
            <v>#REF!</v>
          </cell>
          <cell r="Z70" t="e">
            <v>#REF!</v>
          </cell>
          <cell r="AA70" t="e">
            <v>#REF!</v>
          </cell>
          <cell r="AB70" t="e">
            <v>#REF!</v>
          </cell>
          <cell r="AC70" t="e">
            <v>#REF!</v>
          </cell>
          <cell r="AD70" t="e">
            <v>#REF!</v>
          </cell>
          <cell r="AE70" t="e">
            <v>#REF!</v>
          </cell>
          <cell r="AF70" t="e">
            <v>#REF!</v>
          </cell>
          <cell r="AG70" t="e">
            <v>#REF!</v>
          </cell>
          <cell r="AH70" t="e">
            <v>#REF!</v>
          </cell>
        </row>
        <row r="71">
          <cell r="F71" t="str">
            <v>22060151</v>
          </cell>
          <cell r="G71" t="str">
            <v xml:space="preserve">5221   </v>
          </cell>
          <cell r="H71" t="e">
            <v>#REF!</v>
          </cell>
          <cell r="I71" t="str">
            <v>Kw</v>
          </cell>
          <cell r="J71">
            <v>0.09</v>
          </cell>
          <cell r="K71" t="e">
            <v>#REF!</v>
          </cell>
          <cell r="M71" t="e">
            <v>#REF!</v>
          </cell>
          <cell r="N71" t="e">
            <v>#REF!</v>
          </cell>
          <cell r="O71" t="e">
            <v>#REF!</v>
          </cell>
          <cell r="P71" t="e">
            <v>#REF!</v>
          </cell>
          <cell r="Q71" t="e">
            <v>#REF!</v>
          </cell>
          <cell r="R71" t="e">
            <v>#REF!</v>
          </cell>
          <cell r="S71" t="e">
            <v>#REF!</v>
          </cell>
          <cell r="T71" t="e">
            <v>#REF!</v>
          </cell>
          <cell r="U71" t="e">
            <v>#REF!</v>
          </cell>
          <cell r="V71" t="e">
            <v>#REF!</v>
          </cell>
          <cell r="W71" t="e">
            <v>#REF!</v>
          </cell>
          <cell r="X71" t="e">
            <v>#REF!</v>
          </cell>
          <cell r="Y71" t="e">
            <v>#REF!</v>
          </cell>
          <cell r="Z71" t="e">
            <v>#REF!</v>
          </cell>
          <cell r="AA71" t="e">
            <v>#REF!</v>
          </cell>
          <cell r="AB71" t="e">
            <v>#REF!</v>
          </cell>
          <cell r="AC71" t="e">
            <v>#REF!</v>
          </cell>
          <cell r="AD71" t="e">
            <v>#REF!</v>
          </cell>
          <cell r="AE71" t="e">
            <v>#REF!</v>
          </cell>
          <cell r="AF71" t="e">
            <v>#REF!</v>
          </cell>
          <cell r="AG71" t="e">
            <v>#REF!</v>
          </cell>
          <cell r="AH71" t="e">
            <v>#REF!</v>
          </cell>
        </row>
        <row r="72">
          <cell r="F72" t="str">
            <v>22060180</v>
          </cell>
          <cell r="G72" t="str">
            <v xml:space="preserve">5221   </v>
          </cell>
          <cell r="H72" t="e">
            <v>#REF!</v>
          </cell>
          <cell r="I72" t="str">
            <v>Kw</v>
          </cell>
          <cell r="J72">
            <v>0.09</v>
          </cell>
          <cell r="K72" t="e">
            <v>#REF!</v>
          </cell>
          <cell r="M72" t="e">
            <v>#REF!</v>
          </cell>
          <cell r="N72" t="e">
            <v>#REF!</v>
          </cell>
          <cell r="O72" t="e">
            <v>#REF!</v>
          </cell>
          <cell r="P72" t="e">
            <v>#REF!</v>
          </cell>
          <cell r="Q72" t="e">
            <v>#REF!</v>
          </cell>
          <cell r="R72" t="e">
            <v>#REF!</v>
          </cell>
          <cell r="S72" t="e">
            <v>#REF!</v>
          </cell>
          <cell r="T72" t="e">
            <v>#REF!</v>
          </cell>
          <cell r="U72" t="e">
            <v>#REF!</v>
          </cell>
          <cell r="V72" t="e">
            <v>#REF!</v>
          </cell>
          <cell r="W72" t="e">
            <v>#REF!</v>
          </cell>
          <cell r="X72" t="e">
            <v>#REF!</v>
          </cell>
          <cell r="Y72" t="e">
            <v>#REF!</v>
          </cell>
          <cell r="Z72" t="e">
            <v>#REF!</v>
          </cell>
          <cell r="AA72" t="e">
            <v>#REF!</v>
          </cell>
          <cell r="AB72" t="e">
            <v>#REF!</v>
          </cell>
          <cell r="AC72" t="e">
            <v>#REF!</v>
          </cell>
          <cell r="AD72" t="e">
            <v>#REF!</v>
          </cell>
          <cell r="AE72" t="e">
            <v>#REF!</v>
          </cell>
          <cell r="AF72" t="e">
            <v>#REF!</v>
          </cell>
          <cell r="AG72" t="e">
            <v>#REF!</v>
          </cell>
          <cell r="AH72" t="e">
            <v>#REF!</v>
          </cell>
        </row>
        <row r="73">
          <cell r="F73" t="str">
            <v>22060152</v>
          </cell>
          <cell r="G73" t="str">
            <v xml:space="preserve">5221   </v>
          </cell>
          <cell r="H73" t="e">
            <v>#REF!</v>
          </cell>
          <cell r="I73" t="str">
            <v>Kw</v>
          </cell>
          <cell r="J73">
            <v>0.09</v>
          </cell>
          <cell r="K73" t="e">
            <v>#REF!</v>
          </cell>
          <cell r="M73" t="e">
            <v>#REF!</v>
          </cell>
          <cell r="N73" t="e">
            <v>#REF!</v>
          </cell>
          <cell r="O73" t="e">
            <v>#REF!</v>
          </cell>
          <cell r="P73" t="e">
            <v>#REF!</v>
          </cell>
          <cell r="Q73" t="e">
            <v>#REF!</v>
          </cell>
          <cell r="R73" t="e">
            <v>#REF!</v>
          </cell>
          <cell r="S73" t="e">
            <v>#REF!</v>
          </cell>
          <cell r="T73" t="e">
            <v>#REF!</v>
          </cell>
          <cell r="U73" t="e">
            <v>#REF!</v>
          </cell>
          <cell r="V73" t="e">
            <v>#REF!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  <cell r="AD73" t="e">
            <v>#REF!</v>
          </cell>
          <cell r="AE73" t="e">
            <v>#REF!</v>
          </cell>
          <cell r="AF73" t="e">
            <v>#REF!</v>
          </cell>
          <cell r="AG73" t="e">
            <v>#REF!</v>
          </cell>
          <cell r="AH73" t="e">
            <v>#REF!</v>
          </cell>
        </row>
        <row r="74">
          <cell r="F74" t="str">
            <v>22061170</v>
          </cell>
          <cell r="G74" t="str">
            <v xml:space="preserve">5221   </v>
          </cell>
          <cell r="H74" t="e">
            <v>#REF!</v>
          </cell>
          <cell r="I74" t="str">
            <v>Kw</v>
          </cell>
          <cell r="J74">
            <v>0.09</v>
          </cell>
          <cell r="K74" t="e">
            <v>#REF!</v>
          </cell>
          <cell r="M74" t="e">
            <v>#REF!</v>
          </cell>
          <cell r="N74" t="e">
            <v>#REF!</v>
          </cell>
          <cell r="O74" t="e">
            <v>#REF!</v>
          </cell>
          <cell r="P74" t="e">
            <v>#REF!</v>
          </cell>
          <cell r="Q74" t="e">
            <v>#REF!</v>
          </cell>
          <cell r="R74" t="e">
            <v>#REF!</v>
          </cell>
          <cell r="S74" t="e">
            <v>#REF!</v>
          </cell>
          <cell r="T74" t="e">
            <v>#REF!</v>
          </cell>
          <cell r="U74" t="e">
            <v>#REF!</v>
          </cell>
          <cell r="V74" t="e">
            <v>#REF!</v>
          </cell>
          <cell r="W74" t="e">
            <v>#REF!</v>
          </cell>
          <cell r="X74" t="e">
            <v>#REF!</v>
          </cell>
          <cell r="Y74" t="e">
            <v>#REF!</v>
          </cell>
          <cell r="Z74" t="e">
            <v>#REF!</v>
          </cell>
          <cell r="AA74" t="e">
            <v>#REF!</v>
          </cell>
          <cell r="AB74" t="e">
            <v>#REF!</v>
          </cell>
          <cell r="AC74" t="e">
            <v>#REF!</v>
          </cell>
          <cell r="AD74" t="e">
            <v>#REF!</v>
          </cell>
          <cell r="AE74" t="e">
            <v>#REF!</v>
          </cell>
          <cell r="AF74" t="e">
            <v>#REF!</v>
          </cell>
          <cell r="AG74" t="e">
            <v>#REF!</v>
          </cell>
          <cell r="AH74" t="e">
            <v>#REF!</v>
          </cell>
        </row>
        <row r="75">
          <cell r="F75" t="str">
            <v>22060930</v>
          </cell>
          <cell r="G75" t="str">
            <v xml:space="preserve">5221   </v>
          </cell>
          <cell r="H75">
            <v>1</v>
          </cell>
          <cell r="I75" t="str">
            <v>Lot</v>
          </cell>
          <cell r="J75" t="e">
            <v>#REF!</v>
          </cell>
          <cell r="K75" t="e">
            <v>#REF!</v>
          </cell>
          <cell r="M75" t="e">
            <v>#REF!</v>
          </cell>
          <cell r="N75" t="e">
            <v>#REF!</v>
          </cell>
          <cell r="O75" t="e">
            <v>#REF!</v>
          </cell>
          <cell r="P75" t="e">
            <v>#REF!</v>
          </cell>
          <cell r="Q75" t="e">
            <v>#REF!</v>
          </cell>
          <cell r="R75" t="e">
            <v>#REF!</v>
          </cell>
          <cell r="S75" t="e">
            <v>#REF!</v>
          </cell>
          <cell r="T75" t="e">
            <v>#REF!</v>
          </cell>
          <cell r="U75" t="e">
            <v>#REF!</v>
          </cell>
          <cell r="V75" t="e">
            <v>#REF!</v>
          </cell>
          <cell r="W75" t="e">
            <v>#REF!</v>
          </cell>
          <cell r="X75" t="e">
            <v>#REF!</v>
          </cell>
          <cell r="Y75" t="e">
            <v>#REF!</v>
          </cell>
          <cell r="Z75" t="e">
            <v>#REF!</v>
          </cell>
          <cell r="AA75" t="e">
            <v>#REF!</v>
          </cell>
          <cell r="AB75" t="e">
            <v>#REF!</v>
          </cell>
          <cell r="AC75" t="e">
            <v>#REF!</v>
          </cell>
          <cell r="AD75" t="e">
            <v>#REF!</v>
          </cell>
          <cell r="AE75" t="e">
            <v>#REF!</v>
          </cell>
          <cell r="AF75" t="e">
            <v>#REF!</v>
          </cell>
          <cell r="AG75" t="e">
            <v>#REF!</v>
          </cell>
          <cell r="AH75" t="e">
            <v>#REF!</v>
          </cell>
        </row>
        <row r="76">
          <cell r="F76" t="str">
            <v>22060180</v>
          </cell>
          <cell r="G76" t="str">
            <v xml:space="preserve">5371   </v>
          </cell>
          <cell r="H76" t="e">
            <v>#REF!</v>
          </cell>
          <cell r="I76" t="str">
            <v>Litres</v>
          </cell>
          <cell r="J76">
            <v>0.5</v>
          </cell>
          <cell r="K76" t="e">
            <v>#REF!</v>
          </cell>
          <cell r="M76" t="e">
            <v>#REF!</v>
          </cell>
          <cell r="N76" t="e">
            <v>#REF!</v>
          </cell>
          <cell r="O76" t="e">
            <v>#REF!</v>
          </cell>
          <cell r="P76" t="e">
            <v>#REF!</v>
          </cell>
          <cell r="Q76" t="e">
            <v>#REF!</v>
          </cell>
          <cell r="R76" t="e">
            <v>#REF!</v>
          </cell>
          <cell r="S76" t="e">
            <v>#REF!</v>
          </cell>
          <cell r="T76" t="e">
            <v>#REF!</v>
          </cell>
          <cell r="U76" t="e">
            <v>#REF!</v>
          </cell>
          <cell r="V76" t="e">
            <v>#REF!</v>
          </cell>
          <cell r="W76" t="e">
            <v>#REF!</v>
          </cell>
          <cell r="X76" t="e">
            <v>#REF!</v>
          </cell>
          <cell r="Y76" t="e">
            <v>#REF!</v>
          </cell>
          <cell r="Z76" t="e">
            <v>#REF!</v>
          </cell>
          <cell r="AA76" t="e">
            <v>#REF!</v>
          </cell>
          <cell r="AB76" t="e">
            <v>#REF!</v>
          </cell>
          <cell r="AC76" t="e">
            <v>#REF!</v>
          </cell>
          <cell r="AD76" t="e">
            <v>#REF!</v>
          </cell>
          <cell r="AE76" t="e">
            <v>#REF!</v>
          </cell>
          <cell r="AF76" t="e">
            <v>#REF!</v>
          </cell>
          <cell r="AG76" t="e">
            <v>#REF!</v>
          </cell>
          <cell r="AH76" t="e">
            <v>#REF!</v>
          </cell>
        </row>
        <row r="77">
          <cell r="F77" t="str">
            <v>22061100</v>
          </cell>
          <cell r="G77" t="str">
            <v xml:space="preserve">5351   </v>
          </cell>
          <cell r="H77">
            <v>1</v>
          </cell>
          <cell r="I77" t="str">
            <v>Lot</v>
          </cell>
          <cell r="J77" t="e">
            <v>#REF!</v>
          </cell>
          <cell r="K77" t="e">
            <v>#REF!</v>
          </cell>
          <cell r="M77" t="e">
            <v>#REF!</v>
          </cell>
          <cell r="N77" t="e">
            <v>#REF!</v>
          </cell>
          <cell r="O77" t="e">
            <v>#REF!</v>
          </cell>
          <cell r="P77" t="e">
            <v>#REF!</v>
          </cell>
          <cell r="Q77" t="e">
            <v>#REF!</v>
          </cell>
          <cell r="R77" t="e">
            <v>#REF!</v>
          </cell>
          <cell r="S77" t="e">
            <v>#REF!</v>
          </cell>
          <cell r="T77" t="e">
            <v>#REF!</v>
          </cell>
          <cell r="U77" t="e">
            <v>#REF!</v>
          </cell>
          <cell r="V77" t="e">
            <v>#REF!</v>
          </cell>
          <cell r="W77" t="e">
            <v>#REF!</v>
          </cell>
          <cell r="X77" t="e">
            <v>#REF!</v>
          </cell>
          <cell r="Y77" t="e">
            <v>#REF!</v>
          </cell>
          <cell r="Z77" t="e">
            <v>#REF!</v>
          </cell>
          <cell r="AA77" t="e">
            <v>#REF!</v>
          </cell>
          <cell r="AB77" t="e">
            <v>#REF!</v>
          </cell>
          <cell r="AC77" t="e">
            <v>#REF!</v>
          </cell>
          <cell r="AD77" t="e">
            <v>#REF!</v>
          </cell>
          <cell r="AE77" t="e">
            <v>#REF!</v>
          </cell>
          <cell r="AF77" t="e">
            <v>#REF!</v>
          </cell>
          <cell r="AG77" t="e">
            <v>#REF!</v>
          </cell>
          <cell r="AH77" t="e">
            <v>#REF!</v>
          </cell>
        </row>
        <row r="78">
          <cell r="F78" t="str">
            <v>22061110</v>
          </cell>
          <cell r="G78" t="str">
            <v xml:space="preserve">5351   </v>
          </cell>
          <cell r="H78">
            <v>1</v>
          </cell>
          <cell r="I78" t="str">
            <v>Lot</v>
          </cell>
          <cell r="J78" t="e">
            <v>#REF!</v>
          </cell>
          <cell r="K78" t="e">
            <v>#REF!</v>
          </cell>
          <cell r="M78" t="e">
            <v>#REF!</v>
          </cell>
          <cell r="N78" t="e">
            <v>#REF!</v>
          </cell>
          <cell r="O78" t="e">
            <v>#REF!</v>
          </cell>
          <cell r="P78" t="e">
            <v>#REF!</v>
          </cell>
          <cell r="Q78" t="e">
            <v>#REF!</v>
          </cell>
          <cell r="R78" t="e">
            <v>#REF!</v>
          </cell>
          <cell r="S78" t="e">
            <v>#REF!</v>
          </cell>
          <cell r="T78" t="e">
            <v>#REF!</v>
          </cell>
          <cell r="U78" t="e">
            <v>#REF!</v>
          </cell>
          <cell r="V78" t="e">
            <v>#REF!</v>
          </cell>
          <cell r="W78" t="e">
            <v>#REF!</v>
          </cell>
          <cell r="X78" t="e">
            <v>#REF!</v>
          </cell>
          <cell r="Y78" t="e">
            <v>#REF!</v>
          </cell>
          <cell r="Z78" t="e">
            <v>#REF!</v>
          </cell>
          <cell r="AA78" t="e">
            <v>#REF!</v>
          </cell>
          <cell r="AB78" t="e">
            <v>#REF!</v>
          </cell>
          <cell r="AC78" t="e">
            <v>#REF!</v>
          </cell>
          <cell r="AD78" t="e">
            <v>#REF!</v>
          </cell>
          <cell r="AE78" t="e">
            <v>#REF!</v>
          </cell>
          <cell r="AF78" t="e">
            <v>#REF!</v>
          </cell>
          <cell r="AG78" t="e">
            <v>#REF!</v>
          </cell>
          <cell r="AH78" t="e">
            <v>#REF!</v>
          </cell>
        </row>
        <row r="79">
          <cell r="F79" t="str">
            <v>22061121</v>
          </cell>
          <cell r="G79" t="str">
            <v xml:space="preserve">5351   </v>
          </cell>
          <cell r="H79">
            <v>1</v>
          </cell>
          <cell r="I79" t="str">
            <v>Lot</v>
          </cell>
          <cell r="J79" t="e">
            <v>#REF!</v>
          </cell>
          <cell r="K79" t="e">
            <v>#REF!</v>
          </cell>
          <cell r="M79" t="e">
            <v>#REF!</v>
          </cell>
          <cell r="N79" t="e">
            <v>#REF!</v>
          </cell>
          <cell r="O79" t="e">
            <v>#REF!</v>
          </cell>
          <cell r="P79" t="e">
            <v>#REF!</v>
          </cell>
          <cell r="Q79" t="e">
            <v>#REF!</v>
          </cell>
          <cell r="R79" t="e">
            <v>#REF!</v>
          </cell>
          <cell r="S79" t="e">
            <v>#REF!</v>
          </cell>
          <cell r="T79" t="e">
            <v>#REF!</v>
          </cell>
          <cell r="U79" t="e">
            <v>#REF!</v>
          </cell>
          <cell r="V79" t="e">
            <v>#REF!</v>
          </cell>
          <cell r="W79" t="e">
            <v>#REF!</v>
          </cell>
          <cell r="X79" t="e">
            <v>#REF!</v>
          </cell>
          <cell r="Y79" t="e">
            <v>#REF!</v>
          </cell>
          <cell r="Z79" t="e">
            <v>#REF!</v>
          </cell>
          <cell r="AA79" t="e">
            <v>#REF!</v>
          </cell>
          <cell r="AB79" t="e">
            <v>#REF!</v>
          </cell>
          <cell r="AC79" t="e">
            <v>#REF!</v>
          </cell>
          <cell r="AD79" t="e">
            <v>#REF!</v>
          </cell>
          <cell r="AE79" t="e">
            <v>#REF!</v>
          </cell>
          <cell r="AF79" t="e">
            <v>#REF!</v>
          </cell>
          <cell r="AG79" t="e">
            <v>#REF!</v>
          </cell>
          <cell r="AH79" t="e">
            <v>#REF!</v>
          </cell>
        </row>
        <row r="80">
          <cell r="F80" t="str">
            <v>22061122</v>
          </cell>
          <cell r="G80" t="str">
            <v xml:space="preserve">5351   </v>
          </cell>
          <cell r="H80">
            <v>1</v>
          </cell>
          <cell r="I80" t="str">
            <v>Lot</v>
          </cell>
          <cell r="J80" t="e">
            <v>#REF!</v>
          </cell>
          <cell r="K80" t="e">
            <v>#REF!</v>
          </cell>
          <cell r="M80" t="e">
            <v>#REF!</v>
          </cell>
          <cell r="N80" t="e">
            <v>#REF!</v>
          </cell>
          <cell r="O80" t="e">
            <v>#REF!</v>
          </cell>
          <cell r="P80" t="e">
            <v>#REF!</v>
          </cell>
          <cell r="Q80" t="e">
            <v>#REF!</v>
          </cell>
          <cell r="R80" t="e">
            <v>#REF!</v>
          </cell>
          <cell r="S80" t="e">
            <v>#REF!</v>
          </cell>
          <cell r="T80" t="e">
            <v>#REF!</v>
          </cell>
          <cell r="U80" t="e">
            <v>#REF!</v>
          </cell>
          <cell r="V80" t="e">
            <v>#REF!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  <cell r="AD80" t="e">
            <v>#REF!</v>
          </cell>
          <cell r="AE80" t="e">
            <v>#REF!</v>
          </cell>
          <cell r="AF80" t="e">
            <v>#REF!</v>
          </cell>
          <cell r="AG80" t="e">
            <v>#REF!</v>
          </cell>
          <cell r="AH80" t="e">
            <v>#REF!</v>
          </cell>
        </row>
        <row r="81">
          <cell r="F81" t="str">
            <v>22061123</v>
          </cell>
          <cell r="G81" t="str">
            <v xml:space="preserve">5351   </v>
          </cell>
          <cell r="H81">
            <v>1</v>
          </cell>
          <cell r="I81" t="str">
            <v>Lot</v>
          </cell>
          <cell r="J81" t="e">
            <v>#REF!</v>
          </cell>
          <cell r="K81" t="e">
            <v>#REF!</v>
          </cell>
          <cell r="M81" t="e">
            <v>#REF!</v>
          </cell>
          <cell r="N81" t="e">
            <v>#REF!</v>
          </cell>
          <cell r="O81" t="e">
            <v>#REF!</v>
          </cell>
          <cell r="P81" t="e">
            <v>#REF!</v>
          </cell>
          <cell r="Q81" t="e">
            <v>#REF!</v>
          </cell>
          <cell r="R81" t="e">
            <v>#REF!</v>
          </cell>
          <cell r="S81" t="e">
            <v>#REF!</v>
          </cell>
          <cell r="T81" t="e">
            <v>#REF!</v>
          </cell>
          <cell r="U81" t="e">
            <v>#REF!</v>
          </cell>
          <cell r="V81" t="e">
            <v>#REF!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  <cell r="AD81" t="e">
            <v>#REF!</v>
          </cell>
          <cell r="AE81" t="e">
            <v>#REF!</v>
          </cell>
          <cell r="AF81" t="e">
            <v>#REF!</v>
          </cell>
          <cell r="AG81" t="e">
            <v>#REF!</v>
          </cell>
          <cell r="AH81" t="e">
            <v>#REF!</v>
          </cell>
        </row>
        <row r="82">
          <cell r="F82" t="str">
            <v>22061130</v>
          </cell>
          <cell r="G82" t="str">
            <v xml:space="preserve">5351   </v>
          </cell>
          <cell r="H82">
            <v>1</v>
          </cell>
          <cell r="I82" t="str">
            <v>Lot</v>
          </cell>
          <cell r="J82" t="e">
            <v>#REF!</v>
          </cell>
          <cell r="K82" t="e">
            <v>#REF!</v>
          </cell>
          <cell r="M82" t="e">
            <v>#REF!</v>
          </cell>
          <cell r="N82" t="e">
            <v>#REF!</v>
          </cell>
          <cell r="O82" t="e">
            <v>#REF!</v>
          </cell>
          <cell r="P82" t="e">
            <v>#REF!</v>
          </cell>
          <cell r="Q82" t="e">
            <v>#REF!</v>
          </cell>
          <cell r="R82" t="e">
            <v>#REF!</v>
          </cell>
          <cell r="S82" t="e">
            <v>#REF!</v>
          </cell>
          <cell r="T82" t="e">
            <v>#REF!</v>
          </cell>
          <cell r="U82" t="e">
            <v>#REF!</v>
          </cell>
          <cell r="V82" t="e">
            <v>#REF!</v>
          </cell>
          <cell r="W82" t="e">
            <v>#REF!</v>
          </cell>
          <cell r="X82" t="e">
            <v>#REF!</v>
          </cell>
          <cell r="Y82" t="e">
            <v>#REF!</v>
          </cell>
          <cell r="Z82" t="e">
            <v>#REF!</v>
          </cell>
          <cell r="AA82" t="e">
            <v>#REF!</v>
          </cell>
          <cell r="AB82" t="e">
            <v>#REF!</v>
          </cell>
          <cell r="AC82" t="e">
            <v>#REF!</v>
          </cell>
          <cell r="AD82" t="e">
            <v>#REF!</v>
          </cell>
          <cell r="AE82" t="e">
            <v>#REF!</v>
          </cell>
          <cell r="AF82" t="e">
            <v>#REF!</v>
          </cell>
          <cell r="AG82" t="e">
            <v>#REF!</v>
          </cell>
          <cell r="AH82" t="e">
            <v>#REF!</v>
          </cell>
        </row>
        <row r="83">
          <cell r="F83" t="str">
            <v>22061140</v>
          </cell>
          <cell r="G83" t="str">
            <v xml:space="preserve">5351   </v>
          </cell>
          <cell r="H83">
            <v>1</v>
          </cell>
          <cell r="I83" t="str">
            <v>Lot</v>
          </cell>
          <cell r="J83" t="e">
            <v>#REF!</v>
          </cell>
          <cell r="K83" t="e">
            <v>#REF!</v>
          </cell>
          <cell r="M83" t="e">
            <v>#REF!</v>
          </cell>
          <cell r="N83" t="e">
            <v>#REF!</v>
          </cell>
          <cell r="O83" t="e">
            <v>#REF!</v>
          </cell>
          <cell r="P83" t="e">
            <v>#REF!</v>
          </cell>
          <cell r="Q83" t="e">
            <v>#REF!</v>
          </cell>
          <cell r="R83" t="e">
            <v>#REF!</v>
          </cell>
          <cell r="S83" t="e">
            <v>#REF!</v>
          </cell>
          <cell r="T83" t="e">
            <v>#REF!</v>
          </cell>
          <cell r="U83" t="e">
            <v>#REF!</v>
          </cell>
          <cell r="V83" t="e">
            <v>#REF!</v>
          </cell>
          <cell r="W83" t="e">
            <v>#REF!</v>
          </cell>
          <cell r="X83" t="e">
            <v>#REF!</v>
          </cell>
          <cell r="Y83" t="e">
            <v>#REF!</v>
          </cell>
          <cell r="Z83" t="e">
            <v>#REF!</v>
          </cell>
          <cell r="AA83" t="e">
            <v>#REF!</v>
          </cell>
          <cell r="AB83" t="e">
            <v>#REF!</v>
          </cell>
          <cell r="AC83" t="e">
            <v>#REF!</v>
          </cell>
          <cell r="AD83" t="e">
            <v>#REF!</v>
          </cell>
          <cell r="AE83" t="e">
            <v>#REF!</v>
          </cell>
          <cell r="AF83" t="e">
            <v>#REF!</v>
          </cell>
          <cell r="AG83" t="e">
            <v>#REF!</v>
          </cell>
          <cell r="AH83" t="e">
            <v>#REF!</v>
          </cell>
        </row>
        <row r="84">
          <cell r="F84" t="str">
            <v>22061160</v>
          </cell>
          <cell r="G84" t="str">
            <v xml:space="preserve">5351   </v>
          </cell>
          <cell r="H84">
            <v>1</v>
          </cell>
          <cell r="I84" t="str">
            <v>Lot</v>
          </cell>
          <cell r="J84" t="e">
            <v>#REF!</v>
          </cell>
          <cell r="K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 t="e">
            <v>#REF!</v>
          </cell>
          <cell r="T84" t="e">
            <v>#REF!</v>
          </cell>
          <cell r="U84" t="e">
            <v>#REF!</v>
          </cell>
          <cell r="V84" t="e">
            <v>#REF!</v>
          </cell>
          <cell r="W84" t="e">
            <v>#REF!</v>
          </cell>
          <cell r="X84" t="e">
            <v>#REF!</v>
          </cell>
          <cell r="Y84" t="e">
            <v>#REF!</v>
          </cell>
          <cell r="Z84" t="e">
            <v>#REF!</v>
          </cell>
          <cell r="AA84" t="e">
            <v>#REF!</v>
          </cell>
          <cell r="AB84" t="e">
            <v>#REF!</v>
          </cell>
          <cell r="AC84" t="e">
            <v>#REF!</v>
          </cell>
          <cell r="AD84" t="e">
            <v>#REF!</v>
          </cell>
          <cell r="AE84" t="e">
            <v>#REF!</v>
          </cell>
          <cell r="AF84" t="e">
            <v>#REF!</v>
          </cell>
          <cell r="AG84" t="e">
            <v>#REF!</v>
          </cell>
          <cell r="AH84" t="e">
            <v>#REF!</v>
          </cell>
        </row>
        <row r="85">
          <cell r="F85" t="str">
            <v>22061151</v>
          </cell>
          <cell r="G85" t="str">
            <v xml:space="preserve">5351   </v>
          </cell>
          <cell r="H85">
            <v>1</v>
          </cell>
          <cell r="I85" t="str">
            <v>Lot</v>
          </cell>
          <cell r="J85" t="e">
            <v>#REF!</v>
          </cell>
          <cell r="K85" t="e">
            <v>#REF!</v>
          </cell>
          <cell r="M85" t="e">
            <v>#REF!</v>
          </cell>
          <cell r="N85" t="e">
            <v>#REF!</v>
          </cell>
          <cell r="O85" t="e">
            <v>#REF!</v>
          </cell>
          <cell r="P85" t="e">
            <v>#REF!</v>
          </cell>
          <cell r="Q85" t="e">
            <v>#REF!</v>
          </cell>
          <cell r="R85" t="e">
            <v>#REF!</v>
          </cell>
          <cell r="S85" t="e">
            <v>#REF!</v>
          </cell>
          <cell r="T85" t="e">
            <v>#REF!</v>
          </cell>
          <cell r="U85" t="e">
            <v>#REF!</v>
          </cell>
          <cell r="V85" t="e">
            <v>#REF!</v>
          </cell>
          <cell r="W85" t="e">
            <v>#REF!</v>
          </cell>
          <cell r="X85" t="e">
            <v>#REF!</v>
          </cell>
          <cell r="Y85" t="e">
            <v>#REF!</v>
          </cell>
          <cell r="Z85" t="e">
            <v>#REF!</v>
          </cell>
          <cell r="AA85" t="e">
            <v>#REF!</v>
          </cell>
          <cell r="AB85" t="e">
            <v>#REF!</v>
          </cell>
          <cell r="AC85" t="e">
            <v>#REF!</v>
          </cell>
          <cell r="AD85" t="e">
            <v>#REF!</v>
          </cell>
          <cell r="AE85" t="e">
            <v>#REF!</v>
          </cell>
          <cell r="AF85" t="e">
            <v>#REF!</v>
          </cell>
          <cell r="AG85" t="e">
            <v>#REF!</v>
          </cell>
          <cell r="AH85" t="e">
            <v>#REF!</v>
          </cell>
        </row>
        <row r="86">
          <cell r="F86" t="str">
            <v>22061180</v>
          </cell>
          <cell r="G86" t="str">
            <v xml:space="preserve">5351   </v>
          </cell>
          <cell r="H86">
            <v>1</v>
          </cell>
          <cell r="I86" t="str">
            <v>Lot</v>
          </cell>
          <cell r="J86" t="e">
            <v>#REF!</v>
          </cell>
          <cell r="K86" t="e">
            <v>#REF!</v>
          </cell>
          <cell r="M86" t="e">
            <v>#REF!</v>
          </cell>
          <cell r="N86" t="e">
            <v>#REF!</v>
          </cell>
          <cell r="O86" t="e">
            <v>#REF!</v>
          </cell>
          <cell r="P86" t="e">
            <v>#REF!</v>
          </cell>
          <cell r="Q86" t="e">
            <v>#REF!</v>
          </cell>
          <cell r="R86" t="e">
            <v>#REF!</v>
          </cell>
          <cell r="S86" t="e">
            <v>#REF!</v>
          </cell>
          <cell r="T86" t="e">
            <v>#REF!</v>
          </cell>
          <cell r="U86" t="e">
            <v>#REF!</v>
          </cell>
          <cell r="V86" t="e">
            <v>#REF!</v>
          </cell>
          <cell r="W86" t="e">
            <v>#REF!</v>
          </cell>
          <cell r="X86" t="e">
            <v>#REF!</v>
          </cell>
          <cell r="Y86" t="e">
            <v>#REF!</v>
          </cell>
          <cell r="Z86" t="e">
            <v>#REF!</v>
          </cell>
          <cell r="AA86" t="e">
            <v>#REF!</v>
          </cell>
          <cell r="AB86" t="e">
            <v>#REF!</v>
          </cell>
          <cell r="AC86" t="e">
            <v>#REF!</v>
          </cell>
          <cell r="AD86" t="e">
            <v>#REF!</v>
          </cell>
          <cell r="AE86" t="e">
            <v>#REF!</v>
          </cell>
          <cell r="AF86" t="e">
            <v>#REF!</v>
          </cell>
          <cell r="AG86" t="e">
            <v>#REF!</v>
          </cell>
          <cell r="AH86" t="e">
            <v>#REF!</v>
          </cell>
        </row>
        <row r="87">
          <cell r="F87" t="str">
            <v>22061152</v>
          </cell>
          <cell r="G87" t="str">
            <v xml:space="preserve">5351   </v>
          </cell>
          <cell r="H87">
            <v>1</v>
          </cell>
          <cell r="I87" t="str">
            <v>Lot</v>
          </cell>
          <cell r="J87" t="e">
            <v>#REF!</v>
          </cell>
          <cell r="K87" t="e">
            <v>#REF!</v>
          </cell>
          <cell r="M87" t="e">
            <v>#REF!</v>
          </cell>
          <cell r="N87" t="e">
            <v>#REF!</v>
          </cell>
          <cell r="O87" t="e">
            <v>#REF!</v>
          </cell>
          <cell r="P87" t="e">
            <v>#REF!</v>
          </cell>
          <cell r="Q87" t="e">
            <v>#REF!</v>
          </cell>
          <cell r="R87" t="e">
            <v>#REF!</v>
          </cell>
          <cell r="S87" t="e">
            <v>#REF!</v>
          </cell>
          <cell r="T87" t="e">
            <v>#REF!</v>
          </cell>
          <cell r="U87" t="e">
            <v>#REF!</v>
          </cell>
          <cell r="V87" t="e">
            <v>#REF!</v>
          </cell>
          <cell r="W87" t="e">
            <v>#REF!</v>
          </cell>
          <cell r="X87" t="e">
            <v>#REF!</v>
          </cell>
          <cell r="Y87" t="e">
            <v>#REF!</v>
          </cell>
          <cell r="Z87" t="e">
            <v>#REF!</v>
          </cell>
          <cell r="AA87" t="e">
            <v>#REF!</v>
          </cell>
          <cell r="AB87" t="e">
            <v>#REF!</v>
          </cell>
          <cell r="AC87" t="e">
            <v>#REF!</v>
          </cell>
          <cell r="AD87" t="e">
            <v>#REF!</v>
          </cell>
          <cell r="AE87" t="e">
            <v>#REF!</v>
          </cell>
          <cell r="AF87" t="e">
            <v>#REF!</v>
          </cell>
          <cell r="AG87" t="e">
            <v>#REF!</v>
          </cell>
          <cell r="AH87" t="e">
            <v>#REF!</v>
          </cell>
        </row>
        <row r="88">
          <cell r="F88" t="str">
            <v>22061170</v>
          </cell>
          <cell r="G88" t="str">
            <v xml:space="preserve">5351   </v>
          </cell>
          <cell r="H88">
            <v>1</v>
          </cell>
          <cell r="I88" t="str">
            <v>Lot</v>
          </cell>
          <cell r="J88" t="e">
            <v>#REF!</v>
          </cell>
          <cell r="K88" t="e">
            <v>#REF!</v>
          </cell>
          <cell r="M88" t="e">
            <v>#REF!</v>
          </cell>
          <cell r="N88" t="e">
            <v>#REF!</v>
          </cell>
          <cell r="O88" t="e">
            <v>#REF!</v>
          </cell>
          <cell r="P88" t="e">
            <v>#REF!</v>
          </cell>
          <cell r="Q88" t="e">
            <v>#REF!</v>
          </cell>
          <cell r="R88" t="e">
            <v>#REF!</v>
          </cell>
          <cell r="S88" t="e">
            <v>#REF!</v>
          </cell>
          <cell r="T88" t="e">
            <v>#REF!</v>
          </cell>
          <cell r="U88" t="e">
            <v>#REF!</v>
          </cell>
          <cell r="V88" t="e">
            <v>#REF!</v>
          </cell>
          <cell r="W88" t="e">
            <v>#REF!</v>
          </cell>
          <cell r="X88" t="e">
            <v>#REF!</v>
          </cell>
          <cell r="Y88" t="e">
            <v>#REF!</v>
          </cell>
          <cell r="Z88" t="e">
            <v>#REF!</v>
          </cell>
          <cell r="AA88" t="e">
            <v>#REF!</v>
          </cell>
          <cell r="AB88" t="e">
            <v>#REF!</v>
          </cell>
          <cell r="AC88" t="e">
            <v>#REF!</v>
          </cell>
          <cell r="AD88" t="e">
            <v>#REF!</v>
          </cell>
          <cell r="AE88" t="e">
            <v>#REF!</v>
          </cell>
          <cell r="AF88" t="e">
            <v>#REF!</v>
          </cell>
          <cell r="AG88" t="e">
            <v>#REF!</v>
          </cell>
          <cell r="AH88" t="e">
            <v>#REF!</v>
          </cell>
        </row>
        <row r="89">
          <cell r="F89" t="str">
            <v>22020930</v>
          </cell>
          <cell r="G89" t="str">
            <v xml:space="preserve">1002   </v>
          </cell>
          <cell r="I89" t="str">
            <v>Kt</v>
          </cell>
          <cell r="M89" t="e">
            <v>#REF!</v>
          </cell>
          <cell r="N89" t="e">
            <v>#REF!</v>
          </cell>
          <cell r="O89" t="e">
            <v>#REF!</v>
          </cell>
          <cell r="P89" t="e">
            <v>#REF!</v>
          </cell>
          <cell r="Q89" t="e">
            <v>#REF!</v>
          </cell>
          <cell r="R89" t="e">
            <v>#REF!</v>
          </cell>
          <cell r="S89" t="e">
            <v>#REF!</v>
          </cell>
          <cell r="T89" t="e">
            <v>#REF!</v>
          </cell>
          <cell r="U89" t="e">
            <v>#REF!</v>
          </cell>
          <cell r="V89" t="e">
            <v>#REF!</v>
          </cell>
          <cell r="W89" t="e">
            <v>#REF!</v>
          </cell>
          <cell r="X89" t="e">
            <v>#REF!</v>
          </cell>
          <cell r="Y89" t="e">
            <v>#REF!</v>
          </cell>
          <cell r="Z89" t="e">
            <v>#REF!</v>
          </cell>
          <cell r="AA89" t="e">
            <v>#REF!</v>
          </cell>
          <cell r="AB89" t="e">
            <v>#REF!</v>
          </cell>
          <cell r="AC89" t="e">
            <v>#REF!</v>
          </cell>
          <cell r="AD89" t="e">
            <v>#REF!</v>
          </cell>
          <cell r="AE89" t="e">
            <v>#REF!</v>
          </cell>
          <cell r="AF89" t="e">
            <v>#REF!</v>
          </cell>
          <cell r="AG89" t="e">
            <v>#REF!</v>
          </cell>
          <cell r="AH89" t="e">
            <v>#REF!</v>
          </cell>
        </row>
        <row r="90">
          <cell r="F90" t="str">
            <v>22020930</v>
          </cell>
          <cell r="G90" t="str">
            <v xml:space="preserve">1003   </v>
          </cell>
          <cell r="I90" t="str">
            <v>Kt</v>
          </cell>
          <cell r="M90" t="e">
            <v>#REF!</v>
          </cell>
          <cell r="N90" t="e">
            <v>#REF!</v>
          </cell>
          <cell r="O90" t="e">
            <v>#REF!</v>
          </cell>
          <cell r="P90" t="e">
            <v>#REF!</v>
          </cell>
          <cell r="Q90" t="e">
            <v>#REF!</v>
          </cell>
          <cell r="R90" t="e">
            <v>#REF!</v>
          </cell>
          <cell r="S90" t="e">
            <v>#REF!</v>
          </cell>
          <cell r="T90" t="e">
            <v>#REF!</v>
          </cell>
          <cell r="U90" t="e">
            <v>#REF!</v>
          </cell>
          <cell r="V90" t="e">
            <v>#REF!</v>
          </cell>
          <cell r="W90" t="e">
            <v>#REF!</v>
          </cell>
          <cell r="X90" t="e">
            <v>#REF!</v>
          </cell>
          <cell r="Y90" t="e">
            <v>#REF!</v>
          </cell>
          <cell r="Z90" t="e">
            <v>#REF!</v>
          </cell>
          <cell r="AA90" t="e">
            <v>#REF!</v>
          </cell>
          <cell r="AB90" t="e">
            <v>#REF!</v>
          </cell>
          <cell r="AC90" t="e">
            <v>#REF!</v>
          </cell>
          <cell r="AD90" t="e">
            <v>#REF!</v>
          </cell>
          <cell r="AE90" t="e">
            <v>#REF!</v>
          </cell>
          <cell r="AF90" t="e">
            <v>#REF!</v>
          </cell>
          <cell r="AG90" t="e">
            <v>#REF!</v>
          </cell>
          <cell r="AH90" t="e">
            <v>#REF!</v>
          </cell>
        </row>
        <row r="91">
          <cell r="F91" t="str">
            <v>22020930</v>
          </cell>
          <cell r="G91" t="str">
            <v xml:space="preserve">1004   </v>
          </cell>
          <cell r="I91" t="str">
            <v>Kt</v>
          </cell>
          <cell r="M91" t="e">
            <v>#REF!</v>
          </cell>
          <cell r="N91" t="e">
            <v>#REF!</v>
          </cell>
          <cell r="O91" t="e">
            <v>#REF!</v>
          </cell>
          <cell r="P91" t="e">
            <v>#REF!</v>
          </cell>
          <cell r="Q91" t="e">
            <v>#REF!</v>
          </cell>
          <cell r="R91" t="e">
            <v>#REF!</v>
          </cell>
          <cell r="S91" t="e">
            <v>#REF!</v>
          </cell>
          <cell r="T91" t="e">
            <v>#REF!</v>
          </cell>
          <cell r="U91" t="e">
            <v>#REF!</v>
          </cell>
          <cell r="V91" t="e">
            <v>#REF!</v>
          </cell>
          <cell r="W91" t="e">
            <v>#REF!</v>
          </cell>
          <cell r="X91" t="e">
            <v>#REF!</v>
          </cell>
          <cell r="Y91" t="e">
            <v>#REF!</v>
          </cell>
          <cell r="Z91" t="e">
            <v>#REF!</v>
          </cell>
          <cell r="AA91" t="e">
            <v>#REF!</v>
          </cell>
          <cell r="AB91" t="e">
            <v>#REF!</v>
          </cell>
          <cell r="AC91" t="e">
            <v>#REF!</v>
          </cell>
          <cell r="AD91" t="e">
            <v>#REF!</v>
          </cell>
          <cell r="AE91" t="e">
            <v>#REF!</v>
          </cell>
          <cell r="AF91" t="e">
            <v>#REF!</v>
          </cell>
          <cell r="AG91" t="e">
            <v>#REF!</v>
          </cell>
          <cell r="AH91" t="e">
            <v>#REF!</v>
          </cell>
        </row>
        <row r="92">
          <cell r="F92" t="str">
            <v>22020930</v>
          </cell>
          <cell r="G92" t="str">
            <v xml:space="preserve">1001   </v>
          </cell>
          <cell r="I92" t="str">
            <v>Kt</v>
          </cell>
          <cell r="M92">
            <v>1932.9193223076925</v>
          </cell>
          <cell r="N92">
            <v>1932.9193223076925</v>
          </cell>
          <cell r="O92">
            <v>1932.9193223076925</v>
          </cell>
          <cell r="P92">
            <v>1932.9193223076925</v>
          </cell>
          <cell r="Q92">
            <v>1932.9193223076925</v>
          </cell>
          <cell r="R92">
            <v>1932.9193223076925</v>
          </cell>
          <cell r="S92">
            <v>2003.3820000000001</v>
          </cell>
          <cell r="T92">
            <v>2107.1497999999997</v>
          </cell>
          <cell r="U92">
            <v>2606.3540800000001</v>
          </cell>
          <cell r="V92">
            <v>2701.1292000000003</v>
          </cell>
          <cell r="W92">
            <v>2700.9972000000002</v>
          </cell>
          <cell r="X92">
            <v>2847.9000799999999</v>
          </cell>
          <cell r="Y92">
            <v>3144.7603760000002</v>
          </cell>
          <cell r="Z92">
            <v>2979.2136160000005</v>
          </cell>
          <cell r="AA92">
            <v>2840.58608</v>
          </cell>
          <cell r="AB92">
            <v>2785.2403760000002</v>
          </cell>
          <cell r="AC92">
            <v>2754.5948800000001</v>
          </cell>
          <cell r="AD92">
            <v>2918.9148799999998</v>
          </cell>
          <cell r="AE92">
            <v>8095</v>
          </cell>
          <cell r="AF92">
            <v>8095</v>
          </cell>
          <cell r="AG92">
            <v>8095</v>
          </cell>
          <cell r="AH92">
            <v>68272.73850184615</v>
          </cell>
        </row>
        <row r="93">
          <cell r="F93" t="str">
            <v>22020930</v>
          </cell>
          <cell r="G93" t="str">
            <v xml:space="preserve">1005   </v>
          </cell>
          <cell r="I93" t="str">
            <v>g/t</v>
          </cell>
          <cell r="M93" t="e">
            <v>#REF!</v>
          </cell>
          <cell r="N93" t="e">
            <v>#REF!</v>
          </cell>
          <cell r="O93" t="e">
            <v>#REF!</v>
          </cell>
          <cell r="P93" t="e">
            <v>#REF!</v>
          </cell>
          <cell r="Q93" t="e">
            <v>#REF!</v>
          </cell>
          <cell r="R93" t="e">
            <v>#REF!</v>
          </cell>
          <cell r="S93" t="e">
            <v>#REF!</v>
          </cell>
          <cell r="T93" t="e">
            <v>#REF!</v>
          </cell>
          <cell r="U93" t="e">
            <v>#REF!</v>
          </cell>
          <cell r="V93" t="e">
            <v>#REF!</v>
          </cell>
          <cell r="W93" t="e">
            <v>#REF!</v>
          </cell>
          <cell r="X93" t="e">
            <v>#REF!</v>
          </cell>
          <cell r="Y93" t="e">
            <v>#REF!</v>
          </cell>
          <cell r="Z93" t="e">
            <v>#REF!</v>
          </cell>
          <cell r="AA93" t="e">
            <v>#REF!</v>
          </cell>
          <cell r="AB93" t="e">
            <v>#REF!</v>
          </cell>
          <cell r="AC93" t="e">
            <v>#REF!</v>
          </cell>
          <cell r="AD93" t="e">
            <v>#REF!</v>
          </cell>
          <cell r="AE93" t="e">
            <v>#REF!</v>
          </cell>
          <cell r="AF93" t="e">
            <v>#REF!</v>
          </cell>
          <cell r="AG93" t="e">
            <v>#REF!</v>
          </cell>
          <cell r="AH93" t="e">
            <v>#REF!</v>
          </cell>
        </row>
        <row r="94">
          <cell r="F94" t="str">
            <v>22020930</v>
          </cell>
          <cell r="G94" t="str">
            <v xml:space="preserve">1008   </v>
          </cell>
          <cell r="I94" t="str">
            <v>g/t</v>
          </cell>
          <cell r="M94" t="e">
            <v>#REF!</v>
          </cell>
          <cell r="N94" t="e">
            <v>#REF!</v>
          </cell>
          <cell r="O94" t="e">
            <v>#REF!</v>
          </cell>
          <cell r="P94" t="e">
            <v>#REF!</v>
          </cell>
          <cell r="Q94" t="e">
            <v>#REF!</v>
          </cell>
          <cell r="R94" t="e">
            <v>#REF!</v>
          </cell>
          <cell r="S94" t="e">
            <v>#REF!</v>
          </cell>
          <cell r="T94" t="e">
            <v>#REF!</v>
          </cell>
          <cell r="U94" t="e">
            <v>#REF!</v>
          </cell>
          <cell r="V94" t="e">
            <v>#REF!</v>
          </cell>
          <cell r="W94" t="e">
            <v>#REF!</v>
          </cell>
          <cell r="X94" t="e">
            <v>#REF!</v>
          </cell>
          <cell r="Y94" t="e">
            <v>#REF!</v>
          </cell>
          <cell r="Z94" t="e">
            <v>#REF!</v>
          </cell>
          <cell r="AA94" t="e">
            <v>#REF!</v>
          </cell>
          <cell r="AB94" t="e">
            <v>#REF!</v>
          </cell>
          <cell r="AC94" t="e">
            <v>#REF!</v>
          </cell>
          <cell r="AD94" t="e">
            <v>#REF!</v>
          </cell>
          <cell r="AE94" t="e">
            <v>#REF!</v>
          </cell>
          <cell r="AF94" t="e">
            <v>#REF!</v>
          </cell>
          <cell r="AG94" t="e">
            <v>#REF!</v>
          </cell>
          <cell r="AH94" t="e">
            <v>#REF!</v>
          </cell>
        </row>
        <row r="95">
          <cell r="F95" t="str">
            <v>22020930</v>
          </cell>
          <cell r="G95" t="str">
            <v xml:space="preserve">1011   </v>
          </cell>
          <cell r="I95" t="str">
            <v>g/t</v>
          </cell>
          <cell r="M95" t="e">
            <v>#REF!</v>
          </cell>
          <cell r="N95" t="e">
            <v>#REF!</v>
          </cell>
          <cell r="O95" t="e">
            <v>#REF!</v>
          </cell>
          <cell r="P95" t="e">
            <v>#REF!</v>
          </cell>
          <cell r="Q95" t="e">
            <v>#REF!</v>
          </cell>
          <cell r="R95" t="e">
            <v>#REF!</v>
          </cell>
          <cell r="S95" t="e">
            <v>#REF!</v>
          </cell>
          <cell r="T95" t="e">
            <v>#REF!</v>
          </cell>
          <cell r="U95" t="e">
            <v>#REF!</v>
          </cell>
          <cell r="V95" t="e">
            <v>#REF!</v>
          </cell>
          <cell r="W95" t="e">
            <v>#REF!</v>
          </cell>
          <cell r="X95" t="e">
            <v>#REF!</v>
          </cell>
          <cell r="Y95" t="e">
            <v>#REF!</v>
          </cell>
          <cell r="Z95" t="e">
            <v>#REF!</v>
          </cell>
          <cell r="AA95" t="e">
            <v>#REF!</v>
          </cell>
          <cell r="AB95" t="e">
            <v>#REF!</v>
          </cell>
          <cell r="AC95" t="e">
            <v>#REF!</v>
          </cell>
          <cell r="AD95" t="e">
            <v>#REF!</v>
          </cell>
          <cell r="AE95" t="e">
            <v>#REF!</v>
          </cell>
          <cell r="AF95" t="e">
            <v>#REF!</v>
          </cell>
          <cell r="AG95" t="e">
            <v>#REF!</v>
          </cell>
          <cell r="AH95" t="e">
            <v>#REF!</v>
          </cell>
        </row>
        <row r="96">
          <cell r="F96" t="str">
            <v>22020930</v>
          </cell>
          <cell r="G96" t="str">
            <v xml:space="preserve">1006   </v>
          </cell>
          <cell r="I96" t="str">
            <v>%</v>
          </cell>
          <cell r="M96" t="e">
            <v>#REF!</v>
          </cell>
          <cell r="N96" t="e">
            <v>#REF!</v>
          </cell>
          <cell r="O96" t="e">
            <v>#REF!</v>
          </cell>
          <cell r="P96" t="e">
            <v>#REF!</v>
          </cell>
          <cell r="Q96" t="e">
            <v>#REF!</v>
          </cell>
          <cell r="R96" t="e">
            <v>#REF!</v>
          </cell>
          <cell r="S96" t="e">
            <v>#REF!</v>
          </cell>
          <cell r="T96" t="e">
            <v>#REF!</v>
          </cell>
          <cell r="U96" t="e">
            <v>#REF!</v>
          </cell>
          <cell r="V96" t="e">
            <v>#REF!</v>
          </cell>
          <cell r="W96" t="e">
            <v>#REF!</v>
          </cell>
          <cell r="X96" t="e">
            <v>#REF!</v>
          </cell>
          <cell r="Y96" t="e">
            <v>#REF!</v>
          </cell>
          <cell r="Z96" t="e">
            <v>#REF!</v>
          </cell>
          <cell r="AA96" t="e">
            <v>#REF!</v>
          </cell>
          <cell r="AB96" t="e">
            <v>#REF!</v>
          </cell>
          <cell r="AC96" t="e">
            <v>#REF!</v>
          </cell>
          <cell r="AD96" t="e">
            <v>#REF!</v>
          </cell>
          <cell r="AE96" t="e">
            <v>#REF!</v>
          </cell>
          <cell r="AF96" t="e">
            <v>#REF!</v>
          </cell>
          <cell r="AG96" t="e">
            <v>#REF!</v>
          </cell>
          <cell r="AH96" t="e">
            <v>#REF!</v>
          </cell>
        </row>
        <row r="97">
          <cell r="F97" t="str">
            <v>22020930</v>
          </cell>
          <cell r="G97" t="str">
            <v xml:space="preserve">1009   </v>
          </cell>
          <cell r="I97" t="str">
            <v>%</v>
          </cell>
          <cell r="M97" t="e">
            <v>#REF!</v>
          </cell>
          <cell r="N97" t="e">
            <v>#REF!</v>
          </cell>
          <cell r="O97" t="e">
            <v>#REF!</v>
          </cell>
          <cell r="P97" t="e">
            <v>#REF!</v>
          </cell>
          <cell r="Q97" t="e">
            <v>#REF!</v>
          </cell>
          <cell r="R97" t="e">
            <v>#REF!</v>
          </cell>
          <cell r="S97" t="e">
            <v>#REF!</v>
          </cell>
          <cell r="T97" t="e">
            <v>#REF!</v>
          </cell>
          <cell r="U97" t="e">
            <v>#REF!</v>
          </cell>
          <cell r="V97" t="e">
            <v>#REF!</v>
          </cell>
          <cell r="W97" t="e">
            <v>#REF!</v>
          </cell>
          <cell r="X97" t="e">
            <v>#REF!</v>
          </cell>
          <cell r="Y97" t="e">
            <v>#REF!</v>
          </cell>
          <cell r="Z97" t="e">
            <v>#REF!</v>
          </cell>
          <cell r="AA97" t="e">
            <v>#REF!</v>
          </cell>
          <cell r="AB97" t="e">
            <v>#REF!</v>
          </cell>
          <cell r="AC97" t="e">
            <v>#REF!</v>
          </cell>
          <cell r="AD97" t="e">
            <v>#REF!</v>
          </cell>
          <cell r="AE97" t="e">
            <v>#REF!</v>
          </cell>
          <cell r="AF97" t="e">
            <v>#REF!</v>
          </cell>
          <cell r="AG97" t="e">
            <v>#REF!</v>
          </cell>
          <cell r="AH97" t="e">
            <v>#REF!</v>
          </cell>
        </row>
        <row r="98">
          <cell r="F98" t="str">
            <v>22020930</v>
          </cell>
          <cell r="G98" t="str">
            <v xml:space="preserve">1012   </v>
          </cell>
          <cell r="I98" t="str">
            <v>%</v>
          </cell>
          <cell r="M98" t="e">
            <v>#REF!</v>
          </cell>
          <cell r="N98" t="e">
            <v>#REF!</v>
          </cell>
          <cell r="O98" t="e">
            <v>#REF!</v>
          </cell>
          <cell r="P98" t="e">
            <v>#REF!</v>
          </cell>
          <cell r="Q98" t="e">
            <v>#REF!</v>
          </cell>
          <cell r="R98" t="e">
            <v>#REF!</v>
          </cell>
          <cell r="S98" t="e">
            <v>#REF!</v>
          </cell>
          <cell r="T98" t="e">
            <v>#REF!</v>
          </cell>
          <cell r="U98" t="e">
            <v>#REF!</v>
          </cell>
          <cell r="V98" t="e">
            <v>#REF!</v>
          </cell>
          <cell r="W98" t="e">
            <v>#REF!</v>
          </cell>
          <cell r="X98" t="e">
            <v>#REF!</v>
          </cell>
          <cell r="Y98" t="e">
            <v>#REF!</v>
          </cell>
          <cell r="Z98" t="e">
            <v>#REF!</v>
          </cell>
          <cell r="AA98" t="e">
            <v>#REF!</v>
          </cell>
          <cell r="AB98" t="e">
            <v>#REF!</v>
          </cell>
          <cell r="AC98" t="e">
            <v>#REF!</v>
          </cell>
          <cell r="AD98" t="e">
            <v>#REF!</v>
          </cell>
          <cell r="AE98" t="e">
            <v>#REF!</v>
          </cell>
          <cell r="AF98" t="e">
            <v>#REF!</v>
          </cell>
          <cell r="AG98" t="e">
            <v>#REF!</v>
          </cell>
          <cell r="AH98" t="e">
            <v>#REF!</v>
          </cell>
        </row>
        <row r="99">
          <cell r="F99" t="str">
            <v>22020930</v>
          </cell>
          <cell r="G99" t="str">
            <v xml:space="preserve">1007   </v>
          </cell>
          <cell r="I99" t="str">
            <v>%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F100" t="str">
            <v>22020930</v>
          </cell>
          <cell r="G100" t="str">
            <v xml:space="preserve">1010   </v>
          </cell>
          <cell r="I100" t="str">
            <v>%</v>
          </cell>
          <cell r="M100" t="e">
            <v>#REF!</v>
          </cell>
          <cell r="N100" t="e">
            <v>#REF!</v>
          </cell>
          <cell r="O100" t="e">
            <v>#REF!</v>
          </cell>
          <cell r="P100" t="e">
            <v>#REF!</v>
          </cell>
          <cell r="Q100" t="e">
            <v>#REF!</v>
          </cell>
          <cell r="R100" t="e">
            <v>#REF!</v>
          </cell>
          <cell r="S100" t="e">
            <v>#REF!</v>
          </cell>
          <cell r="T100" t="e">
            <v>#REF!</v>
          </cell>
          <cell r="U100" t="e">
            <v>#REF!</v>
          </cell>
          <cell r="V100" t="e">
            <v>#REF!</v>
          </cell>
          <cell r="W100" t="e">
            <v>#REF!</v>
          </cell>
          <cell r="X100" t="e">
            <v>#REF!</v>
          </cell>
          <cell r="Y100" t="e">
            <v>#REF!</v>
          </cell>
          <cell r="Z100" t="e">
            <v>#REF!</v>
          </cell>
          <cell r="AA100" t="e">
            <v>#REF!</v>
          </cell>
          <cell r="AB100" t="e">
            <v>#REF!</v>
          </cell>
          <cell r="AC100" t="e">
            <v>#REF!</v>
          </cell>
          <cell r="AD100" t="e">
            <v>#REF!</v>
          </cell>
          <cell r="AE100" t="e">
            <v>#REF!</v>
          </cell>
          <cell r="AF100" t="e">
            <v>#REF!</v>
          </cell>
          <cell r="AG100" t="e">
            <v>#REF!</v>
          </cell>
          <cell r="AH100" t="e">
            <v>#REF!</v>
          </cell>
        </row>
        <row r="101">
          <cell r="F101" t="str">
            <v>22020930</v>
          </cell>
          <cell r="G101" t="str">
            <v xml:space="preserve">1013   </v>
          </cell>
          <cell r="I101" t="str">
            <v>%</v>
          </cell>
          <cell r="M101" t="e">
            <v>#REF!</v>
          </cell>
          <cell r="N101" t="e">
            <v>#REF!</v>
          </cell>
          <cell r="O101" t="e">
            <v>#REF!</v>
          </cell>
          <cell r="P101" t="e">
            <v>#REF!</v>
          </cell>
          <cell r="Q101" t="e">
            <v>#REF!</v>
          </cell>
          <cell r="R101" t="e">
            <v>#REF!</v>
          </cell>
          <cell r="S101" t="e">
            <v>#REF!</v>
          </cell>
          <cell r="T101" t="e">
            <v>#REF!</v>
          </cell>
          <cell r="U101" t="e">
            <v>#REF!</v>
          </cell>
          <cell r="V101" t="e">
            <v>#REF!</v>
          </cell>
          <cell r="W101" t="e">
            <v>#REF!</v>
          </cell>
          <cell r="X101" t="e">
            <v>#REF!</v>
          </cell>
          <cell r="Y101" t="e">
            <v>#REF!</v>
          </cell>
          <cell r="Z101" t="e">
            <v>#REF!</v>
          </cell>
          <cell r="AA101" t="e">
            <v>#REF!</v>
          </cell>
          <cell r="AB101" t="e">
            <v>#REF!</v>
          </cell>
          <cell r="AC101" t="e">
            <v>#REF!</v>
          </cell>
          <cell r="AD101" t="e">
            <v>#REF!</v>
          </cell>
          <cell r="AE101" t="e">
            <v>#REF!</v>
          </cell>
          <cell r="AF101" t="e">
            <v>#REF!</v>
          </cell>
          <cell r="AG101" t="e">
            <v>#REF!</v>
          </cell>
          <cell r="AH101" t="e">
            <v>#REF!</v>
          </cell>
        </row>
        <row r="102">
          <cell r="F102" t="str">
            <v>22060930</v>
          </cell>
          <cell r="G102" t="str">
            <v xml:space="preserve">1014   </v>
          </cell>
          <cell r="I102" t="str">
            <v>Kt</v>
          </cell>
          <cell r="M102" t="e">
            <v>#REF!</v>
          </cell>
          <cell r="N102" t="e">
            <v>#REF!</v>
          </cell>
          <cell r="O102" t="e">
            <v>#REF!</v>
          </cell>
          <cell r="P102" t="e">
            <v>#REF!</v>
          </cell>
          <cell r="Q102" t="e">
            <v>#REF!</v>
          </cell>
          <cell r="R102" t="e">
            <v>#REF!</v>
          </cell>
          <cell r="S102" t="e">
            <v>#REF!</v>
          </cell>
          <cell r="T102" t="e">
            <v>#REF!</v>
          </cell>
          <cell r="U102" t="e">
            <v>#REF!</v>
          </cell>
          <cell r="V102" t="e">
            <v>#REF!</v>
          </cell>
          <cell r="W102" t="e">
            <v>#REF!</v>
          </cell>
          <cell r="X102" t="e">
            <v>#REF!</v>
          </cell>
          <cell r="Y102" t="e">
            <v>#REF!</v>
          </cell>
          <cell r="Z102" t="e">
            <v>#REF!</v>
          </cell>
          <cell r="AA102" t="e">
            <v>#REF!</v>
          </cell>
          <cell r="AB102" t="e">
            <v>#REF!</v>
          </cell>
          <cell r="AC102" t="e">
            <v>#REF!</v>
          </cell>
          <cell r="AD102" t="e">
            <v>#REF!</v>
          </cell>
          <cell r="AE102" t="e">
            <v>#REF!</v>
          </cell>
          <cell r="AF102" t="e">
            <v>#REF!</v>
          </cell>
          <cell r="AG102" t="e">
            <v>#REF!</v>
          </cell>
          <cell r="AH102" t="e">
            <v>#REF!</v>
          </cell>
        </row>
        <row r="103">
          <cell r="F103" t="str">
            <v>22060930</v>
          </cell>
          <cell r="G103" t="str">
            <v xml:space="preserve">1015   </v>
          </cell>
          <cell r="I103" t="str">
            <v>Kt</v>
          </cell>
          <cell r="M103" t="e">
            <v>#REF!</v>
          </cell>
          <cell r="N103" t="e">
            <v>#REF!</v>
          </cell>
          <cell r="O103" t="e">
            <v>#REF!</v>
          </cell>
          <cell r="P103" t="e">
            <v>#REF!</v>
          </cell>
          <cell r="Q103" t="e">
            <v>#REF!</v>
          </cell>
          <cell r="R103" t="e">
            <v>#REF!</v>
          </cell>
          <cell r="S103" t="e">
            <v>#REF!</v>
          </cell>
          <cell r="T103" t="e">
            <v>#REF!</v>
          </cell>
          <cell r="U103" t="e">
            <v>#REF!</v>
          </cell>
          <cell r="V103" t="e">
            <v>#REF!</v>
          </cell>
          <cell r="W103" t="e">
            <v>#REF!</v>
          </cell>
          <cell r="X103" t="e">
            <v>#REF!</v>
          </cell>
          <cell r="Y103" t="e">
            <v>#REF!</v>
          </cell>
          <cell r="Z103" t="e">
            <v>#REF!</v>
          </cell>
          <cell r="AA103" t="e">
            <v>#REF!</v>
          </cell>
          <cell r="AB103" t="e">
            <v>#REF!</v>
          </cell>
          <cell r="AC103" t="e">
            <v>#REF!</v>
          </cell>
          <cell r="AD103" t="e">
            <v>#REF!</v>
          </cell>
          <cell r="AE103" t="e">
            <v>#REF!</v>
          </cell>
          <cell r="AF103" t="e">
            <v>#REF!</v>
          </cell>
          <cell r="AG103" t="e">
            <v>#REF!</v>
          </cell>
          <cell r="AH103" t="e">
            <v>#REF!</v>
          </cell>
        </row>
        <row r="104">
          <cell r="F104" t="str">
            <v>22060930</v>
          </cell>
          <cell r="G104" t="str">
            <v xml:space="preserve">1016   </v>
          </cell>
          <cell r="I104" t="str">
            <v>g/t</v>
          </cell>
          <cell r="M104" t="e">
            <v>#REF!</v>
          </cell>
          <cell r="N104" t="e">
            <v>#REF!</v>
          </cell>
          <cell r="O104" t="e">
            <v>#REF!</v>
          </cell>
          <cell r="P104" t="e">
            <v>#REF!</v>
          </cell>
          <cell r="Q104" t="e">
            <v>#REF!</v>
          </cell>
          <cell r="R104" t="e">
            <v>#REF!</v>
          </cell>
          <cell r="S104" t="e">
            <v>#REF!</v>
          </cell>
          <cell r="T104" t="e">
            <v>#REF!</v>
          </cell>
          <cell r="U104" t="e">
            <v>#REF!</v>
          </cell>
          <cell r="V104" t="e">
            <v>#REF!</v>
          </cell>
          <cell r="W104" t="e">
            <v>#REF!</v>
          </cell>
          <cell r="X104" t="e">
            <v>#REF!</v>
          </cell>
          <cell r="Y104" t="e">
            <v>#REF!</v>
          </cell>
          <cell r="Z104" t="e">
            <v>#REF!</v>
          </cell>
          <cell r="AA104" t="e">
            <v>#REF!</v>
          </cell>
          <cell r="AB104" t="e">
            <v>#REF!</v>
          </cell>
          <cell r="AC104" t="e">
            <v>#REF!</v>
          </cell>
          <cell r="AD104" t="e">
            <v>#REF!</v>
          </cell>
          <cell r="AE104" t="e">
            <v>#REF!</v>
          </cell>
          <cell r="AF104" t="e">
            <v>#REF!</v>
          </cell>
          <cell r="AG104" t="e">
            <v>#REF!</v>
          </cell>
          <cell r="AH104" t="e">
            <v>#REF!</v>
          </cell>
        </row>
        <row r="105">
          <cell r="F105" t="str">
            <v>22060930</v>
          </cell>
          <cell r="G105" t="str">
            <v xml:space="preserve">1017   </v>
          </cell>
          <cell r="I105" t="str">
            <v>%</v>
          </cell>
          <cell r="M105" t="e">
            <v>#REF!</v>
          </cell>
          <cell r="N105" t="e">
            <v>#REF!</v>
          </cell>
          <cell r="O105" t="e">
            <v>#REF!</v>
          </cell>
          <cell r="P105" t="e">
            <v>#REF!</v>
          </cell>
          <cell r="Q105" t="e">
            <v>#REF!</v>
          </cell>
          <cell r="R105" t="e">
            <v>#REF!</v>
          </cell>
          <cell r="S105" t="e">
            <v>#REF!</v>
          </cell>
          <cell r="T105" t="e">
            <v>#REF!</v>
          </cell>
          <cell r="U105" t="e">
            <v>#REF!</v>
          </cell>
          <cell r="V105" t="e">
            <v>#REF!</v>
          </cell>
          <cell r="W105" t="e">
            <v>#REF!</v>
          </cell>
          <cell r="X105" t="e">
            <v>#REF!</v>
          </cell>
          <cell r="Y105" t="e">
            <v>#REF!</v>
          </cell>
          <cell r="Z105" t="e">
            <v>#REF!</v>
          </cell>
          <cell r="AA105" t="e">
            <v>#REF!</v>
          </cell>
          <cell r="AB105" t="e">
            <v>#REF!</v>
          </cell>
          <cell r="AC105" t="e">
            <v>#REF!</v>
          </cell>
          <cell r="AD105" t="e">
            <v>#REF!</v>
          </cell>
          <cell r="AE105" t="e">
            <v>#REF!</v>
          </cell>
          <cell r="AF105" t="e">
            <v>#REF!</v>
          </cell>
          <cell r="AG105" t="e">
            <v>#REF!</v>
          </cell>
          <cell r="AH105" t="e">
            <v>#REF!</v>
          </cell>
        </row>
        <row r="106">
          <cell r="F106" t="str">
            <v>22060930</v>
          </cell>
          <cell r="G106" t="str">
            <v xml:space="preserve">1018   </v>
          </cell>
          <cell r="I106" t="str">
            <v>%</v>
          </cell>
          <cell r="M106" t="e">
            <v>#REF!</v>
          </cell>
          <cell r="N106" t="e">
            <v>#REF!</v>
          </cell>
          <cell r="O106" t="e">
            <v>#REF!</v>
          </cell>
          <cell r="P106" t="e">
            <v>#REF!</v>
          </cell>
          <cell r="Q106" t="e">
            <v>#REF!</v>
          </cell>
          <cell r="R106" t="e">
            <v>#REF!</v>
          </cell>
          <cell r="S106" t="e">
            <v>#REF!</v>
          </cell>
          <cell r="T106" t="e">
            <v>#REF!</v>
          </cell>
          <cell r="U106" t="e">
            <v>#REF!</v>
          </cell>
          <cell r="V106" t="e">
            <v>#REF!</v>
          </cell>
          <cell r="W106" t="e">
            <v>#REF!</v>
          </cell>
          <cell r="X106" t="e">
            <v>#REF!</v>
          </cell>
          <cell r="Y106" t="e">
            <v>#REF!</v>
          </cell>
          <cell r="Z106" t="e">
            <v>#REF!</v>
          </cell>
          <cell r="AA106" t="e">
            <v>#REF!</v>
          </cell>
          <cell r="AB106" t="e">
            <v>#REF!</v>
          </cell>
          <cell r="AC106" t="e">
            <v>#REF!</v>
          </cell>
          <cell r="AD106" t="e">
            <v>#REF!</v>
          </cell>
          <cell r="AE106" t="e">
            <v>#REF!</v>
          </cell>
          <cell r="AF106" t="e">
            <v>#REF!</v>
          </cell>
          <cell r="AG106" t="e">
            <v>#REF!</v>
          </cell>
          <cell r="AH106" t="e">
            <v>#REF!</v>
          </cell>
        </row>
        <row r="107">
          <cell r="F107" t="str">
            <v>22060930</v>
          </cell>
          <cell r="G107" t="str">
            <v xml:space="preserve">1019   </v>
          </cell>
          <cell r="I107" t="str">
            <v>%</v>
          </cell>
          <cell r="M107" t="e">
            <v>#REF!</v>
          </cell>
          <cell r="N107" t="e">
            <v>#REF!</v>
          </cell>
          <cell r="O107" t="e">
            <v>#REF!</v>
          </cell>
          <cell r="P107" t="e">
            <v>#REF!</v>
          </cell>
          <cell r="Q107" t="e">
            <v>#REF!</v>
          </cell>
          <cell r="R107" t="e">
            <v>#REF!</v>
          </cell>
          <cell r="S107" t="e">
            <v>#REF!</v>
          </cell>
          <cell r="T107" t="e">
            <v>#REF!</v>
          </cell>
          <cell r="U107" t="e">
            <v>#REF!</v>
          </cell>
          <cell r="V107" t="e">
            <v>#REF!</v>
          </cell>
          <cell r="W107" t="e">
            <v>#REF!</v>
          </cell>
          <cell r="X107" t="e">
            <v>#REF!</v>
          </cell>
          <cell r="Y107" t="e">
            <v>#REF!</v>
          </cell>
          <cell r="Z107" t="e">
            <v>#REF!</v>
          </cell>
          <cell r="AA107" t="e">
            <v>#REF!</v>
          </cell>
          <cell r="AB107" t="e">
            <v>#REF!</v>
          </cell>
          <cell r="AC107" t="e">
            <v>#REF!</v>
          </cell>
          <cell r="AD107" t="e">
            <v>#REF!</v>
          </cell>
          <cell r="AE107" t="e">
            <v>#REF!</v>
          </cell>
          <cell r="AF107" t="e">
            <v>#REF!</v>
          </cell>
          <cell r="AG107" t="e">
            <v>#REF!</v>
          </cell>
          <cell r="AH107" t="e">
            <v>#REF!</v>
          </cell>
        </row>
        <row r="108">
          <cell r="F108" t="str">
            <v>22060930</v>
          </cell>
          <cell r="G108" t="str">
            <v xml:space="preserve">1020   </v>
          </cell>
          <cell r="I108" t="str">
            <v>%</v>
          </cell>
          <cell r="M108" t="e">
            <v>#REF!</v>
          </cell>
          <cell r="N108" t="e">
            <v>#REF!</v>
          </cell>
          <cell r="O108" t="e">
            <v>#REF!</v>
          </cell>
          <cell r="P108" t="e">
            <v>#REF!</v>
          </cell>
          <cell r="Q108" t="e">
            <v>#REF!</v>
          </cell>
          <cell r="R108" t="e">
            <v>#REF!</v>
          </cell>
          <cell r="S108" t="e">
            <v>#REF!</v>
          </cell>
          <cell r="T108" t="e">
            <v>#REF!</v>
          </cell>
          <cell r="U108" t="e">
            <v>#REF!</v>
          </cell>
          <cell r="V108" t="e">
            <v>#REF!</v>
          </cell>
          <cell r="W108" t="e">
            <v>#REF!</v>
          </cell>
          <cell r="X108" t="e">
            <v>#REF!</v>
          </cell>
          <cell r="Y108" t="e">
            <v>#REF!</v>
          </cell>
          <cell r="Z108" t="e">
            <v>#REF!</v>
          </cell>
          <cell r="AA108" t="e">
            <v>#REF!</v>
          </cell>
          <cell r="AB108" t="e">
            <v>#REF!</v>
          </cell>
          <cell r="AC108" t="e">
            <v>#REF!</v>
          </cell>
          <cell r="AD108" t="e">
            <v>#REF!</v>
          </cell>
          <cell r="AE108" t="e">
            <v>#REF!</v>
          </cell>
          <cell r="AF108" t="e">
            <v>#REF!</v>
          </cell>
          <cell r="AG108" t="e">
            <v>#REF!</v>
          </cell>
          <cell r="AH108" t="e">
            <v>#REF!</v>
          </cell>
        </row>
        <row r="109">
          <cell r="F109" t="str">
            <v>22060930</v>
          </cell>
          <cell r="G109" t="str">
            <v xml:space="preserve">1021   </v>
          </cell>
          <cell r="I109" t="str">
            <v>%</v>
          </cell>
          <cell r="M109" t="e">
            <v>#REF!</v>
          </cell>
          <cell r="N109" t="e">
            <v>#REF!</v>
          </cell>
          <cell r="O109" t="e">
            <v>#REF!</v>
          </cell>
          <cell r="P109" t="e">
            <v>#REF!</v>
          </cell>
          <cell r="Q109" t="e">
            <v>#REF!</v>
          </cell>
          <cell r="R109" t="e">
            <v>#REF!</v>
          </cell>
          <cell r="S109" t="e">
            <v>#REF!</v>
          </cell>
          <cell r="T109" t="e">
            <v>#REF!</v>
          </cell>
          <cell r="U109" t="e">
            <v>#REF!</v>
          </cell>
          <cell r="V109" t="e">
            <v>#REF!</v>
          </cell>
          <cell r="W109" t="e">
            <v>#REF!</v>
          </cell>
          <cell r="X109" t="e">
            <v>#REF!</v>
          </cell>
          <cell r="Y109" t="e">
            <v>#REF!</v>
          </cell>
          <cell r="Z109" t="e">
            <v>#REF!</v>
          </cell>
          <cell r="AA109" t="e">
            <v>#REF!</v>
          </cell>
          <cell r="AB109" t="e">
            <v>#REF!</v>
          </cell>
          <cell r="AC109" t="e">
            <v>#REF!</v>
          </cell>
          <cell r="AD109" t="e">
            <v>#REF!</v>
          </cell>
          <cell r="AE109" t="e">
            <v>#REF!</v>
          </cell>
          <cell r="AF109" t="e">
            <v>#REF!</v>
          </cell>
          <cell r="AG109" t="e">
            <v>#REF!</v>
          </cell>
          <cell r="AH109" t="e">
            <v>#REF!</v>
          </cell>
        </row>
        <row r="110">
          <cell r="F110" t="str">
            <v>22060930</v>
          </cell>
          <cell r="G110" t="str">
            <v xml:space="preserve">1022   </v>
          </cell>
          <cell r="I110" t="str">
            <v>Kt</v>
          </cell>
          <cell r="M110" t="e">
            <v>#REF!</v>
          </cell>
          <cell r="N110" t="e">
            <v>#REF!</v>
          </cell>
          <cell r="O110" t="e">
            <v>#REF!</v>
          </cell>
          <cell r="P110" t="e">
            <v>#REF!</v>
          </cell>
          <cell r="Q110" t="e">
            <v>#REF!</v>
          </cell>
          <cell r="R110" t="e">
            <v>#REF!</v>
          </cell>
          <cell r="S110" t="e">
            <v>#REF!</v>
          </cell>
          <cell r="T110" t="e">
            <v>#REF!</v>
          </cell>
          <cell r="U110" t="e">
            <v>#REF!</v>
          </cell>
          <cell r="V110" t="e">
            <v>#REF!</v>
          </cell>
          <cell r="W110" t="e">
            <v>#REF!</v>
          </cell>
          <cell r="X110" t="e">
            <v>#REF!</v>
          </cell>
          <cell r="Y110" t="e">
            <v>#REF!</v>
          </cell>
          <cell r="Z110" t="e">
            <v>#REF!</v>
          </cell>
          <cell r="AA110" t="e">
            <v>#REF!</v>
          </cell>
          <cell r="AB110" t="e">
            <v>#REF!</v>
          </cell>
          <cell r="AC110" t="e">
            <v>#REF!</v>
          </cell>
          <cell r="AD110" t="e">
            <v>#REF!</v>
          </cell>
          <cell r="AE110" t="e">
            <v>#REF!</v>
          </cell>
          <cell r="AF110" t="e">
            <v>#REF!</v>
          </cell>
          <cell r="AG110" t="e">
            <v>#REF!</v>
          </cell>
          <cell r="AH110" t="e">
            <v>#REF!</v>
          </cell>
        </row>
        <row r="111">
          <cell r="F111" t="str">
            <v>22060930</v>
          </cell>
          <cell r="G111" t="str">
            <v xml:space="preserve">1023   </v>
          </cell>
          <cell r="I111" t="str">
            <v>Kt</v>
          </cell>
          <cell r="M111" t="e">
            <v>#REF!</v>
          </cell>
          <cell r="N111" t="e">
            <v>#REF!</v>
          </cell>
          <cell r="O111" t="e">
            <v>#REF!</v>
          </cell>
          <cell r="P111" t="e">
            <v>#REF!</v>
          </cell>
          <cell r="Q111" t="e">
            <v>#REF!</v>
          </cell>
          <cell r="R111" t="e">
            <v>#REF!</v>
          </cell>
          <cell r="S111" t="e">
            <v>#REF!</v>
          </cell>
          <cell r="T111" t="e">
            <v>#REF!</v>
          </cell>
          <cell r="U111" t="e">
            <v>#REF!</v>
          </cell>
          <cell r="V111" t="e">
            <v>#REF!</v>
          </cell>
          <cell r="W111" t="e">
            <v>#REF!</v>
          </cell>
          <cell r="X111" t="e">
            <v>#REF!</v>
          </cell>
          <cell r="Y111" t="e">
            <v>#REF!</v>
          </cell>
          <cell r="Z111" t="e">
            <v>#REF!</v>
          </cell>
          <cell r="AA111" t="e">
            <v>#REF!</v>
          </cell>
          <cell r="AB111" t="e">
            <v>#REF!</v>
          </cell>
          <cell r="AC111" t="e">
            <v>#REF!</v>
          </cell>
          <cell r="AD111" t="e">
            <v>#REF!</v>
          </cell>
          <cell r="AE111" t="e">
            <v>#REF!</v>
          </cell>
          <cell r="AF111" t="e">
            <v>#REF!</v>
          </cell>
          <cell r="AG111" t="e">
            <v>#REF!</v>
          </cell>
          <cell r="AH111" t="e">
            <v>#REF!</v>
          </cell>
        </row>
        <row r="112">
          <cell r="F112" t="str">
            <v>22060930</v>
          </cell>
          <cell r="G112" t="str">
            <v xml:space="preserve">1024   </v>
          </cell>
          <cell r="I112" t="str">
            <v>g/t</v>
          </cell>
          <cell r="M112" t="e">
            <v>#REF!</v>
          </cell>
          <cell r="N112" t="e">
            <v>#REF!</v>
          </cell>
          <cell r="O112" t="e">
            <v>#REF!</v>
          </cell>
          <cell r="P112" t="e">
            <v>#REF!</v>
          </cell>
          <cell r="Q112" t="e">
            <v>#REF!</v>
          </cell>
          <cell r="R112" t="e">
            <v>#REF!</v>
          </cell>
          <cell r="S112" t="e">
            <v>#REF!</v>
          </cell>
          <cell r="T112" t="e">
            <v>#REF!</v>
          </cell>
          <cell r="U112" t="e">
            <v>#REF!</v>
          </cell>
          <cell r="V112" t="e">
            <v>#REF!</v>
          </cell>
          <cell r="W112" t="e">
            <v>#REF!</v>
          </cell>
          <cell r="X112" t="e">
            <v>#REF!</v>
          </cell>
          <cell r="Y112" t="e">
            <v>#REF!</v>
          </cell>
          <cell r="Z112" t="e">
            <v>#REF!</v>
          </cell>
          <cell r="AA112" t="e">
            <v>#REF!</v>
          </cell>
          <cell r="AB112" t="e">
            <v>#REF!</v>
          </cell>
          <cell r="AC112" t="e">
            <v>#REF!</v>
          </cell>
          <cell r="AD112" t="e">
            <v>#REF!</v>
          </cell>
          <cell r="AE112" t="e">
            <v>#REF!</v>
          </cell>
          <cell r="AF112" t="e">
            <v>#REF!</v>
          </cell>
          <cell r="AG112" t="e">
            <v>#REF!</v>
          </cell>
          <cell r="AH112" t="e">
            <v>#REF!</v>
          </cell>
        </row>
        <row r="113">
          <cell r="F113" t="str">
            <v>22060930</v>
          </cell>
          <cell r="G113" t="str">
            <v xml:space="preserve">1025   </v>
          </cell>
          <cell r="I113" t="str">
            <v>g/t</v>
          </cell>
          <cell r="M113" t="e">
            <v>#REF!</v>
          </cell>
          <cell r="N113" t="e">
            <v>#REF!</v>
          </cell>
          <cell r="O113" t="e">
            <v>#REF!</v>
          </cell>
          <cell r="P113" t="e">
            <v>#REF!</v>
          </cell>
          <cell r="Q113" t="e">
            <v>#REF!</v>
          </cell>
          <cell r="R113" t="e">
            <v>#REF!</v>
          </cell>
          <cell r="S113" t="e">
            <v>#REF!</v>
          </cell>
          <cell r="T113" t="e">
            <v>#REF!</v>
          </cell>
          <cell r="U113" t="e">
            <v>#REF!</v>
          </cell>
          <cell r="V113" t="e">
            <v>#REF!</v>
          </cell>
          <cell r="W113" t="e">
            <v>#REF!</v>
          </cell>
          <cell r="X113" t="e">
            <v>#REF!</v>
          </cell>
          <cell r="Y113" t="e">
            <v>#REF!</v>
          </cell>
          <cell r="Z113" t="e">
            <v>#REF!</v>
          </cell>
          <cell r="AA113" t="e">
            <v>#REF!</v>
          </cell>
          <cell r="AB113" t="e">
            <v>#REF!</v>
          </cell>
          <cell r="AC113" t="e">
            <v>#REF!</v>
          </cell>
          <cell r="AD113" t="e">
            <v>#REF!</v>
          </cell>
          <cell r="AE113" t="e">
            <v>#REF!</v>
          </cell>
          <cell r="AF113" t="e">
            <v>#REF!</v>
          </cell>
          <cell r="AG113" t="e">
            <v>#REF!</v>
          </cell>
          <cell r="AH113" t="e">
            <v>#REF!</v>
          </cell>
        </row>
        <row r="114">
          <cell r="F114" t="str">
            <v>22060930</v>
          </cell>
          <cell r="G114" t="str">
            <v xml:space="preserve">1026   </v>
          </cell>
          <cell r="I114" t="str">
            <v>KOz</v>
          </cell>
          <cell r="M114" t="e">
            <v>#REF!</v>
          </cell>
          <cell r="N114" t="e">
            <v>#REF!</v>
          </cell>
          <cell r="O114" t="e">
            <v>#REF!</v>
          </cell>
          <cell r="P114" t="e">
            <v>#REF!</v>
          </cell>
          <cell r="Q114" t="e">
            <v>#REF!</v>
          </cell>
          <cell r="R114" t="e">
            <v>#REF!</v>
          </cell>
          <cell r="S114" t="e">
            <v>#REF!</v>
          </cell>
          <cell r="T114" t="e">
            <v>#REF!</v>
          </cell>
          <cell r="U114" t="e">
            <v>#REF!</v>
          </cell>
          <cell r="V114" t="e">
            <v>#REF!</v>
          </cell>
          <cell r="W114" t="e">
            <v>#REF!</v>
          </cell>
          <cell r="X114" t="e">
            <v>#REF!</v>
          </cell>
          <cell r="Y114" t="e">
            <v>#REF!</v>
          </cell>
          <cell r="Z114" t="e">
            <v>#REF!</v>
          </cell>
          <cell r="AA114" t="e">
            <v>#REF!</v>
          </cell>
          <cell r="AB114" t="e">
            <v>#REF!</v>
          </cell>
          <cell r="AC114" t="e">
            <v>#REF!</v>
          </cell>
          <cell r="AD114" t="e">
            <v>#REF!</v>
          </cell>
          <cell r="AE114" t="e">
            <v>#REF!</v>
          </cell>
          <cell r="AF114" t="e">
            <v>#REF!</v>
          </cell>
          <cell r="AG114" t="e">
            <v>#REF!</v>
          </cell>
          <cell r="AH114" t="e">
            <v>#REF!</v>
          </cell>
        </row>
        <row r="115">
          <cell r="F115" t="str">
            <v>22060930</v>
          </cell>
          <cell r="G115" t="str">
            <v xml:space="preserve">1027   </v>
          </cell>
          <cell r="I115" t="str">
            <v>Kt</v>
          </cell>
          <cell r="M115" t="e">
            <v>#REF!</v>
          </cell>
          <cell r="N115" t="e">
            <v>#REF!</v>
          </cell>
          <cell r="O115" t="e">
            <v>#REF!</v>
          </cell>
          <cell r="P115" t="e">
            <v>#REF!</v>
          </cell>
          <cell r="Q115" t="e">
            <v>#REF!</v>
          </cell>
          <cell r="R115" t="e">
            <v>#REF!</v>
          </cell>
          <cell r="S115" t="e">
            <v>#REF!</v>
          </cell>
          <cell r="T115" t="e">
            <v>#REF!</v>
          </cell>
          <cell r="U115" t="e">
            <v>#REF!</v>
          </cell>
          <cell r="V115" t="e">
            <v>#REF!</v>
          </cell>
          <cell r="W115" t="e">
            <v>#REF!</v>
          </cell>
          <cell r="X115" t="e">
            <v>#REF!</v>
          </cell>
          <cell r="Y115" t="e">
            <v>#REF!</v>
          </cell>
          <cell r="Z115" t="e">
            <v>#REF!</v>
          </cell>
          <cell r="AA115" t="e">
            <v>#REF!</v>
          </cell>
          <cell r="AB115" t="e">
            <v>#REF!</v>
          </cell>
          <cell r="AC115" t="e">
            <v>#REF!</v>
          </cell>
          <cell r="AD115" t="e">
            <v>#REF!</v>
          </cell>
          <cell r="AE115" t="e">
            <v>#REF!</v>
          </cell>
          <cell r="AF115" t="e">
            <v>#REF!</v>
          </cell>
          <cell r="AG115" t="e">
            <v>#REF!</v>
          </cell>
          <cell r="AH115" t="e">
            <v>#REF!</v>
          </cell>
        </row>
        <row r="116">
          <cell r="F116" t="str">
            <v>22060930</v>
          </cell>
          <cell r="G116" t="str">
            <v xml:space="preserve">1028   </v>
          </cell>
          <cell r="I116" t="str">
            <v>Kt</v>
          </cell>
          <cell r="M116" t="e">
            <v>#REF!</v>
          </cell>
          <cell r="N116" t="e">
            <v>#REF!</v>
          </cell>
          <cell r="O116" t="e">
            <v>#REF!</v>
          </cell>
          <cell r="P116" t="e">
            <v>#REF!</v>
          </cell>
          <cell r="Q116" t="e">
            <v>#REF!</v>
          </cell>
          <cell r="R116" t="e">
            <v>#REF!</v>
          </cell>
          <cell r="S116" t="e">
            <v>#REF!</v>
          </cell>
          <cell r="T116" t="e">
            <v>#REF!</v>
          </cell>
          <cell r="U116" t="e">
            <v>#REF!</v>
          </cell>
          <cell r="V116" t="e">
            <v>#REF!</v>
          </cell>
          <cell r="W116" t="e">
            <v>#REF!</v>
          </cell>
          <cell r="X116" t="e">
            <v>#REF!</v>
          </cell>
          <cell r="Y116" t="e">
            <v>#REF!</v>
          </cell>
          <cell r="Z116" t="e">
            <v>#REF!</v>
          </cell>
          <cell r="AA116" t="e">
            <v>#REF!</v>
          </cell>
          <cell r="AB116" t="e">
            <v>#REF!</v>
          </cell>
          <cell r="AC116" t="e">
            <v>#REF!</v>
          </cell>
          <cell r="AD116" t="e">
            <v>#REF!</v>
          </cell>
          <cell r="AE116" t="e">
            <v>#REF!</v>
          </cell>
          <cell r="AF116" t="e">
            <v>#REF!</v>
          </cell>
          <cell r="AG116" t="e">
            <v>#REF!</v>
          </cell>
          <cell r="AH116" t="e">
            <v>#REF!</v>
          </cell>
        </row>
        <row r="117">
          <cell r="F117" t="str">
            <v>22060930</v>
          </cell>
          <cell r="G117" t="str">
            <v xml:space="preserve">1029   </v>
          </cell>
          <cell r="I117" t="str">
            <v>KOz</v>
          </cell>
          <cell r="M117" t="e">
            <v>#REF!</v>
          </cell>
          <cell r="N117" t="e">
            <v>#REF!</v>
          </cell>
          <cell r="O117" t="e">
            <v>#REF!</v>
          </cell>
          <cell r="P117" t="e">
            <v>#REF!</v>
          </cell>
          <cell r="Q117" t="e">
            <v>#REF!</v>
          </cell>
          <cell r="R117" t="e">
            <v>#REF!</v>
          </cell>
          <cell r="S117" t="e">
            <v>#REF!</v>
          </cell>
          <cell r="T117" t="e">
            <v>#REF!</v>
          </cell>
          <cell r="U117" t="e">
            <v>#REF!</v>
          </cell>
          <cell r="V117" t="e">
            <v>#REF!</v>
          </cell>
          <cell r="W117" t="e">
            <v>#REF!</v>
          </cell>
          <cell r="X117" t="e">
            <v>#REF!</v>
          </cell>
          <cell r="Y117" t="e">
            <v>#REF!</v>
          </cell>
          <cell r="Z117" t="e">
            <v>#REF!</v>
          </cell>
          <cell r="AA117" t="e">
            <v>#REF!</v>
          </cell>
          <cell r="AB117" t="e">
            <v>#REF!</v>
          </cell>
          <cell r="AC117" t="e">
            <v>#REF!</v>
          </cell>
          <cell r="AD117" t="e">
            <v>#REF!</v>
          </cell>
          <cell r="AE117" t="e">
            <v>#REF!</v>
          </cell>
          <cell r="AF117" t="e">
            <v>#REF!</v>
          </cell>
          <cell r="AG117" t="e">
            <v>#REF!</v>
          </cell>
          <cell r="AH117" t="e">
            <v>#REF!</v>
          </cell>
        </row>
        <row r="118">
          <cell r="F118" t="str">
            <v>22060930</v>
          </cell>
          <cell r="G118" t="str">
            <v xml:space="preserve">1030   </v>
          </cell>
          <cell r="I118" t="str">
            <v>Kt</v>
          </cell>
          <cell r="M118" t="e">
            <v>#REF!</v>
          </cell>
          <cell r="N118" t="e">
            <v>#REF!</v>
          </cell>
          <cell r="O118" t="e">
            <v>#REF!</v>
          </cell>
          <cell r="P118" t="e">
            <v>#REF!</v>
          </cell>
          <cell r="Q118" t="e">
            <v>#REF!</v>
          </cell>
          <cell r="R118" t="e">
            <v>#REF!</v>
          </cell>
          <cell r="S118" t="e">
            <v>#REF!</v>
          </cell>
          <cell r="T118" t="e">
            <v>#REF!</v>
          </cell>
          <cell r="U118" t="e">
            <v>#REF!</v>
          </cell>
          <cell r="V118" t="e">
            <v>#REF!</v>
          </cell>
          <cell r="W118" t="e">
            <v>#REF!</v>
          </cell>
          <cell r="X118" t="e">
            <v>#REF!</v>
          </cell>
          <cell r="Y118" t="e">
            <v>#REF!</v>
          </cell>
          <cell r="Z118" t="e">
            <v>#REF!</v>
          </cell>
          <cell r="AA118" t="e">
            <v>#REF!</v>
          </cell>
          <cell r="AB118" t="e">
            <v>#REF!</v>
          </cell>
          <cell r="AC118" t="e">
            <v>#REF!</v>
          </cell>
          <cell r="AD118" t="e">
            <v>#REF!</v>
          </cell>
          <cell r="AE118" t="e">
            <v>#REF!</v>
          </cell>
          <cell r="AF118" t="e">
            <v>#REF!</v>
          </cell>
          <cell r="AG118" t="e">
            <v>#REF!</v>
          </cell>
          <cell r="AH118" t="e">
            <v>#REF!</v>
          </cell>
        </row>
        <row r="119">
          <cell r="F119" t="str">
            <v>22060930</v>
          </cell>
          <cell r="G119" t="str">
            <v xml:space="preserve">1031   </v>
          </cell>
          <cell r="I119" t="str">
            <v>Kt</v>
          </cell>
          <cell r="M119" t="e">
            <v>#REF!</v>
          </cell>
          <cell r="N119" t="e">
            <v>#REF!</v>
          </cell>
          <cell r="O119" t="e">
            <v>#REF!</v>
          </cell>
          <cell r="P119" t="e">
            <v>#REF!</v>
          </cell>
          <cell r="Q119" t="e">
            <v>#REF!</v>
          </cell>
          <cell r="R119" t="e">
            <v>#REF!</v>
          </cell>
          <cell r="S119" t="e">
            <v>#REF!</v>
          </cell>
          <cell r="T119" t="e">
            <v>#REF!</v>
          </cell>
          <cell r="U119" t="e">
            <v>#REF!</v>
          </cell>
          <cell r="V119" t="e">
            <v>#REF!</v>
          </cell>
          <cell r="W119" t="e">
            <v>#REF!</v>
          </cell>
          <cell r="X119" t="e">
            <v>#REF!</v>
          </cell>
          <cell r="Y119" t="e">
            <v>#REF!</v>
          </cell>
          <cell r="Z119" t="e">
            <v>#REF!</v>
          </cell>
          <cell r="AA119" t="e">
            <v>#REF!</v>
          </cell>
          <cell r="AB119" t="e">
            <v>#REF!</v>
          </cell>
          <cell r="AC119" t="e">
            <v>#REF!</v>
          </cell>
          <cell r="AD119" t="e">
            <v>#REF!</v>
          </cell>
          <cell r="AE119" t="e">
            <v>#REF!</v>
          </cell>
          <cell r="AF119" t="e">
            <v>#REF!</v>
          </cell>
          <cell r="AG119" t="e">
            <v>#REF!</v>
          </cell>
          <cell r="AH119" t="e">
            <v>#REF!</v>
          </cell>
        </row>
        <row r="120">
          <cell r="F120" t="str">
            <v>22060930</v>
          </cell>
          <cell r="G120" t="str">
            <v xml:space="preserve">1032   </v>
          </cell>
          <cell r="I120" t="str">
            <v>USD 000's</v>
          </cell>
          <cell r="M120" t="e">
            <v>#REF!</v>
          </cell>
          <cell r="N120" t="e">
            <v>#REF!</v>
          </cell>
          <cell r="O120" t="e">
            <v>#REF!</v>
          </cell>
          <cell r="P120" t="e">
            <v>#REF!</v>
          </cell>
          <cell r="Q120" t="e">
            <v>#REF!</v>
          </cell>
          <cell r="R120" t="e">
            <v>#REF!</v>
          </cell>
          <cell r="S120" t="e">
            <v>#REF!</v>
          </cell>
          <cell r="T120" t="e">
            <v>#REF!</v>
          </cell>
          <cell r="U120" t="e">
            <v>#REF!</v>
          </cell>
          <cell r="V120" t="e">
            <v>#REF!</v>
          </cell>
          <cell r="W120" t="e">
            <v>#REF!</v>
          </cell>
          <cell r="X120" t="e">
            <v>#REF!</v>
          </cell>
          <cell r="Y120" t="e">
            <v>#REF!</v>
          </cell>
          <cell r="Z120" t="e">
            <v>#REF!</v>
          </cell>
          <cell r="AA120" t="e">
            <v>#REF!</v>
          </cell>
          <cell r="AB120" t="e">
            <v>#REF!</v>
          </cell>
          <cell r="AC120" t="e">
            <v>#REF!</v>
          </cell>
          <cell r="AD120" t="e">
            <v>#REF!</v>
          </cell>
          <cell r="AE120" t="e">
            <v>#REF!</v>
          </cell>
          <cell r="AF120" t="e">
            <v>#REF!</v>
          </cell>
          <cell r="AG120" t="e">
            <v>#REF!</v>
          </cell>
          <cell r="AH120" t="e">
            <v>#REF!</v>
          </cell>
        </row>
        <row r="121">
          <cell r="F121" t="str">
            <v>22060930</v>
          </cell>
          <cell r="G121" t="str">
            <v xml:space="preserve">1033   </v>
          </cell>
          <cell r="I121" t="str">
            <v>USD 000's</v>
          </cell>
          <cell r="M121" t="e">
            <v>#REF!</v>
          </cell>
          <cell r="N121" t="e">
            <v>#REF!</v>
          </cell>
          <cell r="O121" t="e">
            <v>#REF!</v>
          </cell>
          <cell r="P121" t="e">
            <v>#REF!</v>
          </cell>
          <cell r="Q121" t="e">
            <v>#REF!</v>
          </cell>
          <cell r="R121" t="e">
            <v>#REF!</v>
          </cell>
          <cell r="S121" t="e">
            <v>#REF!</v>
          </cell>
          <cell r="T121" t="e">
            <v>#REF!</v>
          </cell>
          <cell r="U121" t="e">
            <v>#REF!</v>
          </cell>
          <cell r="V121" t="e">
            <v>#REF!</v>
          </cell>
          <cell r="W121" t="e">
            <v>#REF!</v>
          </cell>
          <cell r="X121" t="e">
            <v>#REF!</v>
          </cell>
          <cell r="Y121" t="e">
            <v>#REF!</v>
          </cell>
          <cell r="Z121" t="e">
            <v>#REF!</v>
          </cell>
          <cell r="AA121" t="e">
            <v>#REF!</v>
          </cell>
          <cell r="AB121" t="e">
            <v>#REF!</v>
          </cell>
          <cell r="AC121" t="e">
            <v>#REF!</v>
          </cell>
          <cell r="AD121" t="e">
            <v>#REF!</v>
          </cell>
          <cell r="AE121" t="e">
            <v>#REF!</v>
          </cell>
          <cell r="AF121" t="e">
            <v>#REF!</v>
          </cell>
          <cell r="AG121" t="e">
            <v>#REF!</v>
          </cell>
          <cell r="AH121" t="e">
            <v>#REF!</v>
          </cell>
        </row>
        <row r="128">
          <cell r="AH128">
            <v>0</v>
          </cell>
        </row>
        <row r="129">
          <cell r="AH129">
            <v>0</v>
          </cell>
        </row>
        <row r="130">
          <cell r="AH130">
            <v>0</v>
          </cell>
        </row>
        <row r="131">
          <cell r="AH131">
            <v>0</v>
          </cell>
        </row>
      </sheetData>
      <sheetData sheetId="23"/>
      <sheetData sheetId="24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3weeks"/>
      <sheetName val="Buy ins"/>
      <sheetName val="Prepmts"/>
      <sheetName val="CashFlow"/>
      <sheetName val="Report"/>
      <sheetName val="Report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Formato 5 Entrenamiento"/>
      <sheetName val="Report"/>
    </sheetNames>
    <sheetDataSet>
      <sheetData sheetId="0" refreshError="1">
        <row r="2">
          <cell r="A2" t="str">
            <v>E</v>
          </cell>
          <cell r="B2" t="str">
            <v>I</v>
          </cell>
          <cell r="C2" t="str">
            <v>C</v>
          </cell>
          <cell r="D2">
            <v>1</v>
          </cell>
        </row>
        <row r="3">
          <cell r="A3" t="str">
            <v>F</v>
          </cell>
          <cell r="B3" t="str">
            <v>E</v>
          </cell>
          <cell r="C3" t="str">
            <v>P</v>
          </cell>
          <cell r="D3">
            <v>2</v>
          </cell>
        </row>
        <row r="4">
          <cell r="A4" t="str">
            <v>T</v>
          </cell>
          <cell r="C4" t="str">
            <v>E</v>
          </cell>
          <cell r="D4">
            <v>3</v>
          </cell>
        </row>
        <row r="5">
          <cell r="A5" t="str">
            <v>G</v>
          </cell>
        </row>
        <row r="6">
          <cell r="A6" t="str">
            <v>S</v>
          </cell>
        </row>
      </sheetData>
      <sheetData sheetId="1" refreshError="1"/>
      <sheetData sheetId="2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Sheet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LISTA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Manning"/>
      <sheetName val="Cashflows"/>
      <sheetName val="P &amp; L"/>
      <sheetName val="UG &amp; CPP"/>
      <sheetName val="OC &amp; HW"/>
      <sheetName val="Revenue"/>
      <sheetName val="Capital T"/>
      <sheetName val="Capital GCA T"/>
      <sheetName val="Capital West"/>
      <sheetName val="Financing"/>
      <sheetName val="TARIF2002"/>
    </sheetNames>
    <sheetDataSet>
      <sheetData sheetId="0" refreshError="1">
        <row r="6">
          <cell r="D6">
            <v>0.3</v>
          </cell>
        </row>
        <row r="7">
          <cell r="D7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Sponsors Valuation"/>
      <sheetName val="MMJV"/>
      <sheetName val="Glenmurrin AUD"/>
      <sheetName val="Glenmurrin USD"/>
      <sheetName val="Minara AUD"/>
      <sheetName val="Minara USD"/>
      <sheetName val="LOM Valuation"/>
      <sheetName val="Exec Sum - MMJV"/>
      <sheetName val="Exec Sum Mthly"/>
      <sheetName val="Glenmurrin Tax Depn"/>
      <sheetName val="Glenmurrin Acc Depn"/>
      <sheetName val="MRE Tax Depn"/>
      <sheetName val="LOM Val'n Sum"/>
      <sheetName val="Comparision"/>
      <sheetName val="EBITDA Sum"/>
      <sheetName val="LOM Graphs"/>
      <sheetName val="LOM Graph Data"/>
      <sheetName val="MRE Acctg depn"/>
      <sheetName val="Production"/>
      <sheetName val="LOM Capability"/>
      <sheetName val="Price Inputs"/>
      <sheetName val="LOM Capital"/>
      <sheetName val="OL"/>
      <sheetName val="Ref"/>
      <sheetName val="Acid Calc"/>
      <sheetName val="Util"/>
      <sheetName val="HL"/>
      <sheetName val="Secondary Feeds"/>
      <sheetName val="Mine &amp; Admin"/>
      <sheetName val="Site Mtce"/>
      <sheetName val="Assumptions"/>
      <sheetName val="Working Cap Movemts"/>
      <sheetName val="CY 2007 Forecast Adjustments"/>
      <sheetName val="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Tables"/>
      <sheetName val="Summary"/>
      <sheetName val="CapitalBudget6MthToDec05"/>
      <sheetName val="Propuesta"/>
    </sheetNames>
    <sheetDataSet>
      <sheetData sheetId="0" refreshError="1">
        <row r="2">
          <cell r="K2" t="str">
            <v>1A</v>
          </cell>
          <cell r="L2" t="str">
            <v>(1) Extreme</v>
          </cell>
        </row>
        <row r="3">
          <cell r="K3" t="str">
            <v>1B</v>
          </cell>
          <cell r="L3" t="str">
            <v>(2) Extreme</v>
          </cell>
        </row>
        <row r="4">
          <cell r="K4" t="str">
            <v>1C</v>
          </cell>
          <cell r="L4" t="str">
            <v>(4) Extreme</v>
          </cell>
        </row>
        <row r="5">
          <cell r="K5" t="str">
            <v>1D</v>
          </cell>
          <cell r="L5" t="str">
            <v>(7) Extreme</v>
          </cell>
        </row>
        <row r="6">
          <cell r="K6" t="str">
            <v>1E</v>
          </cell>
          <cell r="L6" t="str">
            <v>(11) High</v>
          </cell>
        </row>
        <row r="7">
          <cell r="K7" t="str">
            <v>2A</v>
          </cell>
          <cell r="L7" t="str">
            <v>(3) Extreme</v>
          </cell>
        </row>
        <row r="8">
          <cell r="K8" t="str">
            <v>2B</v>
          </cell>
          <cell r="L8" t="str">
            <v>(5) Extreme</v>
          </cell>
        </row>
        <row r="9">
          <cell r="K9" t="str">
            <v>2C</v>
          </cell>
          <cell r="L9" t="str">
            <v>(8) Extreme</v>
          </cell>
        </row>
        <row r="10">
          <cell r="K10" t="str">
            <v>2D</v>
          </cell>
          <cell r="L10" t="str">
            <v>(12) High</v>
          </cell>
        </row>
        <row r="11">
          <cell r="K11" t="str">
            <v>2E</v>
          </cell>
          <cell r="L11" t="str">
            <v>(16) High</v>
          </cell>
        </row>
        <row r="12">
          <cell r="K12" t="str">
            <v>3A</v>
          </cell>
          <cell r="L12" t="str">
            <v>(6) Extreme</v>
          </cell>
        </row>
        <row r="13">
          <cell r="K13" t="str">
            <v>3B</v>
          </cell>
          <cell r="L13" t="str">
            <v>(9) High</v>
          </cell>
        </row>
        <row r="14">
          <cell r="K14" t="str">
            <v>3C</v>
          </cell>
          <cell r="L14" t="str">
            <v>(13) High</v>
          </cell>
        </row>
        <row r="15">
          <cell r="K15" t="str">
            <v>3D</v>
          </cell>
          <cell r="L15" t="str">
            <v>(17) Moderate</v>
          </cell>
        </row>
        <row r="16">
          <cell r="K16" t="str">
            <v>3E</v>
          </cell>
          <cell r="L16" t="str">
            <v>(20) Moderate</v>
          </cell>
        </row>
        <row r="17">
          <cell r="K17" t="str">
            <v>4A</v>
          </cell>
          <cell r="L17" t="str">
            <v>(10) High</v>
          </cell>
        </row>
        <row r="18">
          <cell r="K18" t="str">
            <v>4B</v>
          </cell>
          <cell r="L18" t="str">
            <v>(14) High</v>
          </cell>
        </row>
        <row r="19">
          <cell r="K19" t="str">
            <v>4C</v>
          </cell>
          <cell r="L19" t="str">
            <v>(18) Moderate</v>
          </cell>
        </row>
        <row r="20">
          <cell r="K20" t="str">
            <v>4D</v>
          </cell>
          <cell r="L20" t="str">
            <v>(21) Low</v>
          </cell>
        </row>
        <row r="21">
          <cell r="K21" t="str">
            <v>4E</v>
          </cell>
          <cell r="L21" t="str">
            <v>(23) Low</v>
          </cell>
        </row>
        <row r="22">
          <cell r="K22" t="str">
            <v>5A</v>
          </cell>
          <cell r="L22" t="str">
            <v>(15) High</v>
          </cell>
        </row>
        <row r="23">
          <cell r="K23" t="str">
            <v>5B</v>
          </cell>
          <cell r="L23" t="str">
            <v>(19) Moderate</v>
          </cell>
        </row>
        <row r="24">
          <cell r="K24" t="str">
            <v>5C</v>
          </cell>
          <cell r="L24" t="str">
            <v>(22) Low</v>
          </cell>
        </row>
        <row r="25">
          <cell r="K25" t="str">
            <v>5D</v>
          </cell>
          <cell r="L25" t="str">
            <v>(24) Low</v>
          </cell>
        </row>
        <row r="26">
          <cell r="K26" t="str">
            <v>5E</v>
          </cell>
          <cell r="L26" t="str">
            <v>(25) Low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GENERAL "/>
      <sheetName val="cap 5-ELECTRICAS "/>
      <sheetName val="datosluminariasRoyAlPHa"/>
      <sheetName val="RefTables"/>
      <sheetName val="Registros_de_Asistencia"/>
      <sheetName val="Simulación Inf."/>
    </sheetNames>
    <sheetDataSet>
      <sheetData sheetId="0"/>
      <sheetData sheetId="1"/>
      <sheetData sheetId="2"/>
      <sheetData sheetId="3">
        <row r="1">
          <cell r="A1" t="str">
            <v>Luminarias de 70W-220V con brazo Sodio</v>
          </cell>
        </row>
        <row r="2">
          <cell r="A2" t="str">
            <v>Luminarias de 150W-220V con brazo Sodio</v>
          </cell>
        </row>
        <row r="3">
          <cell r="A3" t="str">
            <v>Luminarias de 250W-220V con brazo Sodio</v>
          </cell>
        </row>
        <row r="4">
          <cell r="A4" t="str">
            <v>Luminarias de 400W-220V con brazo Sodio</v>
          </cell>
        </row>
        <row r="5">
          <cell r="A5" t="str">
            <v xml:space="preserve">Reflectores tipo RCG de 1000W-220V </v>
          </cell>
        </row>
        <row r="6">
          <cell r="A6" t="str">
            <v>Luminarias tipo RAP de 70W-220V</v>
          </cell>
        </row>
        <row r="7">
          <cell r="A7" t="str">
            <v>Bombillos de Sodio 70W-220V</v>
          </cell>
        </row>
        <row r="8">
          <cell r="A8" t="str">
            <v>Bombillos de Sodio 150W-220V</v>
          </cell>
        </row>
        <row r="9">
          <cell r="A9" t="str">
            <v>Bombillos de Sodio 250W-220V</v>
          </cell>
        </row>
        <row r="10">
          <cell r="A10" t="str">
            <v>Bombillos de Sodio 400W-220V</v>
          </cell>
        </row>
        <row r="11">
          <cell r="A11" t="str">
            <v>Bombillos de Sodio 1000W-220V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Summary"/>
      <sheetName val="Creation of value"/>
      <sheetName val="Defining the problem"/>
      <sheetName val="Logic trees"/>
      <sheetName val="The value chain"/>
      <sheetName val="Value driver analysis"/>
      <sheetName val="Sources of project value"/>
      <sheetName val="Principles of valuation"/>
      <sheetName val="Forecasting cash flow"/>
      <sheetName val="Principles of investment risk"/>
      <sheetName val="Capital asset pricing model"/>
      <sheetName val="Project cost of capital"/>
      <sheetName val="Project risk analysis"/>
      <sheetName val="Alternative investment criteria"/>
      <sheetName val="Communicating value"/>
      <sheetName val="Principles of spreadsheeting"/>
      <sheetName val="Spreadsheet standards (1)"/>
      <sheetName val="Spreadsheet standards (2)"/>
      <sheetName val="Reconciling value"/>
      <sheetName val="Mine variance - graph"/>
      <sheetName val="Mine variance - tree"/>
      <sheetName val="Graph data"/>
      <sheetName val="Graph data (2)"/>
      <sheetName val="datosluminariasRoyAlP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 MENORES"/>
      <sheetName val="LISTA PRECIO"/>
      <sheetName val="CUAD"/>
      <sheetName val="CEM-AREN"/>
      <sheetName val="PRESUPU"/>
      <sheetName val="RENDIMIEN"/>
      <sheetName val="ANALISIS BASICO"/>
      <sheetName val="1.PRELI"/>
      <sheetName val="2 CIMI"/>
      <sheetName val="3.ESTRU"/>
      <sheetName val="4.MURO"/>
      <sheetName val="5.CUBIE"/>
      <sheetName val="6.PISO"/>
      <sheetName val="7.CARPI"/>
      <sheetName val="8.ACAB MU"/>
      <sheetName val="9.INST SANT"/>
      <sheetName val="10.INST HIDRA"/>
      <sheetName val="11.INST ELECT"/>
      <sheetName val="12.APAR SANIT"/>
      <sheetName val="13.INST GAS.NAT"/>
      <sheetName val="14.PINTU"/>
      <sheetName val="15.ASEO GEN"/>
      <sheetName val="ITEM-COSTO"/>
      <sheetName val="ACT-COST"/>
      <sheetName val="ACT-%"/>
      <sheetName val="CONCRETOS"/>
      <sheetName val="CONCRET"/>
      <sheetName val="Hoja2"/>
      <sheetName val="DURACION"/>
      <sheetName val="CTO INDIR"/>
      <sheetName val="MATERIALES"/>
    </sheetNames>
    <sheetDataSet>
      <sheetData sheetId="0" refreshError="1"/>
      <sheetData sheetId="1" refreshError="1">
        <row r="72">
          <cell r="B72">
            <v>8120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ndex"/>
      <sheetName val="Project Parameters"/>
      <sheetName val="Fleet"/>
      <sheetName val="Utilisation"/>
      <sheetName val="Support Equipment"/>
      <sheetName val="Truck Nos - Coal"/>
      <sheetName val="Truck Nos - Waste"/>
      <sheetName val="Ground Prep - Coal"/>
      <sheetName val="Ground Prep - Waste"/>
      <sheetName val="Capacity"/>
      <sheetName val="Pasted Schedule"/>
      <sheetName val="MANUAL CONTRACTOR ANNUAL VOLUME"/>
      <sheetName val="Waste Exc Prod"/>
      <sheetName val="Coal Exc Prod"/>
      <sheetName val="Work Hrs - FEL&amp;EXC "/>
      <sheetName val="Work Hrs - Trucks&amp;Support"/>
      <sheetName val="Hours Summary"/>
      <sheetName val="Equip Selection &amp; Roster"/>
      <sheetName val="Truck Cycle Data"/>
      <sheetName val="OC Equip Data"/>
      <sheetName val="Mine variance - tree"/>
    </sheetNames>
    <sheetDataSet>
      <sheetData sheetId="0"/>
      <sheetData sheetId="1">
        <row r="41">
          <cell r="S41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BASES"/>
      <sheetName val="Hoja1_(2)"/>
      <sheetName val="Hoja4_(2)"/>
      <sheetName val="Hoja4_(3)"/>
      <sheetName val="5094-2003"/>
      <sheetName val="AIU"/>
      <sheetName val="A. P. U."/>
      <sheetName val="items"/>
    </sheetNames>
    <sheetDataSet>
      <sheetData sheetId="0" refreshError="1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BS1015</v>
          </cell>
          <cell r="B2" t="str">
            <v>MURRIN MURRIN CHQ ACC</v>
          </cell>
          <cell r="C2">
            <v>-919953.21</v>
          </cell>
          <cell r="D2">
            <v>-408212.97</v>
          </cell>
          <cell r="E2">
            <v>-1328166.18</v>
          </cell>
        </row>
        <row r="3">
          <cell r="A3" t="str">
            <v>BS1018</v>
          </cell>
          <cell r="B3" t="str">
            <v>ANO USD CHQ ACCT</v>
          </cell>
          <cell r="C3">
            <v>5879906</v>
          </cell>
          <cell r="D3">
            <v>-5901378.1799999997</v>
          </cell>
          <cell r="E3">
            <v>-21472.18</v>
          </cell>
        </row>
        <row r="4">
          <cell r="A4" t="str">
            <v>BS1077</v>
          </cell>
          <cell r="B4" t="str">
            <v>PETTY CASH MMO MINING</v>
          </cell>
          <cell r="C4">
            <v>1000</v>
          </cell>
          <cell r="D4">
            <v>0</v>
          </cell>
          <cell r="E4">
            <v>1000</v>
          </cell>
        </row>
        <row r="5">
          <cell r="A5" t="str">
            <v>BS1079</v>
          </cell>
          <cell r="B5" t="str">
            <v>PETTY CASH MMO PERTH</v>
          </cell>
          <cell r="C5">
            <v>1000</v>
          </cell>
          <cell r="D5">
            <v>0</v>
          </cell>
          <cell r="E5">
            <v>1000</v>
          </cell>
        </row>
        <row r="6">
          <cell r="A6" t="str">
            <v>BS1080</v>
          </cell>
          <cell r="B6" t="str">
            <v>PETTY CASH MELBOURNE</v>
          </cell>
          <cell r="C6">
            <v>500</v>
          </cell>
          <cell r="D6">
            <v>1000</v>
          </cell>
          <cell r="E6">
            <v>1500</v>
          </cell>
        </row>
        <row r="7">
          <cell r="A7" t="str">
            <v>BS1140</v>
          </cell>
          <cell r="B7" t="str">
            <v>GUAR TERM DEP OFFSET</v>
          </cell>
          <cell r="C7">
            <v>1430000</v>
          </cell>
          <cell r="D7">
            <v>0</v>
          </cell>
          <cell r="E7">
            <v>1430000</v>
          </cell>
        </row>
        <row r="8">
          <cell r="A8" t="str">
            <v>BS1205</v>
          </cell>
          <cell r="B8" t="str">
            <v>TRADE DBTRS ABACUS</v>
          </cell>
          <cell r="C8">
            <v>134401.92000000001</v>
          </cell>
          <cell r="D8">
            <v>-250</v>
          </cell>
          <cell r="E8">
            <v>134151.92000000001</v>
          </cell>
        </row>
        <row r="9">
          <cell r="A9" t="str">
            <v>BS1207</v>
          </cell>
          <cell r="B9" t="str">
            <v>DEBTOR FD MISC ACC</v>
          </cell>
          <cell r="C9">
            <v>880148.03</v>
          </cell>
          <cell r="D9">
            <v>386685.55</v>
          </cell>
          <cell r="E9">
            <v>1266833.58</v>
          </cell>
        </row>
        <row r="10">
          <cell r="A10" t="str">
            <v>BS1208</v>
          </cell>
          <cell r="B10" t="str">
            <v>DEBTOR - INITCO</v>
          </cell>
          <cell r="C10">
            <v>17645.87</v>
          </cell>
          <cell r="D10">
            <v>-1780.97</v>
          </cell>
          <cell r="E10">
            <v>15864.9</v>
          </cell>
        </row>
        <row r="11">
          <cell r="A11" t="str">
            <v>BS1209</v>
          </cell>
          <cell r="B11" t="str">
            <v>DEBTOR - CSM</v>
          </cell>
          <cell r="C11">
            <v>318214.39</v>
          </cell>
          <cell r="D11">
            <v>-71279.210000000006</v>
          </cell>
          <cell r="E11">
            <v>246935.18</v>
          </cell>
        </row>
        <row r="12">
          <cell r="A12" t="str">
            <v>BS1210</v>
          </cell>
          <cell r="B12" t="str">
            <v>DEBTOR FLUOR DANIEL</v>
          </cell>
          <cell r="C12">
            <v>21283050.050000001</v>
          </cell>
          <cell r="D12">
            <v>455476.19</v>
          </cell>
          <cell r="E12">
            <v>21738526.239999998</v>
          </cell>
        </row>
        <row r="13">
          <cell r="A13" t="str">
            <v>BS1211</v>
          </cell>
          <cell r="B13" t="str">
            <v>DEBTOR - BRAMBLES</v>
          </cell>
          <cell r="C13">
            <v>52711.74</v>
          </cell>
          <cell r="D13">
            <v>-11446.15</v>
          </cell>
          <cell r="E13">
            <v>41265.589999999997</v>
          </cell>
        </row>
        <row r="14">
          <cell r="A14" t="str">
            <v>BS1213</v>
          </cell>
          <cell r="B14" t="str">
            <v>DEBTOR WALLIS DRILL'G</v>
          </cell>
          <cell r="C14">
            <v>17224.98</v>
          </cell>
          <cell r="D14">
            <v>-1266.7</v>
          </cell>
          <cell r="E14">
            <v>15958.28</v>
          </cell>
        </row>
        <row r="15">
          <cell r="A15" t="str">
            <v>BS1214</v>
          </cell>
          <cell r="B15" t="str">
            <v>DEBTOR - BOC</v>
          </cell>
          <cell r="C15">
            <v>14273.32</v>
          </cell>
          <cell r="D15">
            <v>22477.93</v>
          </cell>
          <cell r="E15">
            <v>36751.25</v>
          </cell>
        </row>
        <row r="16">
          <cell r="A16" t="str">
            <v>BS1215</v>
          </cell>
          <cell r="B16" t="str">
            <v>DEBTOR SHRM (BIDARN)</v>
          </cell>
          <cell r="C16">
            <v>82145.98</v>
          </cell>
          <cell r="D16">
            <v>4606.84</v>
          </cell>
          <cell r="E16">
            <v>86752.82</v>
          </cell>
        </row>
        <row r="17">
          <cell r="A17" t="str">
            <v>BS1227</v>
          </cell>
          <cell r="B17" t="str">
            <v>DEBTOR FD OTHER EPC</v>
          </cell>
          <cell r="C17">
            <v>60448850.609999999</v>
          </cell>
          <cell r="D17">
            <v>21156358.390000001</v>
          </cell>
          <cell r="E17">
            <v>81605209</v>
          </cell>
        </row>
        <row r="18">
          <cell r="A18" t="str">
            <v>BS1232</v>
          </cell>
          <cell r="B18" t="str">
            <v>DEBTOR - BRANDRILL</v>
          </cell>
          <cell r="C18">
            <v>7692.28</v>
          </cell>
          <cell r="D18">
            <v>-4506.79</v>
          </cell>
          <cell r="E18">
            <v>3185.49</v>
          </cell>
        </row>
        <row r="19">
          <cell r="A19" t="str">
            <v>BS1234</v>
          </cell>
          <cell r="B19" t="str">
            <v>DEBTOR - EUREST</v>
          </cell>
          <cell r="C19">
            <v>19862.53</v>
          </cell>
          <cell r="D19">
            <v>4378.71</v>
          </cell>
          <cell r="E19">
            <v>24241.24</v>
          </cell>
        </row>
        <row r="20">
          <cell r="A20" t="str">
            <v>BS1235</v>
          </cell>
          <cell r="B20" t="str">
            <v>DEBTOR - US FILTERS</v>
          </cell>
          <cell r="C20">
            <v>80108.02</v>
          </cell>
          <cell r="D20">
            <v>-1100</v>
          </cell>
          <cell r="E20">
            <v>79008.02</v>
          </cell>
        </row>
        <row r="21">
          <cell r="A21" t="str">
            <v>BS1236</v>
          </cell>
          <cell r="B21" t="str">
            <v>DEBTOR - FURNACE TECH</v>
          </cell>
          <cell r="C21">
            <v>700</v>
          </cell>
          <cell r="D21">
            <v>0</v>
          </cell>
          <cell r="E21">
            <v>700</v>
          </cell>
        </row>
        <row r="22">
          <cell r="A22" t="str">
            <v>BS1237</v>
          </cell>
          <cell r="B22" t="str">
            <v>DEBTOR - H2 PLT LINDE</v>
          </cell>
          <cell r="C22">
            <v>9019.5400000000009</v>
          </cell>
          <cell r="D22">
            <v>0</v>
          </cell>
          <cell r="E22">
            <v>9019.5400000000009</v>
          </cell>
        </row>
        <row r="23">
          <cell r="A23" t="str">
            <v>BS1238</v>
          </cell>
          <cell r="B23" t="str">
            <v>DEBTOR - WEIR</v>
          </cell>
          <cell r="C23">
            <v>2524.9899999999998</v>
          </cell>
          <cell r="D23">
            <v>-2525</v>
          </cell>
          <cell r="E23">
            <v>-0.01</v>
          </cell>
        </row>
        <row r="24">
          <cell r="A24" t="str">
            <v>BS1240</v>
          </cell>
          <cell r="B24" t="str">
            <v>DEBTOR - AUSCLAD IND</v>
          </cell>
          <cell r="C24">
            <v>15503.65</v>
          </cell>
          <cell r="D24">
            <v>-15503.65</v>
          </cell>
          <cell r="E24">
            <v>0</v>
          </cell>
        </row>
        <row r="25">
          <cell r="A25" t="str">
            <v>BS1244</v>
          </cell>
          <cell r="B25" t="str">
            <v>DEBTOR - ATKINS</v>
          </cell>
          <cell r="C25">
            <v>865.86</v>
          </cell>
          <cell r="D25">
            <v>-865.86</v>
          </cell>
          <cell r="E25">
            <v>0</v>
          </cell>
        </row>
        <row r="26">
          <cell r="A26" t="str">
            <v>BS1245</v>
          </cell>
          <cell r="B26" t="str">
            <v>DEBTOR - ASC-E</v>
          </cell>
          <cell r="C26">
            <v>62498.2</v>
          </cell>
          <cell r="D26">
            <v>300</v>
          </cell>
          <cell r="E26">
            <v>62798.2</v>
          </cell>
        </row>
        <row r="27">
          <cell r="A27" t="str">
            <v>BS1246</v>
          </cell>
          <cell r="B27" t="str">
            <v>DEBTOR - BORAL BUILD</v>
          </cell>
          <cell r="C27">
            <v>802.51</v>
          </cell>
          <cell r="D27">
            <v>981.97</v>
          </cell>
          <cell r="E27">
            <v>1784.48</v>
          </cell>
        </row>
        <row r="28">
          <cell r="A28" t="str">
            <v>BS1247</v>
          </cell>
          <cell r="B28" t="str">
            <v>DEBTOR - BYAC</v>
          </cell>
          <cell r="C28">
            <v>12514.9</v>
          </cell>
          <cell r="D28">
            <v>25428.95</v>
          </cell>
          <cell r="E28">
            <v>37943.85</v>
          </cell>
        </row>
        <row r="29">
          <cell r="A29" t="str">
            <v>BS1248</v>
          </cell>
          <cell r="B29" t="str">
            <v>DEBTOR - COATES HIRE</v>
          </cell>
          <cell r="C29">
            <v>4246.1499999999996</v>
          </cell>
          <cell r="D29">
            <v>-402.9</v>
          </cell>
          <cell r="E29">
            <v>3843.25</v>
          </cell>
        </row>
        <row r="30">
          <cell r="A30" t="str">
            <v>BS1249</v>
          </cell>
          <cell r="B30" t="str">
            <v>DEBTOR-COCKBURN HIRE</v>
          </cell>
          <cell r="C30">
            <v>4414.3999999999996</v>
          </cell>
          <cell r="D30">
            <v>-471.93</v>
          </cell>
          <cell r="E30">
            <v>3942.47</v>
          </cell>
        </row>
        <row r="31">
          <cell r="A31" t="str">
            <v>BS1250</v>
          </cell>
          <cell r="B31" t="str">
            <v>DEBTOR - CSR</v>
          </cell>
          <cell r="C31">
            <v>-814.72</v>
          </cell>
          <cell r="D31">
            <v>-1017.56</v>
          </cell>
          <cell r="E31">
            <v>-1832.28</v>
          </cell>
        </row>
        <row r="32">
          <cell r="A32" t="str">
            <v>BS1251</v>
          </cell>
          <cell r="B32" t="str">
            <v>DEBTOR - JAMES HARDIE</v>
          </cell>
          <cell r="C32">
            <v>-200.01</v>
          </cell>
          <cell r="D32">
            <v>0</v>
          </cell>
          <cell r="E32">
            <v>-200.01</v>
          </cell>
        </row>
        <row r="33">
          <cell r="A33" t="str">
            <v>BS1255</v>
          </cell>
          <cell r="B33" t="str">
            <v>DEBTOR - NATIONAL JET</v>
          </cell>
          <cell r="C33">
            <v>2426.16</v>
          </cell>
          <cell r="D33">
            <v>111.67</v>
          </cell>
          <cell r="E33">
            <v>2537.83</v>
          </cell>
        </row>
        <row r="34">
          <cell r="A34" t="str">
            <v>BS1256</v>
          </cell>
          <cell r="B34" t="str">
            <v>DEBTOR - SMC VENDING</v>
          </cell>
          <cell r="C34">
            <v>63523.17</v>
          </cell>
          <cell r="D34">
            <v>-1955.2</v>
          </cell>
          <cell r="E34">
            <v>61567.97</v>
          </cell>
        </row>
        <row r="35">
          <cell r="A35" t="str">
            <v>BS1257</v>
          </cell>
          <cell r="B35" t="str">
            <v>DEBTOR - SULLIVANS</v>
          </cell>
          <cell r="C35">
            <v>5292.22</v>
          </cell>
          <cell r="D35">
            <v>-874.06</v>
          </cell>
          <cell r="E35">
            <v>4418.16</v>
          </cell>
        </row>
        <row r="36">
          <cell r="A36" t="str">
            <v>BS1258</v>
          </cell>
          <cell r="B36" t="str">
            <v>DEBTOR - GOODYEAR</v>
          </cell>
          <cell r="C36">
            <v>50</v>
          </cell>
          <cell r="D36">
            <v>-50</v>
          </cell>
          <cell r="E36">
            <v>0</v>
          </cell>
        </row>
        <row r="37">
          <cell r="A37" t="str">
            <v>BS1260</v>
          </cell>
          <cell r="B37" t="str">
            <v>DEBTOR - MONODELPHOUS</v>
          </cell>
          <cell r="C37">
            <v>16081.72</v>
          </cell>
          <cell r="D37">
            <v>-11776.16</v>
          </cell>
          <cell r="E37">
            <v>4305.5600000000004</v>
          </cell>
        </row>
        <row r="38">
          <cell r="A38" t="str">
            <v>BS1261</v>
          </cell>
          <cell r="B38" t="str">
            <v>DEBTOR - ALLJAY</v>
          </cell>
          <cell r="C38">
            <v>13527.47</v>
          </cell>
          <cell r="D38">
            <v>6534.16</v>
          </cell>
          <cell r="E38">
            <v>20061.63</v>
          </cell>
        </row>
        <row r="39">
          <cell r="A39" t="str">
            <v>BS1263</v>
          </cell>
          <cell r="B39" t="str">
            <v>DR GARDENER PERROTT</v>
          </cell>
          <cell r="C39">
            <v>38212.19</v>
          </cell>
          <cell r="D39">
            <v>-6511.38</v>
          </cell>
          <cell r="E39">
            <v>31700.81</v>
          </cell>
        </row>
        <row r="40">
          <cell r="A40" t="str">
            <v>BS1264</v>
          </cell>
          <cell r="B40" t="str">
            <v>DEBTOR - SHELL AUST</v>
          </cell>
          <cell r="C40">
            <v>1882.46</v>
          </cell>
          <cell r="D40">
            <v>240.16</v>
          </cell>
          <cell r="E40">
            <v>2122.62</v>
          </cell>
        </row>
        <row r="41">
          <cell r="A41" t="str">
            <v>BS1265</v>
          </cell>
          <cell r="B41" t="str">
            <v>DEBTOR JR ENGINEERING</v>
          </cell>
          <cell r="C41">
            <v>15173.66</v>
          </cell>
          <cell r="D41">
            <v>-1662.57</v>
          </cell>
          <cell r="E41">
            <v>13511.09</v>
          </cell>
        </row>
        <row r="42">
          <cell r="A42" t="str">
            <v>BS1266</v>
          </cell>
          <cell r="B42" t="str">
            <v>DEBTOR - YORK LINING</v>
          </cell>
          <cell r="C42">
            <v>1950</v>
          </cell>
          <cell r="D42">
            <v>-1950</v>
          </cell>
          <cell r="E42">
            <v>0</v>
          </cell>
        </row>
        <row r="43">
          <cell r="A43" t="str">
            <v>BS1269</v>
          </cell>
          <cell r="B43" t="str">
            <v>DEBTOR-SONS OF GWALIA</v>
          </cell>
          <cell r="C43">
            <v>-200</v>
          </cell>
          <cell r="D43">
            <v>580</v>
          </cell>
          <cell r="E43">
            <v>380</v>
          </cell>
        </row>
        <row r="44">
          <cell r="A44" t="str">
            <v>BS1270</v>
          </cell>
          <cell r="B44" t="str">
            <v>DEBTOR-FD VENDOR REPS</v>
          </cell>
          <cell r="C44">
            <v>117741.89</v>
          </cell>
          <cell r="D44">
            <v>-159954.17000000001</v>
          </cell>
          <cell r="E44">
            <v>-42212.28</v>
          </cell>
        </row>
        <row r="45">
          <cell r="A45" t="str">
            <v>BS1271</v>
          </cell>
          <cell r="B45" t="str">
            <v>DEBTOR-FD ENGINEER'G</v>
          </cell>
          <cell r="C45">
            <v>218895.61</v>
          </cell>
          <cell r="D45">
            <v>-204297.31</v>
          </cell>
          <cell r="E45">
            <v>14598.3</v>
          </cell>
        </row>
        <row r="46">
          <cell r="A46" t="str">
            <v>BS1276</v>
          </cell>
          <cell r="B46" t="str">
            <v>DEBTOR - JSE ELECTRIC</v>
          </cell>
          <cell r="C46">
            <v>-100</v>
          </cell>
          <cell r="D46">
            <v>0</v>
          </cell>
          <cell r="E46">
            <v>-100</v>
          </cell>
        </row>
        <row r="47">
          <cell r="A47" t="str">
            <v>BS1277</v>
          </cell>
          <cell r="B47" t="str">
            <v>DEBTOR - KAMKAL PLUMB</v>
          </cell>
          <cell r="C47">
            <v>1684.23</v>
          </cell>
          <cell r="D47">
            <v>-215.67</v>
          </cell>
          <cell r="E47">
            <v>1468.56</v>
          </cell>
        </row>
        <row r="48">
          <cell r="A48" t="str">
            <v>BS1278</v>
          </cell>
          <cell r="B48" t="str">
            <v>DEBTOR - PROTEC PACIF</v>
          </cell>
          <cell r="C48">
            <v>100</v>
          </cell>
          <cell r="D48">
            <v>-100</v>
          </cell>
          <cell r="E48">
            <v>0</v>
          </cell>
        </row>
        <row r="49">
          <cell r="A49" t="str">
            <v>BS1281</v>
          </cell>
          <cell r="B49" t="str">
            <v>DEBTOR TOTAL CORROSIO</v>
          </cell>
          <cell r="C49">
            <v>23777.75</v>
          </cell>
          <cell r="D49">
            <v>-1449.66</v>
          </cell>
          <cell r="E49">
            <v>22328.09</v>
          </cell>
        </row>
        <row r="50">
          <cell r="A50" t="str">
            <v>BS1282</v>
          </cell>
          <cell r="B50" t="str">
            <v>DEBTOR - WRECKAIR</v>
          </cell>
          <cell r="C50">
            <v>803.5</v>
          </cell>
          <cell r="D50">
            <v>-78.599999999999994</v>
          </cell>
          <cell r="E50">
            <v>724.9</v>
          </cell>
        </row>
        <row r="51">
          <cell r="A51" t="str">
            <v>BS1283</v>
          </cell>
          <cell r="B51" t="str">
            <v>DEBTOR - ARB MECHANIA</v>
          </cell>
          <cell r="C51">
            <v>271242.96999999997</v>
          </cell>
          <cell r="D51">
            <v>33883.22</v>
          </cell>
          <cell r="E51">
            <v>305126.19</v>
          </cell>
        </row>
        <row r="52">
          <cell r="A52" t="str">
            <v>BS1285</v>
          </cell>
          <cell r="B52" t="str">
            <v>MONOS FDPL WORK HLDG</v>
          </cell>
          <cell r="C52">
            <v>12725.5</v>
          </cell>
          <cell r="D52">
            <v>0</v>
          </cell>
          <cell r="E52">
            <v>12725.5</v>
          </cell>
        </row>
        <row r="53">
          <cell r="A53" t="str">
            <v>BS1286</v>
          </cell>
          <cell r="B53" t="str">
            <v>MONOS AOPL WORK HLDG</v>
          </cell>
          <cell r="C53">
            <v>25574.98</v>
          </cell>
          <cell r="D53">
            <v>0</v>
          </cell>
          <cell r="E53">
            <v>25574.98</v>
          </cell>
        </row>
        <row r="54">
          <cell r="A54" t="str">
            <v>BS1287</v>
          </cell>
          <cell r="B54" t="str">
            <v>DEBTOR - EUREST SECUR</v>
          </cell>
          <cell r="C54">
            <v>8020.49</v>
          </cell>
          <cell r="D54">
            <v>-4150</v>
          </cell>
          <cell r="E54">
            <v>3870.49</v>
          </cell>
        </row>
        <row r="55">
          <cell r="A55" t="str">
            <v>BS1290</v>
          </cell>
          <cell r="B55" t="str">
            <v>PROV DOUBTFUL DEBTS</v>
          </cell>
          <cell r="C55">
            <v>-146091.13</v>
          </cell>
          <cell r="D55">
            <v>-33688.839999999997</v>
          </cell>
          <cell r="E55">
            <v>-179779.97</v>
          </cell>
        </row>
        <row r="56">
          <cell r="A56" t="str">
            <v>BS1292</v>
          </cell>
          <cell r="B56" t="str">
            <v>DEBTOR - CUMMINS</v>
          </cell>
          <cell r="C56">
            <v>100</v>
          </cell>
          <cell r="D56">
            <v>-100</v>
          </cell>
          <cell r="E56">
            <v>0</v>
          </cell>
        </row>
        <row r="57">
          <cell r="A57" t="str">
            <v>BS1298</v>
          </cell>
          <cell r="B57" t="str">
            <v>CENTAUR - SUND DEBTOR</v>
          </cell>
          <cell r="C57">
            <v>174834.62</v>
          </cell>
          <cell r="D57">
            <v>24</v>
          </cell>
          <cell r="E57">
            <v>174858.62</v>
          </cell>
        </row>
        <row r="58">
          <cell r="A58" t="str">
            <v>BS1325</v>
          </cell>
          <cell r="B58" t="str">
            <v>INSURANCE CLAIMS CTRL</v>
          </cell>
          <cell r="C58">
            <v>-378.39</v>
          </cell>
          <cell r="D58">
            <v>0</v>
          </cell>
          <cell r="E58">
            <v>-378.39</v>
          </cell>
        </row>
        <row r="59">
          <cell r="A59" t="str">
            <v>BS1330</v>
          </cell>
          <cell r="B59" t="str">
            <v>SECURITY RENTAL BOND</v>
          </cell>
          <cell r="C59">
            <v>10952.26</v>
          </cell>
          <cell r="D59">
            <v>0</v>
          </cell>
          <cell r="E59">
            <v>10952.26</v>
          </cell>
        </row>
        <row r="60">
          <cell r="A60" t="str">
            <v>BS1340</v>
          </cell>
          <cell r="B60" t="str">
            <v>GST REMIT CONTROL</v>
          </cell>
          <cell r="C60">
            <v>-0.16</v>
          </cell>
          <cell r="D60">
            <v>0</v>
          </cell>
          <cell r="E60">
            <v>-0.16</v>
          </cell>
        </row>
        <row r="61">
          <cell r="A61" t="str">
            <v>BS1345</v>
          </cell>
          <cell r="B61" t="str">
            <v>WITHHOLDING TAX PAID</v>
          </cell>
          <cell r="C61">
            <v>2175.1999999999998</v>
          </cell>
          <cell r="D61">
            <v>0</v>
          </cell>
          <cell r="E61">
            <v>2175.1999999999998</v>
          </cell>
        </row>
        <row r="62">
          <cell r="A62" t="str">
            <v>BS1350</v>
          </cell>
          <cell r="B62" t="str">
            <v>WORKERS COMP CONTROL</v>
          </cell>
          <cell r="C62">
            <v>-2179.81</v>
          </cell>
          <cell r="D62">
            <v>6532.26</v>
          </cell>
          <cell r="E62">
            <v>4352.45</v>
          </cell>
        </row>
        <row r="63">
          <cell r="A63" t="str">
            <v>BS1360</v>
          </cell>
          <cell r="B63" t="str">
            <v>GENERAL SUSPENSE</v>
          </cell>
          <cell r="C63">
            <v>439990.71</v>
          </cell>
          <cell r="D63">
            <v>-366150.23</v>
          </cell>
          <cell r="E63">
            <v>73840.479999999996</v>
          </cell>
        </row>
        <row r="64">
          <cell r="A64" t="str">
            <v>BS1370</v>
          </cell>
          <cell r="B64" t="str">
            <v>INSURANCE PMTS HOLDNG</v>
          </cell>
          <cell r="C64">
            <v>173433.45</v>
          </cell>
          <cell r="D64">
            <v>-173433.45</v>
          </cell>
          <cell r="E64">
            <v>0</v>
          </cell>
        </row>
        <row r="65">
          <cell r="A65" t="str">
            <v>BS1371</v>
          </cell>
          <cell r="B65" t="str">
            <v>G10 CAPITAL ACQN'S</v>
          </cell>
          <cell r="C65">
            <v>194606.17</v>
          </cell>
          <cell r="D65">
            <v>-45374.57</v>
          </cell>
          <cell r="E65">
            <v>149231.6</v>
          </cell>
        </row>
        <row r="66">
          <cell r="A66" t="str">
            <v>BS1372</v>
          </cell>
          <cell r="B66" t="str">
            <v>G11 OTHER ACQN'S</v>
          </cell>
          <cell r="C66">
            <v>2138060.9900000002</v>
          </cell>
          <cell r="D66">
            <v>214235.63</v>
          </cell>
          <cell r="E66">
            <v>2352296.62</v>
          </cell>
        </row>
        <row r="67">
          <cell r="A67" t="str">
            <v>BS1379</v>
          </cell>
          <cell r="B67" t="str">
            <v>W4 GST UNREG SUPPLIER</v>
          </cell>
          <cell r="C67">
            <v>-1305.6199999999999</v>
          </cell>
          <cell r="D67">
            <v>0</v>
          </cell>
          <cell r="E67">
            <v>-1305.6199999999999</v>
          </cell>
        </row>
        <row r="68">
          <cell r="A68" t="str">
            <v>BS1405</v>
          </cell>
          <cell r="B68" t="str">
            <v>INTERCO - ANL - CNTRL</v>
          </cell>
          <cell r="C68">
            <v>2060357.58</v>
          </cell>
          <cell r="D68">
            <v>-4576177.01</v>
          </cell>
          <cell r="E68">
            <v>-2515819.4300000002</v>
          </cell>
        </row>
        <row r="69">
          <cell r="A69" t="str">
            <v>BS1415</v>
          </cell>
          <cell r="B69" t="str">
            <v>INTERCO - MMH - CNTRL</v>
          </cell>
          <cell r="C69">
            <v>35731.17</v>
          </cell>
          <cell r="D69">
            <v>-1054447</v>
          </cell>
          <cell r="E69">
            <v>-1018715.83</v>
          </cell>
        </row>
        <row r="70">
          <cell r="A70" t="str">
            <v>BS1425</v>
          </cell>
          <cell r="B70" t="str">
            <v>INTERCO - APH - CNTRL</v>
          </cell>
          <cell r="C70">
            <v>1968809.59</v>
          </cell>
          <cell r="D70">
            <v>65042.22</v>
          </cell>
          <cell r="E70">
            <v>2033851.81</v>
          </cell>
        </row>
        <row r="71">
          <cell r="A71" t="str">
            <v>BS1435</v>
          </cell>
          <cell r="B71" t="str">
            <v>INTERCO - MTM - CNTL</v>
          </cell>
          <cell r="C71">
            <v>74773.97</v>
          </cell>
          <cell r="D71">
            <v>-49474.720000000001</v>
          </cell>
          <cell r="E71">
            <v>25299.25</v>
          </cell>
        </row>
        <row r="72">
          <cell r="A72" t="str">
            <v>BS1440</v>
          </cell>
          <cell r="B72" t="str">
            <v>INTERCO - ANE - CNTRL</v>
          </cell>
          <cell r="C72">
            <v>-9466.86</v>
          </cell>
          <cell r="D72">
            <v>502.26</v>
          </cell>
          <cell r="E72">
            <v>-8964.6</v>
          </cell>
        </row>
        <row r="73">
          <cell r="A73" t="str">
            <v>BS1445</v>
          </cell>
          <cell r="B73" t="str">
            <v>INTERCO - MMI</v>
          </cell>
          <cell r="C73">
            <v>-1200</v>
          </cell>
          <cell r="D73">
            <v>0</v>
          </cell>
          <cell r="E73">
            <v>-1200</v>
          </cell>
        </row>
        <row r="74">
          <cell r="A74" t="str">
            <v>BS1460</v>
          </cell>
          <cell r="B74" t="str">
            <v>ANL RECOVERY FROM MMO</v>
          </cell>
          <cell r="C74">
            <v>-1351100</v>
          </cell>
          <cell r="D74">
            <v>729475</v>
          </cell>
          <cell r="E74">
            <v>-621625</v>
          </cell>
        </row>
        <row r="75">
          <cell r="A75" t="str">
            <v>BS1463</v>
          </cell>
          <cell r="B75" t="str">
            <v>MMO RECOVERY FROM ANL</v>
          </cell>
          <cell r="C75">
            <v>219413.7</v>
          </cell>
          <cell r="D75">
            <v>-16941.7</v>
          </cell>
          <cell r="E75">
            <v>202472</v>
          </cell>
        </row>
        <row r="76">
          <cell r="A76" t="str">
            <v>BS1464</v>
          </cell>
          <cell r="B76" t="str">
            <v>MMO RECOVERY FROM MMH</v>
          </cell>
          <cell r="C76">
            <v>12611.5</v>
          </cell>
          <cell r="D76">
            <v>11465</v>
          </cell>
          <cell r="E76">
            <v>24076.5</v>
          </cell>
        </row>
        <row r="77">
          <cell r="A77" t="str">
            <v>BS1466</v>
          </cell>
          <cell r="B77" t="str">
            <v>MMO B/CHARGE TO ANL</v>
          </cell>
          <cell r="C77">
            <v>101258.51</v>
          </cell>
          <cell r="D77">
            <v>-61461.21</v>
          </cell>
          <cell r="E77">
            <v>39797.300000000003</v>
          </cell>
        </row>
        <row r="78">
          <cell r="A78" t="str">
            <v>BS1467</v>
          </cell>
          <cell r="B78" t="str">
            <v>MMO B/CHARGE TO MTM</v>
          </cell>
          <cell r="C78">
            <v>25636.03</v>
          </cell>
          <cell r="D78">
            <v>-420</v>
          </cell>
          <cell r="E78">
            <v>25216.03</v>
          </cell>
        </row>
        <row r="79">
          <cell r="A79" t="str">
            <v>BS1469</v>
          </cell>
          <cell r="B79" t="str">
            <v>MMO B/CHARGE TO ANE</v>
          </cell>
          <cell r="C79">
            <v>1430</v>
          </cell>
          <cell r="D79">
            <v>0</v>
          </cell>
          <cell r="E79">
            <v>1430</v>
          </cell>
        </row>
        <row r="80">
          <cell r="A80" t="str">
            <v>BS1476</v>
          </cell>
          <cell r="B80" t="str">
            <v>PARTICIP'TS REV HOLDG</v>
          </cell>
          <cell r="C80">
            <v>-151084.4</v>
          </cell>
          <cell r="D80">
            <v>-708800.89</v>
          </cell>
          <cell r="E80">
            <v>-859885.29</v>
          </cell>
        </row>
        <row r="81">
          <cell r="A81" t="str">
            <v>BS1491</v>
          </cell>
          <cell r="B81" t="str">
            <v>INTERCO DEBT PROVIS'N</v>
          </cell>
          <cell r="C81">
            <v>0</v>
          </cell>
          <cell r="D81">
            <v>-2033851.81</v>
          </cell>
          <cell r="E81">
            <v>-2033851.81</v>
          </cell>
        </row>
        <row r="82">
          <cell r="A82" t="str">
            <v>BS1505</v>
          </cell>
          <cell r="B82" t="str">
            <v>HG ORE STOCKS</v>
          </cell>
          <cell r="C82">
            <v>3792439.84</v>
          </cell>
          <cell r="D82">
            <v>-830756.07</v>
          </cell>
          <cell r="E82">
            <v>2961683.77</v>
          </cell>
        </row>
        <row r="83">
          <cell r="A83" t="str">
            <v>BS1510</v>
          </cell>
          <cell r="B83" t="str">
            <v>CALCRETE ORE STOCKS</v>
          </cell>
          <cell r="C83">
            <v>2535511.14</v>
          </cell>
          <cell r="D83">
            <v>-701740.95</v>
          </cell>
          <cell r="E83">
            <v>1833770.19</v>
          </cell>
        </row>
        <row r="84">
          <cell r="A84" t="str">
            <v>BS1520</v>
          </cell>
          <cell r="B84" t="str">
            <v>WIP STOCKS</v>
          </cell>
          <cell r="C84">
            <v>11793899</v>
          </cell>
          <cell r="D84">
            <v>486661.16</v>
          </cell>
          <cell r="E84">
            <v>12280560.16</v>
          </cell>
        </row>
        <row r="85">
          <cell r="A85" t="str">
            <v>BS1570</v>
          </cell>
          <cell r="B85" t="str">
            <v>FINISHED STOCKS SITE</v>
          </cell>
          <cell r="C85">
            <v>0</v>
          </cell>
          <cell r="D85">
            <v>1526525.58</v>
          </cell>
          <cell r="E85">
            <v>1526525.58</v>
          </cell>
        </row>
        <row r="86">
          <cell r="A86" t="str">
            <v>BS1575</v>
          </cell>
          <cell r="B86" t="str">
            <v>FINISHED STOCKS KWIN</v>
          </cell>
          <cell r="C86">
            <v>0</v>
          </cell>
          <cell r="D86">
            <v>16090850</v>
          </cell>
          <cell r="E86">
            <v>16090850</v>
          </cell>
        </row>
        <row r="87">
          <cell r="A87" t="str">
            <v>BS1579</v>
          </cell>
          <cell r="B87" t="str">
            <v>FIN ST NRV WRITE DOWN</v>
          </cell>
          <cell r="C87">
            <v>0</v>
          </cell>
          <cell r="D87">
            <v>-164688</v>
          </cell>
          <cell r="E87">
            <v>-164688</v>
          </cell>
        </row>
        <row r="88">
          <cell r="A88" t="str">
            <v>BS1600</v>
          </cell>
          <cell r="B88" t="str">
            <v>INVENTORY CONTROL ACC</v>
          </cell>
          <cell r="C88">
            <v>46147815.93</v>
          </cell>
          <cell r="D88">
            <v>655385.26</v>
          </cell>
          <cell r="E88">
            <v>46803201.189999998</v>
          </cell>
        </row>
        <row r="89">
          <cell r="A89" t="str">
            <v>BS1601</v>
          </cell>
          <cell r="B89" t="str">
            <v>PROVN STOCK OBSELENCE</v>
          </cell>
          <cell r="C89">
            <v>-1101361.1499999999</v>
          </cell>
          <cell r="D89">
            <v>-251065.26</v>
          </cell>
          <cell r="E89">
            <v>-1352426.41</v>
          </cell>
        </row>
        <row r="90">
          <cell r="A90" t="str">
            <v>BS1603</v>
          </cell>
          <cell r="B90" t="str">
            <v>INVENTORY SUSPENSE</v>
          </cell>
          <cell r="C90">
            <v>78202.75</v>
          </cell>
          <cell r="D90">
            <v>92320.47</v>
          </cell>
          <cell r="E90">
            <v>170523.22</v>
          </cell>
        </row>
        <row r="91">
          <cell r="A91" t="str">
            <v>BS1605</v>
          </cell>
          <cell r="B91" t="str">
            <v>UNALLOC'D ISSUES CTRL</v>
          </cell>
          <cell r="C91">
            <v>603.54</v>
          </cell>
          <cell r="D91">
            <v>241.92</v>
          </cell>
          <cell r="E91">
            <v>845.46</v>
          </cell>
        </row>
        <row r="92">
          <cell r="A92" t="str">
            <v>BS1610</v>
          </cell>
          <cell r="B92" t="str">
            <v>MAT IN TRANSIT DIRECT</v>
          </cell>
          <cell r="C92">
            <v>269047.34999999998</v>
          </cell>
          <cell r="D92">
            <v>-4587</v>
          </cell>
          <cell r="E92">
            <v>264460.34999999998</v>
          </cell>
        </row>
        <row r="93">
          <cell r="A93" t="str">
            <v>BS1615</v>
          </cell>
          <cell r="B93" t="str">
            <v>REPAIRS CONTROL</v>
          </cell>
          <cell r="C93">
            <v>5710518.0700000003</v>
          </cell>
          <cell r="D93">
            <v>-2252236.7200000002</v>
          </cell>
          <cell r="E93">
            <v>3458281.35</v>
          </cell>
        </row>
        <row r="94">
          <cell r="A94" t="str">
            <v>BS1622</v>
          </cell>
          <cell r="B94" t="str">
            <v>INV RETURNS HLD'G</v>
          </cell>
          <cell r="C94">
            <v>71996.23</v>
          </cell>
          <cell r="D94">
            <v>0</v>
          </cell>
          <cell r="E94">
            <v>71996.23</v>
          </cell>
        </row>
        <row r="95">
          <cell r="A95" t="str">
            <v>BS1640</v>
          </cell>
          <cell r="B95" t="str">
            <v>PART PAID INVENTY ADV</v>
          </cell>
          <cell r="C95">
            <v>611160</v>
          </cell>
          <cell r="D95">
            <v>-470326.35</v>
          </cell>
          <cell r="E95">
            <v>140833.65</v>
          </cell>
        </row>
        <row r="96">
          <cell r="A96" t="str">
            <v>BS1641</v>
          </cell>
          <cell r="B96" t="str">
            <v>PFP INVENT'Y PAYMT</v>
          </cell>
          <cell r="C96">
            <v>-522178.39</v>
          </cell>
          <cell r="D96">
            <v>0</v>
          </cell>
          <cell r="E96">
            <v>-522178.39</v>
          </cell>
        </row>
        <row r="97">
          <cell r="A97" t="str">
            <v>BS1650</v>
          </cell>
          <cell r="B97" t="str">
            <v>SULPHUR FRGHT RAIL</v>
          </cell>
          <cell r="C97">
            <v>15690876.75</v>
          </cell>
          <cell r="D97">
            <v>-15690876.75</v>
          </cell>
          <cell r="E97">
            <v>0</v>
          </cell>
        </row>
        <row r="98">
          <cell r="A98" t="str">
            <v>BS1651</v>
          </cell>
          <cell r="B98" t="str">
            <v>SULPHUR STD PRICE ADJ</v>
          </cell>
          <cell r="C98">
            <v>-16451368.4</v>
          </cell>
          <cell r="D98">
            <v>15762036.15</v>
          </cell>
          <cell r="E98">
            <v>-689332.25</v>
          </cell>
        </row>
        <row r="99">
          <cell r="A99" t="str">
            <v>BS1655</v>
          </cell>
          <cell r="B99" t="str">
            <v>STORES STD PRICE ADJ</v>
          </cell>
          <cell r="C99">
            <v>-3679399.96</v>
          </cell>
          <cell r="D99">
            <v>4507323.78</v>
          </cell>
          <cell r="E99">
            <v>827923.82</v>
          </cell>
        </row>
        <row r="100">
          <cell r="A100" t="str">
            <v>BS1656</v>
          </cell>
          <cell r="B100" t="str">
            <v>INVENT'Y ISSUES ACC'L</v>
          </cell>
          <cell r="C100">
            <v>-680193.44</v>
          </cell>
          <cell r="D100">
            <v>-1051173.27</v>
          </cell>
          <cell r="E100">
            <v>-1731366.71</v>
          </cell>
        </row>
        <row r="101">
          <cell r="A101" t="str">
            <v>BS1660</v>
          </cell>
          <cell r="B101" t="str">
            <v>AMMONIA FRGHT &amp; INCID</v>
          </cell>
          <cell r="C101">
            <v>233050.57</v>
          </cell>
          <cell r="D101">
            <v>-233050.57</v>
          </cell>
          <cell r="E101">
            <v>0</v>
          </cell>
        </row>
        <row r="102">
          <cell r="A102" t="str">
            <v>BS1670</v>
          </cell>
          <cell r="B102" t="str">
            <v>DIESEL FUEL HLDG</v>
          </cell>
          <cell r="C102">
            <v>-550291.41</v>
          </cell>
          <cell r="D102">
            <v>-376571.16</v>
          </cell>
          <cell r="E102">
            <v>-926862.57</v>
          </cell>
        </row>
        <row r="103">
          <cell r="A103" t="str">
            <v>BS1671</v>
          </cell>
          <cell r="B103" t="str">
            <v>DIESEL FUEL CLAIMS</v>
          </cell>
          <cell r="C103">
            <v>65437.56</v>
          </cell>
          <cell r="D103">
            <v>161103.34</v>
          </cell>
          <cell r="E103">
            <v>226540.9</v>
          </cell>
        </row>
        <row r="104">
          <cell r="A104" t="str">
            <v>BS1675</v>
          </cell>
          <cell r="B104" t="str">
            <v>LT VEH DIESEL HLDG</v>
          </cell>
          <cell r="C104">
            <v>-285343.90999999997</v>
          </cell>
          <cell r="D104">
            <v>-111252.9</v>
          </cell>
          <cell r="E104">
            <v>-396596.81</v>
          </cell>
        </row>
        <row r="105">
          <cell r="A105" t="str">
            <v>BS1690</v>
          </cell>
          <cell r="B105" t="str">
            <v>FRGT - INVENTORY HLDG</v>
          </cell>
          <cell r="C105">
            <v>591614.59</v>
          </cell>
          <cell r="D105">
            <v>952365.51</v>
          </cell>
          <cell r="E105">
            <v>1543980.1</v>
          </cell>
        </row>
        <row r="106">
          <cell r="A106" t="str">
            <v>BS1691</v>
          </cell>
          <cell r="B106" t="str">
            <v>SULPHURIC ACID INVENT</v>
          </cell>
          <cell r="C106">
            <v>0</v>
          </cell>
          <cell r="D106">
            <v>1046240</v>
          </cell>
          <cell r="E106">
            <v>1046240</v>
          </cell>
        </row>
        <row r="107">
          <cell r="A107" t="str">
            <v>BS1805</v>
          </cell>
          <cell r="B107" t="str">
            <v>OTHER PREPAYMENTS</v>
          </cell>
          <cell r="C107">
            <v>0</v>
          </cell>
          <cell r="D107">
            <v>808480.06</v>
          </cell>
          <cell r="E107">
            <v>808480.06</v>
          </cell>
        </row>
        <row r="108">
          <cell r="A108" t="str">
            <v>BS1810</v>
          </cell>
          <cell r="B108" t="str">
            <v>EMPLOYEE PREPAY</v>
          </cell>
          <cell r="C108">
            <v>-6875.95</v>
          </cell>
          <cell r="D108">
            <v>6875.95</v>
          </cell>
          <cell r="E108">
            <v>0</v>
          </cell>
        </row>
        <row r="109">
          <cell r="A109" t="str">
            <v>BS1811</v>
          </cell>
          <cell r="B109" t="str">
            <v>PAYROLL ADV RECOVERY</v>
          </cell>
          <cell r="C109">
            <v>7368.88</v>
          </cell>
          <cell r="D109">
            <v>-6875.95</v>
          </cell>
          <cell r="E109">
            <v>492.93</v>
          </cell>
        </row>
        <row r="110">
          <cell r="A110" t="str">
            <v>BS1820</v>
          </cell>
          <cell r="B110" t="str">
            <v>UNALLOC'D PAYL DR ACC</v>
          </cell>
          <cell r="C110">
            <v>496.03</v>
          </cell>
          <cell r="D110">
            <v>0</v>
          </cell>
          <cell r="E110">
            <v>496.03</v>
          </cell>
        </row>
        <row r="111">
          <cell r="A111" t="str">
            <v>BS1825</v>
          </cell>
          <cell r="B111" t="str">
            <v>UNALLOC'D PAYL CR ACC</v>
          </cell>
          <cell r="C111">
            <v>-1096.01</v>
          </cell>
          <cell r="D111">
            <v>0</v>
          </cell>
          <cell r="E111">
            <v>-1096.01</v>
          </cell>
        </row>
        <row r="112">
          <cell r="A112" t="str">
            <v>BS1901</v>
          </cell>
          <cell r="B112" t="str">
            <v>DEBTOR - PIHA</v>
          </cell>
          <cell r="C112">
            <v>0</v>
          </cell>
          <cell r="D112">
            <v>1200</v>
          </cell>
          <cell r="E112">
            <v>1200</v>
          </cell>
        </row>
        <row r="113">
          <cell r="A113" t="str">
            <v>BS1903</v>
          </cell>
          <cell r="B113" t="str">
            <v>DEBTOR - AJ MAYOR</v>
          </cell>
          <cell r="C113">
            <v>12745</v>
          </cell>
          <cell r="D113">
            <v>-2070</v>
          </cell>
          <cell r="E113">
            <v>10675</v>
          </cell>
        </row>
        <row r="114">
          <cell r="A114" t="str">
            <v>BS1904</v>
          </cell>
          <cell r="B114" t="str">
            <v>DEBTOR - AIRSIDE MTCE</v>
          </cell>
          <cell r="C114">
            <v>0</v>
          </cell>
          <cell r="D114">
            <v>154.38</v>
          </cell>
          <cell r="E114">
            <v>154.38</v>
          </cell>
        </row>
        <row r="115">
          <cell r="A115" t="str">
            <v>BS1905</v>
          </cell>
          <cell r="B115" t="str">
            <v>DEBTOR - CBI CONST'N</v>
          </cell>
          <cell r="C115">
            <v>8834.5300000000007</v>
          </cell>
          <cell r="D115">
            <v>2168.73</v>
          </cell>
          <cell r="E115">
            <v>11003.26</v>
          </cell>
        </row>
        <row r="116">
          <cell r="A116" t="str">
            <v>BS1909</v>
          </cell>
          <cell r="B116" t="str">
            <v>DEBTOR - HITACHI</v>
          </cell>
          <cell r="C116">
            <v>1025</v>
          </cell>
          <cell r="D116">
            <v>-2050</v>
          </cell>
          <cell r="E116">
            <v>-1025</v>
          </cell>
        </row>
        <row r="117">
          <cell r="A117" t="str">
            <v>BS1913</v>
          </cell>
          <cell r="B117" t="str">
            <v>DEBTOR - KOMATSU</v>
          </cell>
          <cell r="C117">
            <v>11731.56</v>
          </cell>
          <cell r="D117">
            <v>-1887.46</v>
          </cell>
          <cell r="E117">
            <v>9844.1</v>
          </cell>
        </row>
        <row r="118">
          <cell r="A118" t="str">
            <v>BS1916</v>
          </cell>
          <cell r="B118" t="str">
            <v>DEBTOR - DYNATEC</v>
          </cell>
          <cell r="C118">
            <v>2750</v>
          </cell>
          <cell r="D118">
            <v>0</v>
          </cell>
          <cell r="E118">
            <v>2750</v>
          </cell>
        </row>
        <row r="119">
          <cell r="A119" t="str">
            <v>BS1920</v>
          </cell>
          <cell r="B119" t="str">
            <v>DEBTOR - MONA TOP ENT</v>
          </cell>
          <cell r="C119">
            <v>27657.49</v>
          </cell>
          <cell r="D119">
            <v>-3663.51</v>
          </cell>
          <cell r="E119">
            <v>23993.98</v>
          </cell>
        </row>
        <row r="120">
          <cell r="A120" t="str">
            <v>BS1923</v>
          </cell>
          <cell r="B120" t="str">
            <v>DEBTOR - MOWATT REF</v>
          </cell>
          <cell r="C120">
            <v>45100</v>
          </cell>
          <cell r="D120">
            <v>0</v>
          </cell>
          <cell r="E120">
            <v>45100</v>
          </cell>
        </row>
        <row r="121">
          <cell r="A121" t="str">
            <v>BS1925</v>
          </cell>
          <cell r="B121" t="str">
            <v>DEBTOR - JENDA CONT</v>
          </cell>
          <cell r="C121">
            <v>3700.01</v>
          </cell>
          <cell r="D121">
            <v>-3700</v>
          </cell>
          <cell r="E121">
            <v>0.01</v>
          </cell>
        </row>
        <row r="122">
          <cell r="A122" t="str">
            <v>BS1928</v>
          </cell>
          <cell r="B122" t="str">
            <v>DEBTOR - FINN INT</v>
          </cell>
          <cell r="C122">
            <v>9073.52</v>
          </cell>
          <cell r="D122">
            <v>11463.59</v>
          </cell>
          <cell r="E122">
            <v>20537.11</v>
          </cell>
        </row>
        <row r="123">
          <cell r="A123" t="str">
            <v>BS1930</v>
          </cell>
          <cell r="B123" t="str">
            <v>DEBTOR - WESTERN CONS</v>
          </cell>
          <cell r="C123">
            <v>14784.38</v>
          </cell>
          <cell r="D123">
            <v>-4241.93</v>
          </cell>
          <cell r="E123">
            <v>10542.45</v>
          </cell>
        </row>
        <row r="124">
          <cell r="A124" t="str">
            <v>BS1933</v>
          </cell>
          <cell r="B124" t="str">
            <v>INTICO HOLDG ACCOUNT</v>
          </cell>
          <cell r="C124">
            <v>235028.96</v>
          </cell>
          <cell r="D124">
            <v>7713.51</v>
          </cell>
          <cell r="E124">
            <v>242742.47</v>
          </cell>
        </row>
        <row r="125">
          <cell r="A125" t="str">
            <v>BS1934</v>
          </cell>
          <cell r="B125" t="str">
            <v>DEBTOR HOMESTAKE GOLD</v>
          </cell>
          <cell r="C125">
            <v>-4600</v>
          </cell>
          <cell r="D125">
            <v>0</v>
          </cell>
          <cell r="E125">
            <v>-4600</v>
          </cell>
        </row>
        <row r="126">
          <cell r="A126" t="str">
            <v>BS1935</v>
          </cell>
          <cell r="B126" t="str">
            <v>DEBTOR - LINOTEX PTY</v>
          </cell>
          <cell r="C126">
            <v>35686.239999999998</v>
          </cell>
          <cell r="D126">
            <v>-4754.41</v>
          </cell>
          <cell r="E126">
            <v>30931.83</v>
          </cell>
        </row>
        <row r="127">
          <cell r="A127" t="str">
            <v>BS1939</v>
          </cell>
          <cell r="B127" t="str">
            <v>DEBTOR IND ISSUES MGT</v>
          </cell>
          <cell r="C127">
            <v>6260</v>
          </cell>
          <cell r="D127">
            <v>-660</v>
          </cell>
          <cell r="E127">
            <v>5600</v>
          </cell>
        </row>
        <row r="128">
          <cell r="A128" t="str">
            <v>BS1943</v>
          </cell>
          <cell r="B128" t="str">
            <v>DEBTOR - BSPC</v>
          </cell>
          <cell r="C128">
            <v>3100.73</v>
          </cell>
          <cell r="D128">
            <v>1483.17</v>
          </cell>
          <cell r="E128">
            <v>4583.8999999999996</v>
          </cell>
        </row>
        <row r="129">
          <cell r="A129" t="str">
            <v>BS1951</v>
          </cell>
          <cell r="B129" t="str">
            <v>DEBTOR - AUST TANK IN</v>
          </cell>
          <cell r="C129">
            <v>0.01</v>
          </cell>
          <cell r="D129">
            <v>0</v>
          </cell>
          <cell r="E129">
            <v>0.01</v>
          </cell>
        </row>
        <row r="130">
          <cell r="A130" t="str">
            <v>BS1954</v>
          </cell>
          <cell r="B130" t="str">
            <v>DEBTOR - GLENMURRIN</v>
          </cell>
          <cell r="C130">
            <v>0</v>
          </cell>
          <cell r="D130">
            <v>2000</v>
          </cell>
          <cell r="E130">
            <v>2000</v>
          </cell>
        </row>
        <row r="131">
          <cell r="A131" t="str">
            <v>BS1955</v>
          </cell>
          <cell r="B131" t="str">
            <v>DEBTOR -SCORE PACIFIC</v>
          </cell>
          <cell r="C131">
            <v>1006.53</v>
          </cell>
          <cell r="D131">
            <v>477.49</v>
          </cell>
          <cell r="E131">
            <v>1484.02</v>
          </cell>
        </row>
        <row r="132">
          <cell r="A132" t="str">
            <v>BS1958</v>
          </cell>
          <cell r="B132" t="str">
            <v>DEBTOR-STEBBINS CONTR</v>
          </cell>
          <cell r="C132">
            <v>7700</v>
          </cell>
          <cell r="D132">
            <v>0</v>
          </cell>
          <cell r="E132">
            <v>7700</v>
          </cell>
        </row>
        <row r="133">
          <cell r="A133" t="str">
            <v>BS1959</v>
          </cell>
          <cell r="B133" t="str">
            <v>DEBTORS-GLOBAL REFACT</v>
          </cell>
          <cell r="C133">
            <v>15375</v>
          </cell>
          <cell r="D133">
            <v>0</v>
          </cell>
          <cell r="E133">
            <v>15375</v>
          </cell>
        </row>
        <row r="134">
          <cell r="A134" t="str">
            <v>BS1960</v>
          </cell>
          <cell r="B134" t="str">
            <v>DEBTORS - ATLAS COPCO</v>
          </cell>
          <cell r="C134">
            <v>675</v>
          </cell>
          <cell r="D134">
            <v>-675</v>
          </cell>
          <cell r="E134">
            <v>0</v>
          </cell>
        </row>
        <row r="135">
          <cell r="A135" t="str">
            <v>BS1962</v>
          </cell>
          <cell r="B135" t="str">
            <v>DEBTOR - SPEC WELDING</v>
          </cell>
          <cell r="C135">
            <v>9652.5</v>
          </cell>
          <cell r="D135">
            <v>0</v>
          </cell>
          <cell r="E135">
            <v>9652.5</v>
          </cell>
        </row>
        <row r="136">
          <cell r="A136" t="str">
            <v>BS1968</v>
          </cell>
          <cell r="B136" t="str">
            <v>DEBTOR - BORAL ENERGY</v>
          </cell>
          <cell r="C136">
            <v>365.2</v>
          </cell>
          <cell r="D136">
            <v>14.27</v>
          </cell>
          <cell r="E136">
            <v>379.47</v>
          </cell>
        </row>
        <row r="137">
          <cell r="A137" t="str">
            <v>BS1969</v>
          </cell>
          <cell r="B137" t="str">
            <v>DEBTOR - BULONG</v>
          </cell>
          <cell r="C137">
            <v>-167.3</v>
          </cell>
          <cell r="D137">
            <v>167.3</v>
          </cell>
          <cell r="E137">
            <v>0</v>
          </cell>
        </row>
        <row r="138">
          <cell r="A138" t="str">
            <v>BS1973</v>
          </cell>
          <cell r="B138" t="str">
            <v>Western Process Cont</v>
          </cell>
          <cell r="C138">
            <v>100</v>
          </cell>
          <cell r="D138">
            <v>-100</v>
          </cell>
          <cell r="E138">
            <v>0</v>
          </cell>
        </row>
        <row r="139">
          <cell r="A139" t="str">
            <v>BS1981</v>
          </cell>
          <cell r="B139" t="str">
            <v>DEBTOR - DTMT CONSTRU</v>
          </cell>
          <cell r="C139">
            <v>10747.08</v>
          </cell>
          <cell r="D139">
            <v>-10447.08</v>
          </cell>
          <cell r="E139">
            <v>300</v>
          </cell>
        </row>
        <row r="140">
          <cell r="A140" t="str">
            <v>BS1990</v>
          </cell>
          <cell r="B140" t="str">
            <v>DEBTOR - ER BUNGEY</v>
          </cell>
          <cell r="C140">
            <v>38055.11</v>
          </cell>
          <cell r="D140">
            <v>-12369.11</v>
          </cell>
          <cell r="E140">
            <v>25686</v>
          </cell>
        </row>
        <row r="141">
          <cell r="A141" t="str">
            <v>BS1991</v>
          </cell>
          <cell r="B141" t="str">
            <v>DEBTOR- INTER RAW MAT</v>
          </cell>
          <cell r="C141">
            <v>27347.32</v>
          </cell>
          <cell r="D141">
            <v>0</v>
          </cell>
          <cell r="E141">
            <v>27347.32</v>
          </cell>
        </row>
        <row r="142">
          <cell r="A142" t="str">
            <v>BS1992</v>
          </cell>
          <cell r="B142" t="str">
            <v>DEBTOR - TENNANT LTD</v>
          </cell>
          <cell r="C142">
            <v>-2160.02</v>
          </cell>
          <cell r="D142">
            <v>2160.02</v>
          </cell>
          <cell r="E142">
            <v>0</v>
          </cell>
        </row>
        <row r="143">
          <cell r="A143" t="str">
            <v>BS1994</v>
          </cell>
          <cell r="B143" t="str">
            <v>DEBTOR - CBI ROLL EXP</v>
          </cell>
          <cell r="C143">
            <v>2700</v>
          </cell>
          <cell r="D143">
            <v>-2000</v>
          </cell>
          <cell r="E143">
            <v>700</v>
          </cell>
        </row>
        <row r="144">
          <cell r="A144" t="str">
            <v>BS1995</v>
          </cell>
          <cell r="B144" t="str">
            <v>DEBTOR REDOX CHEMICAL</v>
          </cell>
          <cell r="C144">
            <v>2100</v>
          </cell>
          <cell r="D144">
            <v>-2100</v>
          </cell>
          <cell r="E144">
            <v>0</v>
          </cell>
        </row>
        <row r="145">
          <cell r="A145" t="str">
            <v>BS1996</v>
          </cell>
          <cell r="B145" t="str">
            <v>DEBTOR - PLAS-TECH</v>
          </cell>
          <cell r="C145">
            <v>8600.27</v>
          </cell>
          <cell r="D145">
            <v>-6267.08</v>
          </cell>
          <cell r="E145">
            <v>2333.19</v>
          </cell>
        </row>
        <row r="146">
          <cell r="A146" t="str">
            <v>BS1997</v>
          </cell>
          <cell r="B146" t="str">
            <v>FD/ASCE AC INT DEFECT</v>
          </cell>
          <cell r="C146">
            <v>926148.64</v>
          </cell>
          <cell r="D146">
            <v>32710.29</v>
          </cell>
          <cell r="E146">
            <v>958858.93</v>
          </cell>
        </row>
        <row r="147">
          <cell r="A147" t="str">
            <v>BS1999</v>
          </cell>
          <cell r="B147" t="str">
            <v>DEBTOR MISC ADHOC VAR</v>
          </cell>
          <cell r="C147">
            <v>145820.85</v>
          </cell>
          <cell r="D147">
            <v>-143181.75</v>
          </cell>
          <cell r="E147">
            <v>2639.1</v>
          </cell>
        </row>
        <row r="148">
          <cell r="A148" t="str">
            <v>BS2210</v>
          </cell>
          <cell r="B148" t="str">
            <v>LG ORE STOCKS</v>
          </cell>
          <cell r="C148">
            <v>17308940.25</v>
          </cell>
          <cell r="D148">
            <v>-6279255.9500000002</v>
          </cell>
          <cell r="E148">
            <v>11029684.300000001</v>
          </cell>
        </row>
        <row r="149">
          <cell r="A149" t="str">
            <v>BS2215</v>
          </cell>
          <cell r="B149" t="str">
            <v>MG ORE STOCKS</v>
          </cell>
          <cell r="C149">
            <v>28450795.780000001</v>
          </cell>
          <cell r="D149">
            <v>-4545837.82</v>
          </cell>
          <cell r="E149">
            <v>23904957.960000001</v>
          </cell>
        </row>
        <row r="150">
          <cell r="A150" t="str">
            <v>BS2504</v>
          </cell>
          <cell r="B150" t="str">
            <v>MMH PP INV'N &amp; EVALN</v>
          </cell>
          <cell r="C150">
            <v>27075329</v>
          </cell>
          <cell r="D150">
            <v>0</v>
          </cell>
          <cell r="E150">
            <v>27075329</v>
          </cell>
        </row>
        <row r="151">
          <cell r="A151" t="str">
            <v>BS2505</v>
          </cell>
          <cell r="B151" t="str">
            <v>PRE-PRJ INV'N &amp; EVALN</v>
          </cell>
          <cell r="C151">
            <v>2455929</v>
          </cell>
          <cell r="D151">
            <v>0</v>
          </cell>
          <cell r="E151">
            <v>2455929</v>
          </cell>
        </row>
        <row r="152">
          <cell r="A152" t="str">
            <v>BS2510</v>
          </cell>
          <cell r="B152" t="str">
            <v>ADDITIONAL EXPLORATN</v>
          </cell>
          <cell r="C152">
            <v>3398402</v>
          </cell>
          <cell r="D152">
            <v>5500</v>
          </cell>
          <cell r="E152">
            <v>3403902</v>
          </cell>
        </row>
        <row r="153">
          <cell r="A153" t="str">
            <v>BS2550</v>
          </cell>
          <cell r="B153" t="str">
            <v>VALUE ADDED TAX</v>
          </cell>
          <cell r="C153">
            <v>4790.6499999999996</v>
          </cell>
          <cell r="D153">
            <v>95.28</v>
          </cell>
          <cell r="E153">
            <v>4885.93</v>
          </cell>
        </row>
        <row r="154">
          <cell r="A154" t="str">
            <v>BS2612</v>
          </cell>
          <cell r="B154" t="str">
            <v>MPD PRJ DEV AREA 2000</v>
          </cell>
          <cell r="C154">
            <v>2717349.6</v>
          </cell>
          <cell r="D154">
            <v>0</v>
          </cell>
          <cell r="E154">
            <v>2717349.6</v>
          </cell>
        </row>
        <row r="155">
          <cell r="A155" t="str">
            <v>BS2614</v>
          </cell>
          <cell r="B155" t="str">
            <v>MPD PRJ DEV AREA 7000</v>
          </cell>
          <cell r="C155">
            <v>24640106.170000002</v>
          </cell>
          <cell r="D155">
            <v>0</v>
          </cell>
          <cell r="E155">
            <v>24640106.170000002</v>
          </cell>
        </row>
        <row r="156">
          <cell r="A156" t="str">
            <v>BS2615</v>
          </cell>
          <cell r="B156" t="str">
            <v>MPD PRJ DEV AREA 8000</v>
          </cell>
          <cell r="C156">
            <v>5102819.67</v>
          </cell>
          <cell r="D156">
            <v>0</v>
          </cell>
          <cell r="E156">
            <v>5102819.67</v>
          </cell>
        </row>
        <row r="157">
          <cell r="A157" t="str">
            <v>BS2620</v>
          </cell>
          <cell r="B157" t="str">
            <v>MPD PRJ DEV AREA 9100</v>
          </cell>
          <cell r="C157">
            <v>61528486.5</v>
          </cell>
          <cell r="D157">
            <v>5939987</v>
          </cell>
          <cell r="E157">
            <v>67468473.5</v>
          </cell>
        </row>
        <row r="158">
          <cell r="A158" t="str">
            <v>BS2625</v>
          </cell>
          <cell r="B158" t="str">
            <v>MPD PRJ DEV AREA 9200</v>
          </cell>
          <cell r="C158">
            <v>17631057.649999999</v>
          </cell>
          <cell r="D158">
            <v>0</v>
          </cell>
          <cell r="E158">
            <v>17631057.649999999</v>
          </cell>
        </row>
        <row r="159">
          <cell r="A159" t="str">
            <v>BS2630</v>
          </cell>
          <cell r="B159" t="str">
            <v>MPD PRJ DEV FINANCE</v>
          </cell>
          <cell r="C159">
            <v>21264642.75</v>
          </cell>
          <cell r="D159">
            <v>0</v>
          </cell>
          <cell r="E159">
            <v>21264642.75</v>
          </cell>
        </row>
        <row r="160">
          <cell r="A160" t="str">
            <v>BS2639</v>
          </cell>
          <cell r="B160" t="str">
            <v>MPD-PPE ADJUSMTENTS</v>
          </cell>
          <cell r="C160">
            <v>-42080789</v>
          </cell>
          <cell r="D160">
            <v>-2774822</v>
          </cell>
          <cell r="E160">
            <v>-44855611</v>
          </cell>
        </row>
        <row r="161">
          <cell r="A161" t="str">
            <v>BS2648</v>
          </cell>
          <cell r="B161" t="str">
            <v>PRE PRD - CARUA ADJ</v>
          </cell>
          <cell r="C161">
            <v>0</v>
          </cell>
          <cell r="D161">
            <v>-23719774</v>
          </cell>
          <cell r="E161">
            <v>-23719774</v>
          </cell>
        </row>
        <row r="162">
          <cell r="A162" t="str">
            <v>BS2650</v>
          </cell>
          <cell r="B162" t="str">
            <v>PRE PRD FIN ROY &amp; OTH</v>
          </cell>
          <cell r="C162">
            <v>42514555.289999999</v>
          </cell>
          <cell r="D162">
            <v>6470097</v>
          </cell>
          <cell r="E162">
            <v>48984652.289999999</v>
          </cell>
        </row>
        <row r="163">
          <cell r="A163" t="str">
            <v>BS2651</v>
          </cell>
          <cell r="B163" t="str">
            <v>PRE PROD'N TOTAL OPEX</v>
          </cell>
          <cell r="C163">
            <v>425925156</v>
          </cell>
          <cell r="D163">
            <v>24081948</v>
          </cell>
          <cell r="E163">
            <v>450007104</v>
          </cell>
        </row>
        <row r="164">
          <cell r="A164" t="str">
            <v>BS2654</v>
          </cell>
          <cell r="B164" t="str">
            <v>REAL'N MINING COSTS</v>
          </cell>
          <cell r="C164">
            <v>-49065461.700000003</v>
          </cell>
          <cell r="D164">
            <v>91184.2</v>
          </cell>
          <cell r="E164">
            <v>-48974277.5</v>
          </cell>
        </row>
        <row r="165">
          <cell r="A165" t="str">
            <v>BS2665</v>
          </cell>
          <cell r="B165" t="str">
            <v>ALLN PP COSTS TO STKS</v>
          </cell>
          <cell r="C165">
            <v>-298652917.38</v>
          </cell>
          <cell r="D165">
            <v>-24182402.120000001</v>
          </cell>
          <cell r="E165">
            <v>-322835319.5</v>
          </cell>
        </row>
        <row r="166">
          <cell r="A166" t="str">
            <v>BS2666</v>
          </cell>
          <cell r="B166" t="str">
            <v>PP FINISHED PROD SHIP</v>
          </cell>
          <cell r="C166">
            <v>286859019.19</v>
          </cell>
          <cell r="D166">
            <v>22169216.32</v>
          </cell>
          <cell r="E166">
            <v>309028235.50999999</v>
          </cell>
        </row>
        <row r="167">
          <cell r="A167" t="str">
            <v>BS2668</v>
          </cell>
          <cell r="B167" t="str">
            <v>ALLN FINISH STKS KWIN</v>
          </cell>
          <cell r="C167">
            <v>0</v>
          </cell>
          <cell r="D167">
            <v>-16090850</v>
          </cell>
          <cell r="E167">
            <v>-16090850</v>
          </cell>
        </row>
        <row r="168">
          <cell r="A168" t="str">
            <v>BS2669</v>
          </cell>
          <cell r="B168" t="str">
            <v>PP WIP NRV WRITE DOWN</v>
          </cell>
          <cell r="C168">
            <v>0</v>
          </cell>
          <cell r="D168">
            <v>1104567</v>
          </cell>
          <cell r="E168">
            <v>1104567</v>
          </cell>
        </row>
        <row r="169">
          <cell r="A169" t="str">
            <v>BS2670</v>
          </cell>
          <cell r="B169" t="str">
            <v>PRE PRD P&amp;L CHGS/OTH</v>
          </cell>
          <cell r="C169">
            <v>-267375</v>
          </cell>
          <cell r="D169">
            <v>1375958.03</v>
          </cell>
          <cell r="E169">
            <v>1108583.03</v>
          </cell>
        </row>
        <row r="170">
          <cell r="A170" t="str">
            <v>BS2689</v>
          </cell>
          <cell r="B170" t="str">
            <v>PRE PRD UNALL'D COSTS</v>
          </cell>
          <cell r="C170">
            <v>-32262.05</v>
          </cell>
          <cell r="D170">
            <v>0</v>
          </cell>
          <cell r="E170">
            <v>-32262.05</v>
          </cell>
        </row>
        <row r="171">
          <cell r="A171" t="str">
            <v>BS2699</v>
          </cell>
          <cell r="B171" t="str">
            <v>DEF'D MINING (WASTE)</v>
          </cell>
          <cell r="C171">
            <v>-486714.98</v>
          </cell>
          <cell r="D171">
            <v>11564664.699999999</v>
          </cell>
          <cell r="E171">
            <v>11077949.720000001</v>
          </cell>
        </row>
        <row r="172">
          <cell r="A172" t="str">
            <v>BS2703</v>
          </cell>
          <cell r="B172" t="str">
            <v>PPE-MPD ADJUSTMENTS</v>
          </cell>
          <cell r="C172">
            <v>42080789</v>
          </cell>
          <cell r="D172">
            <v>2774822</v>
          </cell>
          <cell r="E172">
            <v>44855611</v>
          </cell>
        </row>
        <row r="173">
          <cell r="A173" t="str">
            <v>BS2704</v>
          </cell>
          <cell r="B173" t="str">
            <v>EPC PPE ADJUSTMENTS</v>
          </cell>
          <cell r="C173">
            <v>-36831730.609999999</v>
          </cell>
          <cell r="D173">
            <v>2662941.61</v>
          </cell>
          <cell r="E173">
            <v>-34168789</v>
          </cell>
        </row>
        <row r="174">
          <cell r="A174" t="str">
            <v>BS2705</v>
          </cell>
          <cell r="B174" t="str">
            <v>CONST'N IN PROG (P&amp;E)</v>
          </cell>
          <cell r="C174">
            <v>762395254.64999998</v>
          </cell>
          <cell r="D174">
            <v>-4812521.45</v>
          </cell>
          <cell r="E174">
            <v>757582733.20000005</v>
          </cell>
        </row>
        <row r="175">
          <cell r="A175" t="str">
            <v>BS2707</v>
          </cell>
          <cell r="B175" t="str">
            <v>OPERAT'G LSE PROCEEDS</v>
          </cell>
          <cell r="C175">
            <v>-74030456.030000001</v>
          </cell>
          <cell r="D175">
            <v>0</v>
          </cell>
          <cell r="E175">
            <v>-74030456.030000001</v>
          </cell>
        </row>
        <row r="176">
          <cell r="A176" t="str">
            <v>BS2708</v>
          </cell>
          <cell r="B176" t="str">
            <v>PRE PRD OPS CIP</v>
          </cell>
          <cell r="C176">
            <v>24309289</v>
          </cell>
          <cell r="D176">
            <v>2454557</v>
          </cell>
          <cell r="E176">
            <v>26763846</v>
          </cell>
        </row>
        <row r="177">
          <cell r="A177" t="str">
            <v>BS2709</v>
          </cell>
          <cell r="B177" t="str">
            <v>GLM 100% P&amp;E</v>
          </cell>
          <cell r="C177">
            <v>234549893</v>
          </cell>
          <cell r="D177">
            <v>0</v>
          </cell>
          <cell r="E177">
            <v>234549893</v>
          </cell>
        </row>
        <row r="178">
          <cell r="A178" t="str">
            <v>BS2714</v>
          </cell>
          <cell r="B178" t="str">
            <v>DEV - COBALT EXPN</v>
          </cell>
          <cell r="C178">
            <v>11820279</v>
          </cell>
          <cell r="D178">
            <v>0</v>
          </cell>
          <cell r="E178">
            <v>11820279</v>
          </cell>
        </row>
        <row r="179">
          <cell r="A179" t="str">
            <v>BS2716</v>
          </cell>
          <cell r="B179" t="str">
            <v>DEV - ANO ROLL'G EXP</v>
          </cell>
          <cell r="C179">
            <v>7410265</v>
          </cell>
          <cell r="D179">
            <v>1388980</v>
          </cell>
          <cell r="E179">
            <v>8799245</v>
          </cell>
        </row>
        <row r="180">
          <cell r="A180" t="str">
            <v>BS2733</v>
          </cell>
          <cell r="B180" t="str">
            <v>LEASEHOLD MOTOR VEH</v>
          </cell>
          <cell r="C180">
            <v>351296.75</v>
          </cell>
          <cell r="D180">
            <v>0</v>
          </cell>
          <cell r="E180">
            <v>351296.75</v>
          </cell>
        </row>
        <row r="181">
          <cell r="A181" t="str">
            <v>BS2735</v>
          </cell>
          <cell r="B181" t="str">
            <v>LSEHLD OFF/COMP EQUIP</v>
          </cell>
          <cell r="C181">
            <v>562119.26</v>
          </cell>
          <cell r="D181">
            <v>0</v>
          </cell>
          <cell r="E181">
            <v>562119.26</v>
          </cell>
        </row>
        <row r="182">
          <cell r="A182" t="str">
            <v>BS2738</v>
          </cell>
          <cell r="B182" t="str">
            <v>LEASED MPD COST</v>
          </cell>
          <cell r="C182">
            <v>1927000</v>
          </cell>
          <cell r="D182">
            <v>0</v>
          </cell>
          <cell r="E182">
            <v>1927000</v>
          </cell>
        </row>
        <row r="183">
          <cell r="A183" t="str">
            <v>BS2740</v>
          </cell>
          <cell r="B183" t="str">
            <v>LSEHLD OFF EQ ACC DEP</v>
          </cell>
          <cell r="C183">
            <v>14936</v>
          </cell>
          <cell r="D183">
            <v>0</v>
          </cell>
          <cell r="E183">
            <v>14936</v>
          </cell>
        </row>
        <row r="184">
          <cell r="A184" t="str">
            <v>BS2795</v>
          </cell>
          <cell r="B184" t="str">
            <v>HP COST MOTOR VEHICLE</v>
          </cell>
          <cell r="C184">
            <v>286000</v>
          </cell>
          <cell r="D184">
            <v>0</v>
          </cell>
          <cell r="E184">
            <v>286000</v>
          </cell>
        </row>
        <row r="185">
          <cell r="A185" t="str">
            <v>BS3106</v>
          </cell>
          <cell r="B185" t="str">
            <v>CREDITORS MIMS CNTRL</v>
          </cell>
          <cell r="C185">
            <v>-27701470.960000001</v>
          </cell>
          <cell r="D185">
            <v>-2622033.1</v>
          </cell>
          <cell r="E185">
            <v>-30323504.059999999</v>
          </cell>
        </row>
        <row r="186">
          <cell r="A186" t="str">
            <v>BS3121</v>
          </cell>
          <cell r="B186" t="str">
            <v>GST INV PENDING HOLD</v>
          </cell>
          <cell r="C186">
            <v>-103316.21</v>
          </cell>
          <cell r="D186">
            <v>27558.29</v>
          </cell>
          <cell r="E186">
            <v>-75757.919999999998</v>
          </cell>
        </row>
        <row r="187">
          <cell r="A187" t="str">
            <v>BS3124</v>
          </cell>
          <cell r="B187" t="str">
            <v>GST-Sales &amp; Other G1</v>
          </cell>
          <cell r="C187">
            <v>-72133.509999999995</v>
          </cell>
          <cell r="D187">
            <v>60431.13</v>
          </cell>
          <cell r="E187">
            <v>-11702.38</v>
          </cell>
        </row>
        <row r="188">
          <cell r="A188" t="str">
            <v>BS3130</v>
          </cell>
          <cell r="B188" t="str">
            <v>CREDITORS - OTHER EPC</v>
          </cell>
          <cell r="C188">
            <v>-23617120</v>
          </cell>
          <cell r="D188">
            <v>-99526</v>
          </cell>
          <cell r="E188">
            <v>-23716646</v>
          </cell>
        </row>
        <row r="189">
          <cell r="A189" t="str">
            <v>BS3135</v>
          </cell>
          <cell r="B189" t="str">
            <v>CREDITORS - ACCRUALS</v>
          </cell>
          <cell r="C189">
            <v>-8749509.5899999999</v>
          </cell>
          <cell r="D189">
            <v>-2286680.7599999998</v>
          </cell>
          <cell r="E189">
            <v>-11036190.35</v>
          </cell>
        </row>
        <row r="190">
          <cell r="A190" t="str">
            <v>BS3136</v>
          </cell>
          <cell r="B190" t="str">
            <v>ACC MINING CONT COSTS</v>
          </cell>
          <cell r="C190">
            <v>-2240358.86</v>
          </cell>
          <cell r="D190">
            <v>92237.37</v>
          </cell>
          <cell r="E190">
            <v>-2148121.4900000002</v>
          </cell>
        </row>
        <row r="191">
          <cell r="A191" t="str">
            <v>BS3137</v>
          </cell>
          <cell r="B191" t="str">
            <v>OP'G LEASE PAYMT ACCL</v>
          </cell>
          <cell r="C191">
            <v>-2784741.47</v>
          </cell>
          <cell r="D191">
            <v>395764.97</v>
          </cell>
          <cell r="E191">
            <v>-2388976.5</v>
          </cell>
        </row>
        <row r="192">
          <cell r="A192" t="str">
            <v>BS3138</v>
          </cell>
          <cell r="B192" t="str">
            <v>E&amp;M ACCURALS</v>
          </cell>
          <cell r="C192">
            <v>-6497693.1699999999</v>
          </cell>
          <cell r="D192">
            <v>1477205.23</v>
          </cell>
          <cell r="E192">
            <v>-5020487.9400000004</v>
          </cell>
        </row>
        <row r="193">
          <cell r="A193" t="str">
            <v>BS3139</v>
          </cell>
          <cell r="B193" t="str">
            <v>E&amp;M LAB COST ACCRUALS</v>
          </cell>
          <cell r="C193">
            <v>-139663.26</v>
          </cell>
          <cell r="D193">
            <v>35775.18</v>
          </cell>
          <cell r="E193">
            <v>-103888.08</v>
          </cell>
        </row>
        <row r="194">
          <cell r="A194" t="str">
            <v>BS3141</v>
          </cell>
          <cell r="B194" t="str">
            <v>ROYALTY ACCURALS</v>
          </cell>
          <cell r="C194">
            <v>-2933705</v>
          </cell>
          <cell r="D194">
            <v>-743553</v>
          </cell>
          <cell r="E194">
            <v>-3677258</v>
          </cell>
        </row>
        <row r="195">
          <cell r="A195" t="str">
            <v>BS3144</v>
          </cell>
          <cell r="B195" t="str">
            <v>CONTRACT RETENTIONS</v>
          </cell>
          <cell r="C195">
            <v>-48452.6</v>
          </cell>
          <cell r="D195">
            <v>0</v>
          </cell>
          <cell r="E195">
            <v>-48452.6</v>
          </cell>
        </row>
        <row r="196">
          <cell r="A196" t="str">
            <v>BS3150</v>
          </cell>
          <cell r="B196" t="str">
            <v>INV PND NON GDS MIMS</v>
          </cell>
          <cell r="C196">
            <v>-8124.59</v>
          </cell>
          <cell r="D196">
            <v>433.8</v>
          </cell>
          <cell r="E196">
            <v>-7690.79</v>
          </cell>
        </row>
        <row r="197">
          <cell r="A197" t="str">
            <v>BS3155</v>
          </cell>
          <cell r="B197" t="str">
            <v>SALES TAX LIAB - MIMS</v>
          </cell>
          <cell r="C197">
            <v>-18315.28</v>
          </cell>
          <cell r="D197">
            <v>0</v>
          </cell>
          <cell r="E197">
            <v>-18315.28</v>
          </cell>
        </row>
        <row r="198">
          <cell r="A198" t="str">
            <v>BS3165</v>
          </cell>
          <cell r="B198" t="str">
            <v>CNSGNMNT STCK MIMS</v>
          </cell>
          <cell r="C198">
            <v>-2539380.81</v>
          </cell>
          <cell r="D198">
            <v>64088.29</v>
          </cell>
          <cell r="E198">
            <v>-2475292.52</v>
          </cell>
        </row>
        <row r="199">
          <cell r="A199" t="str">
            <v>BS3170</v>
          </cell>
          <cell r="B199" t="str">
            <v>INV PEND - GOODS MIMS</v>
          </cell>
          <cell r="C199">
            <v>-25981689.07</v>
          </cell>
          <cell r="D199">
            <v>8785478.5899999999</v>
          </cell>
          <cell r="E199">
            <v>-17196210.48</v>
          </cell>
        </row>
        <row r="200">
          <cell r="A200" t="str">
            <v>BS3172</v>
          </cell>
          <cell r="B200" t="str">
            <v>INVOICE PENDING ADJMT</v>
          </cell>
          <cell r="C200">
            <v>4814803.87</v>
          </cell>
          <cell r="D200">
            <v>-1036667.32</v>
          </cell>
          <cell r="E200">
            <v>3778136.55</v>
          </cell>
        </row>
        <row r="201">
          <cell r="A201" t="str">
            <v>BS3175</v>
          </cell>
          <cell r="B201" t="str">
            <v>MATERIAL TRANSIT MIMS</v>
          </cell>
          <cell r="C201">
            <v>-635</v>
          </cell>
          <cell r="D201">
            <v>0</v>
          </cell>
          <cell r="E201">
            <v>-635</v>
          </cell>
        </row>
        <row r="202">
          <cell r="A202" t="str">
            <v>BS3180</v>
          </cell>
          <cell r="B202" t="str">
            <v>CNCLD CHQ MIMS CNTRL</v>
          </cell>
          <cell r="C202">
            <v>-8807.7199999999993</v>
          </cell>
          <cell r="D202">
            <v>9483.91</v>
          </cell>
          <cell r="E202">
            <v>676.19</v>
          </cell>
        </row>
        <row r="203">
          <cell r="A203" t="str">
            <v>BS3305</v>
          </cell>
          <cell r="B203" t="str">
            <v>PROV FOR ANNUAL LEAVE</v>
          </cell>
          <cell r="C203">
            <v>-2299798.42</v>
          </cell>
          <cell r="D203">
            <v>38877.21</v>
          </cell>
          <cell r="E203">
            <v>-2260921.21</v>
          </cell>
        </row>
        <row r="204">
          <cell r="A204" t="str">
            <v>BS3420</v>
          </cell>
          <cell r="B204" t="str">
            <v>PROV FOR FBT</v>
          </cell>
          <cell r="C204">
            <v>-83726.5</v>
          </cell>
          <cell r="D204">
            <v>44103.38</v>
          </cell>
          <cell r="E204">
            <v>-39623.120000000003</v>
          </cell>
        </row>
        <row r="205">
          <cell r="A205" t="str">
            <v>BS3421</v>
          </cell>
          <cell r="B205" t="str">
            <v>FBT PAID</v>
          </cell>
          <cell r="C205">
            <v>201644.63</v>
          </cell>
          <cell r="D205">
            <v>-103553.8</v>
          </cell>
          <cell r="E205">
            <v>98090.83</v>
          </cell>
        </row>
        <row r="206">
          <cell r="A206" t="str">
            <v>BS3435</v>
          </cell>
          <cell r="B206" t="str">
            <v>WORKERS COMP PREMIUM</v>
          </cell>
          <cell r="C206">
            <v>-136041.39000000001</v>
          </cell>
          <cell r="D206">
            <v>-5436.68</v>
          </cell>
          <cell r="E206">
            <v>-141478.07</v>
          </cell>
        </row>
        <row r="207">
          <cell r="A207" t="str">
            <v>BS3500</v>
          </cell>
          <cell r="B207" t="str">
            <v>PAY CLG LEND LEASE</v>
          </cell>
          <cell r="C207">
            <v>-6594.54</v>
          </cell>
          <cell r="D207">
            <v>0</v>
          </cell>
          <cell r="E207">
            <v>-6594.54</v>
          </cell>
        </row>
        <row r="208">
          <cell r="A208" t="str">
            <v>BS3501</v>
          </cell>
          <cell r="B208" t="str">
            <v>PAY CLG MIMS CNTRL</v>
          </cell>
          <cell r="C208">
            <v>640.33000000000004</v>
          </cell>
          <cell r="D208">
            <v>0</v>
          </cell>
          <cell r="E208">
            <v>640.33000000000004</v>
          </cell>
        </row>
        <row r="209">
          <cell r="A209" t="str">
            <v>BS3502</v>
          </cell>
          <cell r="B209" t="str">
            <v>PROVISION FOR CHEQUE</v>
          </cell>
          <cell r="C209">
            <v>-2171.5300000000002</v>
          </cell>
          <cell r="D209">
            <v>0</v>
          </cell>
          <cell r="E209">
            <v>-2171.5300000000002</v>
          </cell>
        </row>
        <row r="210">
          <cell r="A210" t="str">
            <v>BS3505</v>
          </cell>
          <cell r="B210" t="str">
            <v>PAYE TAX CONTROL ACCT</v>
          </cell>
          <cell r="C210">
            <v>882715.65</v>
          </cell>
          <cell r="D210">
            <v>0</v>
          </cell>
          <cell r="E210">
            <v>882715.65</v>
          </cell>
        </row>
        <row r="211">
          <cell r="A211" t="str">
            <v>BS3510</v>
          </cell>
          <cell r="B211" t="str">
            <v>SUPER'N CONTROL ACCT</v>
          </cell>
          <cell r="C211">
            <v>281633.09999999998</v>
          </cell>
          <cell r="D211">
            <v>0</v>
          </cell>
          <cell r="E211">
            <v>281633.09999999998</v>
          </cell>
        </row>
        <row r="212">
          <cell r="A212" t="str">
            <v>BS3515</v>
          </cell>
          <cell r="B212" t="str">
            <v>S&amp;W DEDN MANUAL CNTRL</v>
          </cell>
          <cell r="C212">
            <v>-29966.73</v>
          </cell>
          <cell r="D212">
            <v>-8526.76</v>
          </cell>
          <cell r="E212">
            <v>-38493.49</v>
          </cell>
        </row>
        <row r="213">
          <cell r="A213" t="str">
            <v>BS3520</v>
          </cell>
          <cell r="B213" t="str">
            <v>SALARY SACRIFICE CTRL</v>
          </cell>
          <cell r="C213">
            <v>-12624.73</v>
          </cell>
          <cell r="D213">
            <v>0</v>
          </cell>
          <cell r="E213">
            <v>-12624.73</v>
          </cell>
        </row>
        <row r="214">
          <cell r="A214" t="str">
            <v>BS3530</v>
          </cell>
          <cell r="B214" t="str">
            <v>STATE PAYROLL TAX CTL</v>
          </cell>
          <cell r="C214">
            <v>-132199.26999999999</v>
          </cell>
          <cell r="D214">
            <v>-171287.19</v>
          </cell>
          <cell r="E214">
            <v>-303486.46000000002</v>
          </cell>
        </row>
        <row r="215">
          <cell r="A215" t="str">
            <v>BS3536</v>
          </cell>
          <cell r="B215" t="str">
            <v>PP TAX HLDG MIMS CNTL</v>
          </cell>
          <cell r="C215">
            <v>-437.31</v>
          </cell>
          <cell r="D215">
            <v>0</v>
          </cell>
          <cell r="E215">
            <v>-437.31</v>
          </cell>
        </row>
        <row r="216">
          <cell r="A216" t="str">
            <v>BS3550</v>
          </cell>
          <cell r="B216" t="str">
            <v>LEASED MOTOR VEHICLES</v>
          </cell>
          <cell r="C216">
            <v>-51016.44</v>
          </cell>
          <cell r="D216">
            <v>23729.09</v>
          </cell>
          <cell r="E216">
            <v>-27287.35</v>
          </cell>
        </row>
        <row r="217">
          <cell r="A217" t="str">
            <v>BS3555</v>
          </cell>
          <cell r="B217" t="str">
            <v>LEASED -OFF/COM EQUIP</v>
          </cell>
          <cell r="C217">
            <v>-124860.51</v>
          </cell>
          <cell r="D217">
            <v>7491.68</v>
          </cell>
          <cell r="E217">
            <v>-117368.83</v>
          </cell>
        </row>
        <row r="218">
          <cell r="A218" t="str">
            <v>BS3570</v>
          </cell>
          <cell r="B218" t="str">
            <v>LEASED MPD</v>
          </cell>
          <cell r="C218">
            <v>-1059849.9099999999</v>
          </cell>
          <cell r="D218">
            <v>32116.67</v>
          </cell>
          <cell r="E218">
            <v>-1027733.24</v>
          </cell>
        </row>
        <row r="219">
          <cell r="A219" t="str">
            <v>BS3575</v>
          </cell>
          <cell r="B219" t="str">
            <v>HP LIAB MOTOR VEHICLE</v>
          </cell>
          <cell r="C219">
            <v>-159699.39000000001</v>
          </cell>
          <cell r="D219">
            <v>6057.57</v>
          </cell>
          <cell r="E219">
            <v>-153641.82</v>
          </cell>
        </row>
        <row r="220">
          <cell r="A220" t="str">
            <v>BS4205</v>
          </cell>
          <cell r="B220" t="str">
            <v>PROV FOR LSL</v>
          </cell>
          <cell r="C220">
            <v>-280362.7</v>
          </cell>
          <cell r="D220">
            <v>-18041.23</v>
          </cell>
          <cell r="E220">
            <v>-298403.93</v>
          </cell>
        </row>
        <row r="221">
          <cell r="A221" t="str">
            <v>BS4310</v>
          </cell>
          <cell r="B221" t="str">
            <v>PROV FOR REHABILIT'N</v>
          </cell>
          <cell r="C221">
            <v>0</v>
          </cell>
          <cell r="D221">
            <v>-714118</v>
          </cell>
          <cell r="E221">
            <v>-714118</v>
          </cell>
        </row>
        <row r="222">
          <cell r="A222" t="str">
            <v>BS5005</v>
          </cell>
          <cell r="B222" t="str">
            <v>ISS CAP - FULLY PAID</v>
          </cell>
          <cell r="C222">
            <v>-100</v>
          </cell>
          <cell r="D222">
            <v>0</v>
          </cell>
          <cell r="E222">
            <v>-100</v>
          </cell>
        </row>
        <row r="223">
          <cell r="A223" t="str">
            <v>BS5805</v>
          </cell>
          <cell r="B223" t="str">
            <v>CONTRIB FROM ANL-MMH</v>
          </cell>
          <cell r="C223">
            <v>-27075329</v>
          </cell>
          <cell r="D223">
            <v>0</v>
          </cell>
          <cell r="E223">
            <v>-27075329</v>
          </cell>
        </row>
        <row r="224">
          <cell r="A224" t="str">
            <v>BS5810</v>
          </cell>
          <cell r="B224" t="str">
            <v>INT LOAN G/C USD73.3M</v>
          </cell>
          <cell r="C224">
            <v>-94911258.769999996</v>
          </cell>
          <cell r="D224">
            <v>0</v>
          </cell>
          <cell r="E224">
            <v>-94911258.769999996</v>
          </cell>
        </row>
        <row r="225">
          <cell r="A225" t="str">
            <v>BS5811</v>
          </cell>
          <cell r="B225" t="str">
            <v>CONTRA BS5810 SPON'S</v>
          </cell>
          <cell r="C225">
            <v>94911259.379999995</v>
          </cell>
          <cell r="D225">
            <v>0</v>
          </cell>
          <cell r="E225">
            <v>94911259.379999995</v>
          </cell>
        </row>
        <row r="226">
          <cell r="A226" t="str">
            <v>BS5815</v>
          </cell>
          <cell r="B226" t="str">
            <v>GLM INTERIM LOAN MMH</v>
          </cell>
          <cell r="C226">
            <v>-47574834.229999997</v>
          </cell>
          <cell r="D226">
            <v>0</v>
          </cell>
          <cell r="E226">
            <v>-47574834.229999997</v>
          </cell>
        </row>
        <row r="227">
          <cell r="A227" t="str">
            <v>BS5825</v>
          </cell>
          <cell r="B227" t="str">
            <v>MMH SPON CONT 60% PLT</v>
          </cell>
          <cell r="C227">
            <v>-759177979</v>
          </cell>
          <cell r="D227">
            <v>-16754717</v>
          </cell>
          <cell r="E227">
            <v>-775932696</v>
          </cell>
        </row>
        <row r="228">
          <cell r="A228" t="str">
            <v>BS5828</v>
          </cell>
          <cell r="B228" t="str">
            <v>MMH USD CONT 60% PLT</v>
          </cell>
          <cell r="C228">
            <v>-3527944</v>
          </cell>
          <cell r="D228">
            <v>-1228593</v>
          </cell>
          <cell r="E228">
            <v>-4756537</v>
          </cell>
        </row>
        <row r="229">
          <cell r="A229" t="str">
            <v>BS5850</v>
          </cell>
          <cell r="B229" t="str">
            <v>GLM INTLN GLM 40% PL</v>
          </cell>
          <cell r="C229">
            <v>-31716556.149999999</v>
          </cell>
          <cell r="D229">
            <v>0</v>
          </cell>
          <cell r="E229">
            <v>-31716556.149999999</v>
          </cell>
        </row>
        <row r="230">
          <cell r="A230" t="str">
            <v>BS5855</v>
          </cell>
          <cell r="B230" t="str">
            <v>GLM INTLN GLM 100% PL</v>
          </cell>
          <cell r="C230">
            <v>-15619869</v>
          </cell>
          <cell r="D230">
            <v>0</v>
          </cell>
          <cell r="E230">
            <v>-15619869</v>
          </cell>
        </row>
        <row r="231">
          <cell r="A231" t="str">
            <v>BS5860</v>
          </cell>
          <cell r="B231" t="str">
            <v>MMH CONT GLM 40% PLT</v>
          </cell>
          <cell r="C231">
            <v>-15494503</v>
          </cell>
          <cell r="D231">
            <v>0</v>
          </cell>
          <cell r="E231">
            <v>-15494503</v>
          </cell>
        </row>
        <row r="232">
          <cell r="A232" t="str">
            <v>BS5861</v>
          </cell>
          <cell r="B232" t="str">
            <v>MMH CONT GLM 100% PLT</v>
          </cell>
          <cell r="C232">
            <v>-32080331</v>
          </cell>
          <cell r="D232">
            <v>0</v>
          </cell>
          <cell r="E232">
            <v>-32080331</v>
          </cell>
        </row>
        <row r="233">
          <cell r="A233" t="str">
            <v>BS5864</v>
          </cell>
          <cell r="B233" t="str">
            <v>GLM SPON CONT 40% PLT</v>
          </cell>
          <cell r="C233">
            <v>-490624152</v>
          </cell>
          <cell r="D233">
            <v>-11169811</v>
          </cell>
          <cell r="E233">
            <v>-501793963</v>
          </cell>
        </row>
        <row r="234">
          <cell r="A234" t="str">
            <v>BS5865</v>
          </cell>
          <cell r="B234" t="str">
            <v>GLM SPON CONT 100% PL</v>
          </cell>
          <cell r="C234">
            <v>-186849693</v>
          </cell>
          <cell r="D234">
            <v>0</v>
          </cell>
          <cell r="E234">
            <v>-186849693</v>
          </cell>
        </row>
        <row r="235">
          <cell r="A235" t="str">
            <v>BS5871</v>
          </cell>
          <cell r="B235" t="str">
            <v>GLM USD CONT 40% PLT</v>
          </cell>
          <cell r="C235">
            <v>-2351962</v>
          </cell>
          <cell r="D235">
            <v>-819062</v>
          </cell>
          <cell r="E235">
            <v>-3171024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4. FRIO"/>
      <sheetName val="5. ELECTRICO"/>
      <sheetName val="6.REDES ALCANTARILLADO"/>
      <sheetName val="7.RED DE ABASTO"/>
      <sheetName val="APU-6-7"/>
      <sheetName val="8. REDGAS"/>
      <sheetName val="APU-8."/>
      <sheetName val="9. AMBIENTAL"/>
      <sheetName val="10. EQUIPOS"/>
      <sheetName val="11.OYM"/>
      <sheetName val="12. RESUMEN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5. ELECTRICO"/>
      <sheetName val="6.REDES ALCANTARILLADO"/>
      <sheetName val="7.RED DE ABASTO"/>
      <sheetName val="APU-6-7"/>
      <sheetName val="8. REDGAS"/>
      <sheetName val="APU-8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STADO VÍA-CRIT.TECNICO"/>
      <sheetName val="SUB APU"/>
      <sheetName val="CLASIFICACION"/>
      <sheetName val="PRESUPUESTO"/>
      <sheetName val="Listas"/>
      <sheetName val="Excavación Mat. Común Estacione"/>
      <sheetName val="Demolición Pavimento"/>
      <sheetName val="Insum"/>
      <sheetName val="TRANSPORTE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A. P. U.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ERSONAL"/>
      <sheetName val="Tarifa MT"/>
      <sheetName val="Bajadas"/>
      <sheetName val="OCTUBRE"/>
      <sheetName val="CODCONST"/>
      <sheetName val="PREACTA Y CONTRATISTAS"/>
      <sheetName val="5. ELECTRICO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NARIÑO"/>
      <sheetName val="TABLAS"/>
      <sheetName val="Hoja2"/>
      <sheetName val="Cuadr."/>
      <sheetName val="PUNITARIOS PARA 241201 2S.xls"/>
      <sheetName val="OBRAS SES"/>
      <sheetName val="Summary"/>
      <sheetName val="SALARIOS"/>
      <sheetName val="APU NO PREVISTO"/>
      <sheetName val="PPTA (3)"/>
      <sheetName val="PPTA (2)"/>
      <sheetName val="PPTA"/>
      <sheetName val="2,2,6,1 Pilotes 0,30"/>
      <sheetName val="Requisición1"/>
      <sheetName val="PLAN DE INVERSION ANTICIPO"/>
      <sheetName val="inv mensual"/>
      <sheetName val="borrador flujo inv"/>
      <sheetName val="social-ambiental"/>
      <sheetName val="AU"/>
      <sheetName val="inst"/>
      <sheetName val="7.1.8.1.1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>
        <row r="48">
          <cell r="E48">
            <v>0</v>
          </cell>
        </row>
      </sheetData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ntratacion"/>
      <sheetName val="Cuadro p. Capital Vs estimado"/>
      <sheetName val="Alcance inst. bascula"/>
      <sheetName val="Alcance inst. bascula (blanco)"/>
      <sheetName val="Alcance contenedores CON PRECIO"/>
      <sheetName val="Alcance O. Civil CON PRECIO (2)"/>
      <sheetName val="Alcance puente ejercicio)"/>
      <sheetName val="Alcance O. Civil sin puente EJe"/>
      <sheetName val="Alcance O. Civil CON PRECIOS"/>
      <sheetName val="contenedor bascula"/>
      <sheetName val="contenedor Garita 2"/>
      <sheetName val="contenedor Garita 1"/>
      <sheetName val="Materiales"/>
    </sheetNames>
    <sheetDataSet>
      <sheetData sheetId="0"/>
      <sheetData sheetId="1" refreshError="1">
        <row r="1">
          <cell r="G1">
            <v>2226.87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devdics"/>
      <sheetName val="UNIT."/>
      <sheetName val="Listas"/>
      <sheetName val="AASHTO"/>
      <sheetName val="INV"/>
      <sheetName val="glvc"/>
      <sheetName val="PROGR_2"/>
      <sheetName val="PROGR_3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/>
      <sheetData sheetId="33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"/>
      <sheetName val="LISTA"/>
      <sheetName val="LISTA2"/>
      <sheetName val="ANAL.PRESTACIONES"/>
      <sheetName val="CUADRI"/>
      <sheetName val="MORTERO"/>
      <sheetName val="CONCRETO"/>
      <sheetName val="PRELIMINAR"/>
      <sheetName val="ZAPA.VIGAS"/>
      <sheetName val="LEVANTE"/>
      <sheetName val="PAÑE-ENCHA-PISO"/>
      <sheetName val="PAVIM.RIGIDO"/>
      <sheetName val="HIDROSANI"/>
      <sheetName val="APAR-ACCESORIO"/>
      <sheetName val="CARPINTERIA"/>
      <sheetName val="ELECTRICO"/>
      <sheetName val="PINTURA"/>
      <sheetName val="RELLENO-RETIRO"/>
      <sheetName val="OBR.EXTERIORES"/>
      <sheetName val="GENERAL"/>
      <sheetName val="Cronograma"/>
      <sheetName val="FINANZAS"/>
      <sheetName val="FSE - 01"/>
      <sheetName val="ESTADO DE INGRESO"/>
      <sheetName val="OTROS ITEMS DIFERENTES"/>
      <sheetName val="EXPLANACION"/>
      <sheetName val="A.U.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7"/>
      <sheetName val="2008"/>
      <sheetName val="2009"/>
      <sheetName val="2010"/>
      <sheetName val="2011"/>
      <sheetName val="Consolidado"/>
      <sheetName val="WACC - VPN FC"/>
      <sheetName val="Activos"/>
      <sheetName val="Impuestos Temp."/>
      <sheetName val="CatFin - Suleasing(Plamort)"/>
      <sheetName val="Dólar"/>
      <sheetName val="Produc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H3" t="str">
            <v>Briceño - Chocontá</v>
          </cell>
        </row>
        <row r="4">
          <cell r="H4" t="str">
            <v>Chocontá - Guateque</v>
          </cell>
        </row>
        <row r="5">
          <cell r="H5" t="str">
            <v>Sisga - Brisas</v>
          </cell>
        </row>
        <row r="6">
          <cell r="H6" t="str">
            <v>Zipaquirá - Ubaté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COMBUSTIBLE"/>
      <sheetName val="relacion de equipo"/>
      <sheetName val="CUADRILLAS"/>
      <sheetName val="PRESTACIONES"/>
      <sheetName val="ANALISIS"/>
      <sheetName val="PRES OSW"/>
    </sheetNames>
    <sheetDataSet>
      <sheetData sheetId="0"/>
      <sheetData sheetId="1"/>
      <sheetData sheetId="2"/>
      <sheetData sheetId="3">
        <row r="17">
          <cell r="D17">
            <v>134300</v>
          </cell>
        </row>
      </sheetData>
      <sheetData sheetId="4"/>
      <sheetData sheetId="5"/>
      <sheetData sheetId="6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12"/>
      <sheetName val="[A MInformes M]__cceficiente__2"/>
      <sheetName val="[A MInformes M]__cceficiente__3"/>
      <sheetName val="[A MInformes M]__cceficiente__7"/>
      <sheetName val="[A MInformes M]__cceficiente__4"/>
      <sheetName val="[A MInformes M]//cceficiente.sh"/>
      <sheetName val="[A MInformes M]__cceficiente__5"/>
      <sheetName val="[A MInformes M]__cceficiente__6"/>
      <sheetName val="[A MInformes M]__cceficiente__8"/>
      <sheetName val="[A MInformes M]__cceficiente_10"/>
      <sheetName val="[A MInformes M]__cceficiente__9"/>
      <sheetName val="[A MInformes M]__cceficient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BRA"/>
      <sheetName val="CADENA DE VALOR"/>
      <sheetName val="CRONOGRAMA"/>
      <sheetName val="PPTO GENERAL"/>
      <sheetName val="PPTO UNIDAD SANT"/>
      <sheetName val="PRESUPUESTO CAPACITACIÓN"/>
      <sheetName val="MEMORIA DE CANTIDADES"/>
      <sheetName val="APU MANEJO DE RESIDUOS!"/>
      <sheetName val="APU BAÑO"/>
      <sheetName val="APU T GRASA"/>
      <sheetName val="APU SEPT+FAFA"/>
      <sheetName val="APUS BASICOS"/>
      <sheetName val="LISTA DE PRECIOS"/>
      <sheetName val="FACTOR PRESTACIONAL"/>
      <sheetName val="FACTOR MULTIPLICADOR"/>
      <sheetName val="CUADRILLAS"/>
      <sheetName val="APU 201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8">
          <cell r="C18" t="str">
            <v>Levante en muro en bloque 0.09 en concreto</v>
          </cell>
          <cell r="D18" t="str">
            <v>m2</v>
          </cell>
        </row>
      </sheetData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P83"/>
  <sheetViews>
    <sheetView showGridLines="0" tabSelected="1" view="pageBreakPreview" topLeftCell="A27" zoomScale="80" zoomScaleNormal="55" zoomScaleSheetLayoutView="80" zoomScalePageLayoutView="70" workbookViewId="0">
      <selection activeCell="O34" sqref="O34"/>
    </sheetView>
  </sheetViews>
  <sheetFormatPr baseColWidth="10" defaultColWidth="11.44140625" defaultRowHeight="13.8"/>
  <cols>
    <col min="1" max="2" width="4.44140625" style="1" customWidth="1"/>
    <col min="3" max="3" width="11" style="1" customWidth="1"/>
    <col min="4" max="4" width="9.33203125" style="1" customWidth="1"/>
    <col min="5" max="5" width="66.33203125" style="1" customWidth="1"/>
    <col min="6" max="6" width="10.109375" style="1" customWidth="1"/>
    <col min="7" max="7" width="14.88671875" style="1" customWidth="1"/>
    <col min="8" max="8" width="15" style="1" customWidth="1"/>
    <col min="9" max="9" width="18" style="1" customWidth="1"/>
    <col min="10" max="11" width="4.44140625" style="1" customWidth="1"/>
    <col min="12" max="12" width="15.6640625" style="1" customWidth="1"/>
    <col min="13" max="13" width="15.88671875" style="1" customWidth="1"/>
    <col min="14" max="14" width="17.109375" style="1" customWidth="1"/>
    <col min="15" max="16384" width="11.44140625" style="1"/>
  </cols>
  <sheetData>
    <row r="1" spans="1:11" ht="16.2" thickBot="1">
      <c r="A1" s="5"/>
      <c r="B1" s="91"/>
      <c r="C1" s="92"/>
      <c r="D1" s="91"/>
      <c r="E1" s="5"/>
      <c r="F1" s="5"/>
      <c r="G1" s="5"/>
      <c r="H1" s="5"/>
      <c r="I1" s="5"/>
      <c r="J1" s="5"/>
      <c r="K1" s="5"/>
    </row>
    <row r="2" spans="1:11" ht="16.2" thickTop="1">
      <c r="A2" s="5"/>
      <c r="B2" s="590"/>
      <c r="C2" s="591"/>
      <c r="D2" s="591"/>
      <c r="E2" s="591"/>
      <c r="F2" s="591"/>
      <c r="G2" s="591"/>
      <c r="H2" s="591"/>
      <c r="I2" s="591"/>
      <c r="J2" s="592"/>
      <c r="K2" s="5"/>
    </row>
    <row r="3" spans="1:11" ht="15.6">
      <c r="A3" s="5"/>
      <c r="B3" s="930"/>
      <c r="C3" s="933" t="s">
        <v>333</v>
      </c>
      <c r="D3" s="933"/>
      <c r="E3" s="933"/>
      <c r="F3" s="933"/>
      <c r="G3" s="933"/>
      <c r="H3" s="933"/>
      <c r="I3" s="931"/>
      <c r="J3" s="932"/>
      <c r="K3" s="5"/>
    </row>
    <row r="4" spans="1:11" ht="15.6">
      <c r="A4" s="5"/>
      <c r="B4" s="930"/>
      <c r="C4" s="933" t="s">
        <v>334</v>
      </c>
      <c r="D4" s="933"/>
      <c r="E4" s="933"/>
      <c r="F4" s="933"/>
      <c r="G4" s="934"/>
      <c r="H4" s="934"/>
      <c r="I4" s="931"/>
      <c r="J4" s="932"/>
      <c r="K4" s="5"/>
    </row>
    <row r="5" spans="1:11" ht="15.6">
      <c r="A5" s="5"/>
      <c r="B5" s="930"/>
      <c r="C5" s="931"/>
      <c r="D5" s="931"/>
      <c r="E5" s="931"/>
      <c r="F5" s="931"/>
      <c r="G5" s="931"/>
      <c r="H5" s="931"/>
      <c r="I5" s="931"/>
      <c r="J5" s="932"/>
      <c r="K5" s="5"/>
    </row>
    <row r="6" spans="1:11" ht="15.6">
      <c r="A6" s="5"/>
      <c r="B6" s="930"/>
      <c r="C6" s="931"/>
      <c r="D6" s="931"/>
      <c r="E6" s="931"/>
      <c r="F6" s="931"/>
      <c r="G6" s="931"/>
      <c r="H6" s="931"/>
      <c r="I6" s="931"/>
      <c r="J6" s="932"/>
      <c r="K6" s="5"/>
    </row>
    <row r="7" spans="1:11" ht="15.6">
      <c r="A7" s="5"/>
      <c r="B7" s="930"/>
      <c r="C7" s="931"/>
      <c r="D7" s="931"/>
      <c r="E7" s="931"/>
      <c r="F7" s="931"/>
      <c r="G7" s="931"/>
      <c r="H7" s="931"/>
      <c r="I7" s="931"/>
      <c r="J7" s="932"/>
      <c r="K7" s="5"/>
    </row>
    <row r="8" spans="1:11" ht="68.400000000000006" customHeight="1" thickBot="1">
      <c r="A8" s="5"/>
      <c r="B8" s="7"/>
      <c r="C8" s="91"/>
      <c r="D8" s="92"/>
      <c r="E8" s="5"/>
      <c r="F8" s="5"/>
      <c r="G8" s="5"/>
      <c r="H8" s="5"/>
      <c r="I8" s="5"/>
      <c r="J8" s="8"/>
      <c r="K8" s="5"/>
    </row>
    <row r="9" spans="1:11" ht="31.5" customHeight="1" thickTop="1">
      <c r="A9" s="5"/>
      <c r="B9" s="7"/>
      <c r="C9" s="587" t="s">
        <v>0</v>
      </c>
      <c r="D9" s="588"/>
      <c r="E9" s="588"/>
      <c r="F9" s="588"/>
      <c r="G9" s="588"/>
      <c r="H9" s="588"/>
      <c r="I9" s="589"/>
      <c r="J9" s="8"/>
      <c r="K9" s="5"/>
    </row>
    <row r="10" spans="1:11" ht="15.6">
      <c r="A10" s="5"/>
      <c r="B10" s="104"/>
      <c r="C10" s="593" t="s">
        <v>1</v>
      </c>
      <c r="D10" s="593"/>
      <c r="E10" s="593"/>
      <c r="F10" s="593"/>
      <c r="G10" s="593"/>
      <c r="H10" s="593"/>
      <c r="I10" s="594"/>
      <c r="J10" s="8"/>
      <c r="K10" s="5"/>
    </row>
    <row r="11" spans="1:11" s="76" customFormat="1" ht="19.95" customHeight="1">
      <c r="A11" s="75"/>
      <c r="B11" s="105"/>
      <c r="C11" s="603" t="s">
        <v>68</v>
      </c>
      <c r="D11" s="604"/>
      <c r="E11" s="604"/>
      <c r="F11" s="604"/>
      <c r="G11" s="604"/>
      <c r="H11" s="604"/>
      <c r="I11" s="605"/>
      <c r="J11" s="77"/>
      <c r="K11" s="75"/>
    </row>
    <row r="12" spans="1:11" ht="25.2" customHeight="1">
      <c r="A12" s="5"/>
      <c r="B12" s="104"/>
      <c r="C12" s="603"/>
      <c r="D12" s="604"/>
      <c r="E12" s="604"/>
      <c r="F12" s="604"/>
      <c r="G12" s="604"/>
      <c r="H12" s="604"/>
      <c r="I12" s="605"/>
      <c r="J12" s="8"/>
      <c r="K12" s="5"/>
    </row>
    <row r="13" spans="1:11" ht="49.8" customHeight="1" thickBot="1">
      <c r="A13" s="5"/>
      <c r="B13" s="104"/>
      <c r="C13" s="606" t="s">
        <v>2</v>
      </c>
      <c r="D13" s="607"/>
      <c r="E13" s="607"/>
      <c r="F13" s="607"/>
      <c r="G13" s="607"/>
      <c r="H13" s="607"/>
      <c r="I13" s="608"/>
      <c r="J13" s="8"/>
      <c r="K13" s="5"/>
    </row>
    <row r="14" spans="1:11" ht="30" customHeight="1">
      <c r="A14" s="5"/>
      <c r="B14" s="7"/>
      <c r="C14" s="601" t="s">
        <v>3</v>
      </c>
      <c r="D14" s="595" t="s">
        <v>4</v>
      </c>
      <c r="E14" s="601" t="s">
        <v>6</v>
      </c>
      <c r="F14" s="595" t="s">
        <v>7</v>
      </c>
      <c r="G14" s="595" t="s">
        <v>8</v>
      </c>
      <c r="H14" s="597" t="s">
        <v>9</v>
      </c>
      <c r="I14" s="599" t="s">
        <v>10</v>
      </c>
      <c r="J14" s="8"/>
      <c r="K14" s="5"/>
    </row>
    <row r="15" spans="1:11" ht="30" customHeight="1" thickBot="1">
      <c r="A15" s="5"/>
      <c r="B15" s="7"/>
      <c r="C15" s="602"/>
      <c r="D15" s="596"/>
      <c r="E15" s="602"/>
      <c r="F15" s="596"/>
      <c r="G15" s="596"/>
      <c r="H15" s="598"/>
      <c r="I15" s="600"/>
      <c r="J15" s="8"/>
      <c r="K15" s="5"/>
    </row>
    <row r="16" spans="1:11" ht="30" customHeight="1" thickBot="1">
      <c r="A16" s="5"/>
      <c r="B16" s="7"/>
      <c r="C16" s="111">
        <v>1</v>
      </c>
      <c r="D16" s="612" t="s">
        <v>193</v>
      </c>
      <c r="E16" s="612"/>
      <c r="F16" s="612"/>
      <c r="G16" s="612"/>
      <c r="H16" s="612"/>
      <c r="I16" s="613"/>
      <c r="J16" s="8"/>
      <c r="K16" s="5"/>
    </row>
    <row r="17" spans="1:11" ht="30" customHeight="1" thickBot="1">
      <c r="A17" s="5"/>
      <c r="B17" s="7"/>
      <c r="C17" s="15"/>
      <c r="D17" s="16">
        <v>1.01</v>
      </c>
      <c r="E17" s="17" t="s">
        <v>195</v>
      </c>
      <c r="F17" s="16" t="s">
        <v>72</v>
      </c>
      <c r="G17" s="112">
        <f>+'MEMORIA DE CANTIDADES'!J15</f>
        <v>77.05</v>
      </c>
      <c r="H17" s="13">
        <f>+'INDICAR CÓDIGO DEL ITEM DE PAGO'!O66</f>
        <v>43497</v>
      </c>
      <c r="I17" s="14">
        <f>+ROUND(H17*G17,2)</f>
        <v>3351443.85</v>
      </c>
      <c r="J17" s="8"/>
      <c r="K17" s="5"/>
    </row>
    <row r="18" spans="1:11" ht="30" customHeight="1" thickBot="1">
      <c r="A18" s="5"/>
      <c r="B18" s="7"/>
      <c r="C18" s="609" t="s">
        <v>13</v>
      </c>
      <c r="D18" s="610"/>
      <c r="E18" s="610"/>
      <c r="F18" s="610"/>
      <c r="G18" s="610"/>
      <c r="H18" s="611"/>
      <c r="I18" s="158">
        <f>SUM(I17)</f>
        <v>3351443.85</v>
      </c>
      <c r="J18" s="8"/>
      <c r="K18" s="5"/>
    </row>
    <row r="19" spans="1:11" ht="30" customHeight="1" thickBot="1">
      <c r="A19" s="5"/>
      <c r="B19" s="7"/>
      <c r="C19" s="111">
        <v>2</v>
      </c>
      <c r="D19" s="612" t="s">
        <v>198</v>
      </c>
      <c r="E19" s="612"/>
      <c r="F19" s="612"/>
      <c r="G19" s="612"/>
      <c r="H19" s="612"/>
      <c r="I19" s="613"/>
      <c r="J19" s="8"/>
      <c r="K19" s="5"/>
    </row>
    <row r="20" spans="1:11" ht="30" customHeight="1">
      <c r="A20" s="5"/>
      <c r="B20" s="7"/>
      <c r="C20" s="15"/>
      <c r="D20" s="175">
        <v>2.0099999999999998</v>
      </c>
      <c r="E20" s="176" t="s">
        <v>199</v>
      </c>
      <c r="F20" s="175" t="s">
        <v>72</v>
      </c>
      <c r="G20" s="177">
        <f>+'MEMORIA DE CANTIDADES'!J25</f>
        <v>5.7</v>
      </c>
      <c r="H20" s="178">
        <f>+'INDICAR CÓDIGO DEL ITEM DE PAGO'!O147</f>
        <v>1110487.68</v>
      </c>
      <c r="I20" s="179">
        <f>+ROUND(H20*G20,2)</f>
        <v>6329779.7800000003</v>
      </c>
      <c r="J20" s="8"/>
      <c r="K20" s="5"/>
    </row>
    <row r="21" spans="1:11" ht="30" customHeight="1">
      <c r="A21" s="5"/>
      <c r="B21" s="7"/>
      <c r="C21" s="15"/>
      <c r="D21" s="175">
        <v>2.02</v>
      </c>
      <c r="E21" s="176" t="s">
        <v>200</v>
      </c>
      <c r="F21" s="175" t="s">
        <v>72</v>
      </c>
      <c r="G21" s="177">
        <f>+'MEMORIA DE CANTIDADES'!J37</f>
        <v>3.9</v>
      </c>
      <c r="H21" s="178">
        <f>+'INDICAR CÓDIGO DEL ITEM DE PAGO'!O227</f>
        <v>748512.17999999993</v>
      </c>
      <c r="I21" s="179">
        <f t="shared" ref="I21:I24" si="0">+ROUND(H21*G21,2)</f>
        <v>2919197.5</v>
      </c>
      <c r="J21" s="8"/>
      <c r="K21" s="5"/>
    </row>
    <row r="22" spans="1:11" ht="37.799999999999997" customHeight="1">
      <c r="A22" s="5"/>
      <c r="B22" s="7"/>
      <c r="C22" s="15"/>
      <c r="D22" s="175">
        <v>2.0299999999999998</v>
      </c>
      <c r="E22" s="389" t="s">
        <v>202</v>
      </c>
      <c r="F22" s="175" t="s">
        <v>221</v>
      </c>
      <c r="G22" s="177">
        <f>+'MEMORIA DE CANTIDADES'!J48</f>
        <v>22.6</v>
      </c>
      <c r="H22" s="178">
        <f>+'INDICAR CÓDIGO DEL ITEM DE PAGO'!O308</f>
        <v>117439.2</v>
      </c>
      <c r="I22" s="179">
        <f t="shared" si="0"/>
        <v>2654125.92</v>
      </c>
      <c r="J22" s="8"/>
      <c r="K22" s="5"/>
    </row>
    <row r="23" spans="1:11" ht="30" customHeight="1">
      <c r="A23" s="5"/>
      <c r="B23" s="7"/>
      <c r="C23" s="15"/>
      <c r="D23" s="175">
        <v>2.04</v>
      </c>
      <c r="E23" s="176" t="s">
        <v>201</v>
      </c>
      <c r="F23" s="175" t="s">
        <v>72</v>
      </c>
      <c r="G23" s="177">
        <f>+'MEMORIA DE CANTIDADES'!J59</f>
        <v>5.2</v>
      </c>
      <c r="H23" s="178">
        <f>+'INDICAR CÓDIGO DEL ITEM DE PAGO'!O388</f>
        <v>96791.760000000009</v>
      </c>
      <c r="I23" s="179">
        <f t="shared" si="0"/>
        <v>503317.15</v>
      </c>
      <c r="J23" s="8"/>
      <c r="K23" s="5"/>
    </row>
    <row r="24" spans="1:11" ht="30" customHeight="1" thickBot="1">
      <c r="A24" s="5"/>
      <c r="B24" s="7"/>
      <c r="C24" s="15"/>
      <c r="D24" s="175">
        <v>2.0499999999999998</v>
      </c>
      <c r="E24" s="176" t="s">
        <v>224</v>
      </c>
      <c r="F24" s="175" t="s">
        <v>83</v>
      </c>
      <c r="G24" s="177">
        <f>+'MEMORIA DE CANTIDADES'!J70</f>
        <v>823.8</v>
      </c>
      <c r="H24" s="178">
        <f>+'INDICAR CÓDIGO DEL ITEM DE PAGO'!O468</f>
        <v>13173.71</v>
      </c>
      <c r="I24" s="179">
        <f t="shared" si="0"/>
        <v>10852502.300000001</v>
      </c>
      <c r="J24" s="8"/>
      <c r="K24" s="5"/>
    </row>
    <row r="25" spans="1:11" ht="30" customHeight="1" thickBot="1">
      <c r="A25" s="5"/>
      <c r="B25" s="7"/>
      <c r="C25" s="609" t="s">
        <v>13</v>
      </c>
      <c r="D25" s="610"/>
      <c r="E25" s="610"/>
      <c r="F25" s="610"/>
      <c r="G25" s="610"/>
      <c r="H25" s="611"/>
      <c r="I25" s="158">
        <f>SUM(I20:I24)</f>
        <v>23258922.650000002</v>
      </c>
      <c r="J25" s="8"/>
      <c r="K25" s="5"/>
    </row>
    <row r="26" spans="1:11" ht="30" customHeight="1" thickBot="1">
      <c r="A26" s="5"/>
      <c r="B26" s="7"/>
      <c r="C26" s="111">
        <v>3</v>
      </c>
      <c r="D26" s="612" t="s">
        <v>220</v>
      </c>
      <c r="E26" s="612"/>
      <c r="F26" s="612"/>
      <c r="G26" s="612"/>
      <c r="H26" s="612"/>
      <c r="I26" s="613"/>
      <c r="J26" s="8"/>
      <c r="K26" s="5"/>
    </row>
    <row r="27" spans="1:11" ht="30" customHeight="1" thickBot="1">
      <c r="A27" s="5"/>
      <c r="B27" s="7"/>
      <c r="C27" s="15"/>
      <c r="D27" s="175">
        <v>3.01</v>
      </c>
      <c r="E27" s="176" t="s">
        <v>292</v>
      </c>
      <c r="F27" s="175" t="s">
        <v>221</v>
      </c>
      <c r="G27" s="177">
        <f>+'MEMORIA DE CANTIDADES'!J83</f>
        <v>125.37</v>
      </c>
      <c r="H27" s="178">
        <f>+'INDICAR CÓDIGO DEL ITEM DE PAGO'!O546</f>
        <v>55989.090000000004</v>
      </c>
      <c r="I27" s="179">
        <f>+ROUND(H27*G27,2)</f>
        <v>7019352.21</v>
      </c>
      <c r="J27" s="8"/>
      <c r="K27" s="5"/>
    </row>
    <row r="28" spans="1:11" ht="30" customHeight="1" thickBot="1">
      <c r="A28" s="5"/>
      <c r="B28" s="7"/>
      <c r="C28" s="609" t="s">
        <v>13</v>
      </c>
      <c r="D28" s="610"/>
      <c r="E28" s="610"/>
      <c r="F28" s="610"/>
      <c r="G28" s="610"/>
      <c r="H28" s="611"/>
      <c r="I28" s="158">
        <f>SUM(I27)</f>
        <v>7019352.21</v>
      </c>
      <c r="J28" s="8"/>
      <c r="K28" s="5"/>
    </row>
    <row r="29" spans="1:11" ht="30" customHeight="1" thickBot="1">
      <c r="A29" s="5"/>
      <c r="B29" s="7"/>
      <c r="C29" s="111">
        <v>4</v>
      </c>
      <c r="D29" s="612" t="s">
        <v>225</v>
      </c>
      <c r="E29" s="612"/>
      <c r="F29" s="612"/>
      <c r="G29" s="612"/>
      <c r="H29" s="612"/>
      <c r="I29" s="613"/>
      <c r="J29" s="8"/>
      <c r="K29" s="5"/>
    </row>
    <row r="30" spans="1:11" ht="30" customHeight="1">
      <c r="A30" s="5"/>
      <c r="B30" s="7"/>
      <c r="C30" s="15"/>
      <c r="D30" s="175">
        <v>4.01</v>
      </c>
      <c r="E30" s="389" t="s">
        <v>228</v>
      </c>
      <c r="F30" s="175" t="s">
        <v>73</v>
      </c>
      <c r="G30" s="177">
        <f>+'MEMORIA DE CANTIDADES'!J95</f>
        <v>71.2</v>
      </c>
      <c r="H30" s="178">
        <f>+'INDICAR CÓDIGO DEL ITEM DE PAGO'!O633</f>
        <v>65091.8</v>
      </c>
      <c r="I30" s="179">
        <f>+ROUND(H30*G30,2)</f>
        <v>4634536.16</v>
      </c>
      <c r="J30" s="8"/>
      <c r="K30" s="5"/>
    </row>
    <row r="31" spans="1:11" ht="30" customHeight="1">
      <c r="A31" s="5"/>
      <c r="B31" s="7"/>
      <c r="C31" s="15"/>
      <c r="D31" s="175">
        <v>4.0199999999999996</v>
      </c>
      <c r="E31" s="389" t="s">
        <v>226</v>
      </c>
      <c r="F31" s="175" t="s">
        <v>72</v>
      </c>
      <c r="G31" s="177">
        <f>+'MEMORIA DE CANTIDADES'!J107</f>
        <v>3.27</v>
      </c>
      <c r="H31" s="178">
        <f>+'INDICAR CÓDIGO DEL ITEM DE PAGO'!O714</f>
        <v>1110487.68</v>
      </c>
      <c r="I31" s="179">
        <f>+ROUND(H31*G31,2)</f>
        <v>3631294.71</v>
      </c>
      <c r="J31" s="8"/>
      <c r="K31" s="5"/>
    </row>
    <row r="32" spans="1:11" ht="30" customHeight="1">
      <c r="A32" s="5"/>
      <c r="B32" s="7"/>
      <c r="C32" s="15"/>
      <c r="D32" s="175">
        <v>4.03</v>
      </c>
      <c r="E32" s="176" t="s">
        <v>229</v>
      </c>
      <c r="F32" s="175" t="s">
        <v>83</v>
      </c>
      <c r="G32" s="177">
        <f>+'MEMORIA DE CANTIDADES'!J119</f>
        <v>598.82000000000005</v>
      </c>
      <c r="H32" s="178">
        <f>+'INDICAR CÓDIGO DEL ITEM DE PAGO'!O794</f>
        <v>13173.71</v>
      </c>
      <c r="I32" s="179">
        <f>+ROUND(H32*G32,2)</f>
        <v>7888681.0199999996</v>
      </c>
      <c r="J32" s="8"/>
      <c r="K32" s="5"/>
    </row>
    <row r="33" spans="1:12" ht="30" customHeight="1" thickBot="1">
      <c r="A33" s="5"/>
      <c r="B33" s="7"/>
      <c r="C33" s="15"/>
      <c r="D33" s="175">
        <v>4.04</v>
      </c>
      <c r="E33" s="389" t="s">
        <v>227</v>
      </c>
      <c r="F33" s="175" t="s">
        <v>221</v>
      </c>
      <c r="G33" s="177">
        <f>+'MEMORIA DE CANTIDADES'!J130</f>
        <v>6.67</v>
      </c>
      <c r="H33" s="178">
        <f>+'INDICAR CÓDIGO DEL ITEM DE PAGO'!O875</f>
        <v>188150.40000000002</v>
      </c>
      <c r="I33" s="179">
        <f>+ROUND(H33*G33,2)</f>
        <v>1254963.17</v>
      </c>
      <c r="J33" s="8"/>
      <c r="K33" s="5"/>
    </row>
    <row r="34" spans="1:12" ht="30" customHeight="1" thickBot="1">
      <c r="A34" s="5"/>
      <c r="B34" s="7"/>
      <c r="C34" s="609" t="s">
        <v>13</v>
      </c>
      <c r="D34" s="610"/>
      <c r="E34" s="610"/>
      <c r="F34" s="610"/>
      <c r="G34" s="610"/>
      <c r="H34" s="611"/>
      <c r="I34" s="158">
        <f>SUM(I30:I33)</f>
        <v>17409475.060000002</v>
      </c>
      <c r="J34" s="8"/>
      <c r="K34" s="5"/>
    </row>
    <row r="35" spans="1:12" ht="30" customHeight="1" thickBot="1">
      <c r="A35" s="5"/>
      <c r="B35" s="7"/>
      <c r="C35" s="111">
        <v>5</v>
      </c>
      <c r="D35" s="612" t="s">
        <v>234</v>
      </c>
      <c r="E35" s="612"/>
      <c r="F35" s="612"/>
      <c r="G35" s="612"/>
      <c r="H35" s="612"/>
      <c r="I35" s="613"/>
      <c r="J35" s="8"/>
      <c r="K35" s="5"/>
    </row>
    <row r="36" spans="1:12" ht="30" customHeight="1" thickBot="1">
      <c r="A36" s="5"/>
      <c r="B36" s="7"/>
      <c r="C36" s="15"/>
      <c r="D36" s="175">
        <v>5.01</v>
      </c>
      <c r="E36" s="389" t="s">
        <v>235</v>
      </c>
      <c r="F36" s="175" t="s">
        <v>221</v>
      </c>
      <c r="G36" s="177">
        <f>+'MEMORIA DE CANTIDADES'!J141</f>
        <v>48</v>
      </c>
      <c r="H36" s="178">
        <f>+'INDICAR CÓDIGO DEL ITEM DE PAGO'!O959</f>
        <v>194878.49</v>
      </c>
      <c r="I36" s="179">
        <f>+ROUND(H36*G36,2)</f>
        <v>9354167.5199999996</v>
      </c>
      <c r="J36" s="8"/>
      <c r="K36" s="5"/>
    </row>
    <row r="37" spans="1:12" ht="30" customHeight="1" thickBot="1">
      <c r="A37" s="5"/>
      <c r="B37" s="7"/>
      <c r="C37" s="609" t="s">
        <v>13</v>
      </c>
      <c r="D37" s="610"/>
      <c r="E37" s="610"/>
      <c r="F37" s="610"/>
      <c r="G37" s="610"/>
      <c r="H37" s="611"/>
      <c r="I37" s="158">
        <f>SUM(I36)</f>
        <v>9354167.5199999996</v>
      </c>
      <c r="J37" s="8"/>
      <c r="K37" s="5"/>
    </row>
    <row r="38" spans="1:12" ht="30" customHeight="1" thickBot="1">
      <c r="A38" s="5"/>
      <c r="B38" s="7"/>
      <c r="C38" s="111">
        <v>6</v>
      </c>
      <c r="D38" s="612" t="s">
        <v>243</v>
      </c>
      <c r="E38" s="612"/>
      <c r="F38" s="612"/>
      <c r="G38" s="612"/>
      <c r="H38" s="612"/>
      <c r="I38" s="613"/>
      <c r="J38" s="8"/>
      <c r="K38" s="5"/>
    </row>
    <row r="39" spans="1:12" ht="30" customHeight="1">
      <c r="A39" s="5"/>
      <c r="B39" s="7"/>
      <c r="C39" s="15"/>
      <c r="D39" s="175">
        <v>6.01</v>
      </c>
      <c r="E39" s="389" t="s">
        <v>247</v>
      </c>
      <c r="F39" s="449" t="s">
        <v>109</v>
      </c>
      <c r="G39" s="177">
        <f>+'MEMORIA DE CANTIDADES'!J152</f>
        <v>10</v>
      </c>
      <c r="H39" s="178">
        <f>+'INDICAR CÓDIGO DEL ITEM DE PAGO'!O1039</f>
        <v>733313.39</v>
      </c>
      <c r="I39" s="179">
        <f>+ROUND(H39*G39,2)</f>
        <v>7333133.9000000004</v>
      </c>
      <c r="J39" s="8"/>
      <c r="K39" s="5"/>
    </row>
    <row r="40" spans="1:12" ht="30" customHeight="1">
      <c r="A40" s="5"/>
      <c r="B40" s="7"/>
      <c r="C40" s="15"/>
      <c r="D40" s="175">
        <v>6.02</v>
      </c>
      <c r="E40" s="176" t="s">
        <v>244</v>
      </c>
      <c r="F40" s="449" t="s">
        <v>73</v>
      </c>
      <c r="G40" s="177">
        <f>+'MEMORIA DE CANTIDADES'!J164</f>
        <v>39</v>
      </c>
      <c r="H40" s="178">
        <f>+'INDICAR CÓDIGO DEL ITEM DE PAGO'!O1120</f>
        <v>35131.17</v>
      </c>
      <c r="I40" s="179">
        <f t="shared" ref="I40:I43" si="1">+ROUND(H40*G40,2)</f>
        <v>1370115.63</v>
      </c>
      <c r="J40" s="8"/>
      <c r="K40" s="5"/>
    </row>
    <row r="41" spans="1:12" ht="30" customHeight="1">
      <c r="A41" s="5"/>
      <c r="B41" s="7"/>
      <c r="C41" s="15"/>
      <c r="D41" s="175">
        <v>6.03</v>
      </c>
      <c r="E41" s="176" t="s">
        <v>245</v>
      </c>
      <c r="F41" s="449" t="s">
        <v>109</v>
      </c>
      <c r="G41" s="177">
        <f>+'MEMORIA DE CANTIDADES'!J176</f>
        <v>10</v>
      </c>
      <c r="H41" s="178">
        <f>+'INDICAR CÓDIGO DEL ITEM DE PAGO'!O1203</f>
        <v>20260.8</v>
      </c>
      <c r="I41" s="179">
        <f t="shared" si="1"/>
        <v>202608</v>
      </c>
      <c r="J41" s="8"/>
      <c r="K41" s="5"/>
    </row>
    <row r="42" spans="1:12" ht="30" customHeight="1">
      <c r="A42" s="5"/>
      <c r="B42" s="7"/>
      <c r="C42" s="15"/>
      <c r="D42" s="175">
        <v>6.04</v>
      </c>
      <c r="E42" s="176" t="s">
        <v>246</v>
      </c>
      <c r="F42" s="449" t="s">
        <v>73</v>
      </c>
      <c r="G42" s="177">
        <f>+'MEMORIA DE CANTIDADES'!J190</f>
        <v>30</v>
      </c>
      <c r="H42" s="178">
        <f>+'INDICAR CÓDIGO DEL ITEM DE PAGO'!O1284</f>
        <v>20182.77</v>
      </c>
      <c r="I42" s="179">
        <f t="shared" si="1"/>
        <v>605483.1</v>
      </c>
      <c r="J42" s="8"/>
      <c r="K42" s="5"/>
    </row>
    <row r="43" spans="1:12" ht="30" customHeight="1" thickBot="1">
      <c r="A43" s="5"/>
      <c r="B43" s="7"/>
      <c r="C43" s="15"/>
      <c r="D43" s="175">
        <v>6.05</v>
      </c>
      <c r="E43" s="176" t="s">
        <v>248</v>
      </c>
      <c r="F43" s="449" t="s">
        <v>109</v>
      </c>
      <c r="G43" s="177">
        <f>+'MEMORIA DE CANTIDADES'!J201</f>
        <v>30</v>
      </c>
      <c r="H43" s="178">
        <f>+'INDICAR CÓDIGO DEL ITEM DE PAGO'!O1367</f>
        <v>10405.799999999999</v>
      </c>
      <c r="I43" s="179">
        <f t="shared" si="1"/>
        <v>312174</v>
      </c>
      <c r="J43" s="8"/>
      <c r="K43" s="5"/>
    </row>
    <row r="44" spans="1:12" ht="30" customHeight="1" thickBot="1">
      <c r="A44" s="5"/>
      <c r="B44" s="7"/>
      <c r="C44" s="609" t="s">
        <v>13</v>
      </c>
      <c r="D44" s="610"/>
      <c r="E44" s="610"/>
      <c r="F44" s="610"/>
      <c r="G44" s="610"/>
      <c r="H44" s="611"/>
      <c r="I44" s="158">
        <f>SUM(I39:I43)</f>
        <v>9823514.6300000008</v>
      </c>
      <c r="J44" s="8"/>
      <c r="K44" s="5"/>
      <c r="L44" s="215"/>
    </row>
    <row r="45" spans="1:12" ht="30" customHeight="1" thickBot="1">
      <c r="A45" s="5"/>
      <c r="B45" s="7"/>
      <c r="C45" s="111">
        <v>7</v>
      </c>
      <c r="D45" s="612" t="s">
        <v>261</v>
      </c>
      <c r="E45" s="612"/>
      <c r="F45" s="612"/>
      <c r="G45" s="612"/>
      <c r="H45" s="612"/>
      <c r="I45" s="613"/>
      <c r="J45" s="8"/>
      <c r="K45" s="5"/>
    </row>
    <row r="46" spans="1:12" ht="30" customHeight="1">
      <c r="A46" s="5"/>
      <c r="B46" s="7"/>
      <c r="C46" s="15"/>
      <c r="D46" s="175">
        <v>7.01</v>
      </c>
      <c r="E46" s="461" t="s">
        <v>262</v>
      </c>
      <c r="F46" s="175" t="s">
        <v>73</v>
      </c>
      <c r="G46" s="177">
        <f>+'MEMORIA DE CANTIDADES'!J211</f>
        <v>80</v>
      </c>
      <c r="H46" s="178">
        <f>+'INDICAR CÓDIGO DEL ITEM DE PAGO'!O1448</f>
        <v>8232.99</v>
      </c>
      <c r="I46" s="179">
        <f>+ROUND(H46*G46,2)</f>
        <v>658639.19999999995</v>
      </c>
      <c r="J46" s="8"/>
      <c r="K46" s="5"/>
    </row>
    <row r="47" spans="1:12" ht="30" customHeight="1">
      <c r="A47" s="5"/>
      <c r="B47" s="7"/>
      <c r="C47" s="15"/>
      <c r="D47" s="175">
        <v>7.02</v>
      </c>
      <c r="E47" s="461" t="s">
        <v>264</v>
      </c>
      <c r="F47" s="175" t="s">
        <v>109</v>
      </c>
      <c r="G47" s="177">
        <f>+'MEMORIA DE CANTIDADES'!J220</f>
        <v>40</v>
      </c>
      <c r="H47" s="178">
        <f>+'INDICAR CÓDIGO DEL ITEM DE PAGO'!O1529</f>
        <v>7487.51</v>
      </c>
      <c r="I47" s="179">
        <f>+ROUND(H47*G47,2)</f>
        <v>299500.40000000002</v>
      </c>
      <c r="J47" s="8"/>
      <c r="K47" s="5"/>
    </row>
    <row r="48" spans="1:12" ht="30" customHeight="1" thickBot="1">
      <c r="A48" s="5"/>
      <c r="B48" s="7"/>
      <c r="C48" s="15"/>
      <c r="D48" s="175">
        <v>7.03</v>
      </c>
      <c r="E48" s="472" t="s">
        <v>263</v>
      </c>
      <c r="F48" s="175" t="s">
        <v>109</v>
      </c>
      <c r="G48" s="177">
        <f>+'MEMORIA DE CANTIDADES'!J232</f>
        <v>10</v>
      </c>
      <c r="H48" s="178">
        <f>+'INDICAR CÓDIGO DEL ITEM DE PAGO'!O1611</f>
        <v>694274.64</v>
      </c>
      <c r="I48" s="179">
        <f>+ROUND(H48*G48,2)</f>
        <v>6942746.4000000004</v>
      </c>
      <c r="J48" s="8"/>
      <c r="K48" s="5"/>
    </row>
    <row r="49" spans="1:11" ht="30" customHeight="1" thickBot="1">
      <c r="A49" s="5"/>
      <c r="B49" s="7"/>
      <c r="C49" s="609" t="s">
        <v>13</v>
      </c>
      <c r="D49" s="610"/>
      <c r="E49" s="610"/>
      <c r="F49" s="610"/>
      <c r="G49" s="610"/>
      <c r="H49" s="611"/>
      <c r="I49" s="158">
        <f>SUM(I46:I48)</f>
        <v>7900886</v>
      </c>
      <c r="J49" s="8"/>
      <c r="K49" s="5"/>
    </row>
    <row r="50" spans="1:11" ht="30" customHeight="1" thickBot="1">
      <c r="A50" s="5"/>
      <c r="B50" s="7"/>
      <c r="C50" s="111">
        <v>8</v>
      </c>
      <c r="D50" s="612" t="s">
        <v>269</v>
      </c>
      <c r="E50" s="612"/>
      <c r="F50" s="612"/>
      <c r="G50" s="612"/>
      <c r="H50" s="612"/>
      <c r="I50" s="613"/>
      <c r="J50" s="8"/>
      <c r="K50" s="5"/>
    </row>
    <row r="51" spans="1:11" ht="30" customHeight="1">
      <c r="A51" s="5"/>
      <c r="B51" s="7"/>
      <c r="C51" s="15"/>
      <c r="D51" s="175">
        <v>8.01</v>
      </c>
      <c r="E51" s="477" t="s">
        <v>270</v>
      </c>
      <c r="F51" s="175" t="s">
        <v>221</v>
      </c>
      <c r="G51" s="177">
        <f>+'MEMORIA DE CANTIDADES'!J249</f>
        <v>296.06</v>
      </c>
      <c r="H51" s="178">
        <f>+'INDICAR CÓDIGO DEL ITEM DE PAGO'!O1689</f>
        <v>50514.57</v>
      </c>
      <c r="I51" s="179">
        <f>+ROUND(H51*G51,2)</f>
        <v>14955343.59</v>
      </c>
      <c r="J51" s="8"/>
      <c r="K51" s="5"/>
    </row>
    <row r="52" spans="1:11" ht="30" customHeight="1">
      <c r="A52" s="5"/>
      <c r="B52" s="7"/>
      <c r="C52" s="15"/>
      <c r="D52" s="175">
        <v>8.02</v>
      </c>
      <c r="E52" s="461" t="s">
        <v>268</v>
      </c>
      <c r="F52" s="175" t="s">
        <v>221</v>
      </c>
      <c r="G52" s="177">
        <f>+'MEMORIA DE CANTIDADES'!J266</f>
        <v>216</v>
      </c>
      <c r="H52" s="178">
        <f>+'INDICAR CÓDIGO DEL ITEM DE PAGO'!O1767</f>
        <v>35400.92</v>
      </c>
      <c r="I52" s="179">
        <f t="shared" ref="I52:I53" si="2">+ROUND(H52*G52,2)</f>
        <v>7646598.7199999997</v>
      </c>
      <c r="J52" s="8"/>
      <c r="K52" s="5"/>
    </row>
    <row r="53" spans="1:11" ht="30" customHeight="1" thickBot="1">
      <c r="A53" s="5"/>
      <c r="B53" s="7"/>
      <c r="C53" s="15"/>
      <c r="D53" s="175">
        <v>8.0299999999999994</v>
      </c>
      <c r="E53" s="477" t="s">
        <v>287</v>
      </c>
      <c r="F53" s="175" t="s">
        <v>221</v>
      </c>
      <c r="G53" s="177">
        <f>+'MEMORIA DE CANTIDADES'!J277</f>
        <v>72.239999999999995</v>
      </c>
      <c r="H53" s="178">
        <f>+'INDICAR CÓDIGO DEL ITEM DE PAGO'!O1845</f>
        <v>55237.82</v>
      </c>
      <c r="I53" s="179">
        <f t="shared" si="2"/>
        <v>3990380.12</v>
      </c>
      <c r="J53" s="8"/>
      <c r="K53" s="5"/>
    </row>
    <row r="54" spans="1:11" ht="30" customHeight="1" thickBot="1">
      <c r="A54" s="5"/>
      <c r="B54" s="7"/>
      <c r="C54" s="609" t="s">
        <v>13</v>
      </c>
      <c r="D54" s="610"/>
      <c r="E54" s="610"/>
      <c r="F54" s="610"/>
      <c r="G54" s="610"/>
      <c r="H54" s="611"/>
      <c r="I54" s="158">
        <f>SUM(I51:I53)</f>
        <v>26592322.43</v>
      </c>
      <c r="J54" s="8"/>
      <c r="K54" s="5"/>
    </row>
    <row r="55" spans="1:11" ht="30" customHeight="1" thickBot="1">
      <c r="A55" s="5"/>
      <c r="B55" s="7"/>
      <c r="C55" s="111">
        <v>9</v>
      </c>
      <c r="D55" s="612" t="s">
        <v>271</v>
      </c>
      <c r="E55" s="612"/>
      <c r="F55" s="612"/>
      <c r="G55" s="612"/>
      <c r="H55" s="612"/>
      <c r="I55" s="613"/>
      <c r="J55" s="8"/>
      <c r="K55" s="5"/>
    </row>
    <row r="56" spans="1:11" ht="36.6" customHeight="1">
      <c r="A56" s="5"/>
      <c r="B56" s="7"/>
      <c r="C56" s="15"/>
      <c r="D56" s="175">
        <v>9.01</v>
      </c>
      <c r="E56" s="389" t="s">
        <v>290</v>
      </c>
      <c r="F56" s="175" t="s">
        <v>109</v>
      </c>
      <c r="G56" s="177">
        <f>+'MEMORIA DE CANTIDADES'!J289</f>
        <v>10</v>
      </c>
      <c r="H56" s="178">
        <f>+'INDICAR CÓDIGO DEL ITEM DE PAGO'!O1923</f>
        <v>437944.86</v>
      </c>
      <c r="I56" s="179">
        <f t="shared" ref="I56:I57" si="3">+ROUND(H56*G56,2)</f>
        <v>4379448.5999999996</v>
      </c>
      <c r="J56" s="8"/>
      <c r="K56" s="5"/>
    </row>
    <row r="57" spans="1:11" ht="30" customHeight="1" thickBot="1">
      <c r="A57" s="5"/>
      <c r="B57" s="7"/>
      <c r="C57" s="15"/>
      <c r="D57" s="175">
        <v>9.02</v>
      </c>
      <c r="E57" s="176" t="s">
        <v>272</v>
      </c>
      <c r="F57" s="175" t="s">
        <v>109</v>
      </c>
      <c r="G57" s="177">
        <f>+'MEMORIA DE CANTIDADES'!J301</f>
        <v>10</v>
      </c>
      <c r="H57" s="178">
        <f>+'INDICAR CÓDIGO DEL ITEM DE PAGO'!O2001</f>
        <v>182790.81</v>
      </c>
      <c r="I57" s="179">
        <f t="shared" si="3"/>
        <v>1827908.1</v>
      </c>
      <c r="J57" s="8"/>
      <c r="K57" s="5"/>
    </row>
    <row r="58" spans="1:11" ht="30" customHeight="1" thickBot="1">
      <c r="A58" s="5"/>
      <c r="B58" s="7"/>
      <c r="C58" s="609" t="s">
        <v>13</v>
      </c>
      <c r="D58" s="610"/>
      <c r="E58" s="610"/>
      <c r="F58" s="610"/>
      <c r="G58" s="610"/>
      <c r="H58" s="611"/>
      <c r="I58" s="158">
        <f>SUM(I56:I57)</f>
        <v>6207356.6999999993</v>
      </c>
      <c r="J58" s="8"/>
      <c r="K58" s="5"/>
    </row>
    <row r="59" spans="1:11" ht="30" customHeight="1" thickBot="1">
      <c r="A59" s="5"/>
      <c r="B59" s="7"/>
      <c r="C59" s="111">
        <v>10</v>
      </c>
      <c r="D59" s="612" t="s">
        <v>283</v>
      </c>
      <c r="E59" s="612"/>
      <c r="F59" s="612"/>
      <c r="G59" s="612"/>
      <c r="H59" s="612"/>
      <c r="I59" s="613"/>
      <c r="J59" s="8"/>
      <c r="K59" s="5"/>
    </row>
    <row r="60" spans="1:11" ht="32.4" customHeight="1">
      <c r="A60" s="5"/>
      <c r="B60" s="7"/>
      <c r="C60" s="15"/>
      <c r="D60" s="175">
        <v>10.01</v>
      </c>
      <c r="E60" s="525" t="s">
        <v>284</v>
      </c>
      <c r="F60" s="526" t="s">
        <v>109</v>
      </c>
      <c r="G60" s="177">
        <f>+'MEMORIA DE CANTIDADES'!J310</f>
        <v>10</v>
      </c>
      <c r="H60" s="178">
        <f>+'INDICAR CÓDIGO DEL ITEM DE PAGO'!O2087</f>
        <v>75592.210000000006</v>
      </c>
      <c r="I60" s="179">
        <f>+ROUND(H60*G60,2)</f>
        <v>755922.1</v>
      </c>
      <c r="J60" s="8"/>
      <c r="K60" s="5"/>
    </row>
    <row r="61" spans="1:11" ht="32.4" customHeight="1">
      <c r="A61" s="5"/>
      <c r="B61" s="7"/>
      <c r="C61" s="15"/>
      <c r="D61" s="175">
        <v>10.02</v>
      </c>
      <c r="E61" s="527" t="s">
        <v>285</v>
      </c>
      <c r="F61" s="526" t="s">
        <v>109</v>
      </c>
      <c r="G61" s="177">
        <f>+'MEMORIA DE CANTIDADES'!J320</f>
        <v>10</v>
      </c>
      <c r="H61" s="178">
        <f>+'INDICAR CÓDIGO DEL ITEM DE PAGO'!O2170</f>
        <v>89393.69</v>
      </c>
      <c r="I61" s="179">
        <f>+ROUND(H61*G61,2)</f>
        <v>893936.9</v>
      </c>
      <c r="J61" s="8"/>
      <c r="K61" s="5"/>
    </row>
    <row r="62" spans="1:11" ht="30" customHeight="1" thickBot="1">
      <c r="A62" s="5"/>
      <c r="B62" s="7"/>
      <c r="C62" s="15"/>
      <c r="D62" s="175">
        <v>10.029999999999999</v>
      </c>
      <c r="E62" s="528" t="s">
        <v>286</v>
      </c>
      <c r="F62" s="529" t="s">
        <v>73</v>
      </c>
      <c r="G62" s="177">
        <f>+'MEMORIA DE CANTIDADES'!J328</f>
        <v>100</v>
      </c>
      <c r="H62" s="178">
        <f>+'INDICAR CÓDIGO DEL ITEM DE PAGO'!O2248</f>
        <v>34037.42</v>
      </c>
      <c r="I62" s="179">
        <f>+ROUND(H62*G62,2)</f>
        <v>3403742</v>
      </c>
      <c r="J62" s="8"/>
      <c r="K62" s="5"/>
    </row>
    <row r="63" spans="1:11" ht="30" customHeight="1" thickBot="1">
      <c r="A63" s="5"/>
      <c r="B63" s="7"/>
      <c r="C63" s="609" t="s">
        <v>13</v>
      </c>
      <c r="D63" s="610"/>
      <c r="E63" s="610"/>
      <c r="F63" s="610"/>
      <c r="G63" s="610"/>
      <c r="H63" s="611"/>
      <c r="I63" s="158">
        <f>SUM(I60:I62)</f>
        <v>5053601</v>
      </c>
      <c r="J63" s="8"/>
      <c r="K63" s="5"/>
    </row>
    <row r="64" spans="1:11" ht="30" customHeight="1" thickBot="1">
      <c r="A64" s="5"/>
      <c r="B64" s="7"/>
      <c r="C64" s="111">
        <v>11</v>
      </c>
      <c r="D64" s="612" t="s">
        <v>273</v>
      </c>
      <c r="E64" s="612"/>
      <c r="F64" s="612"/>
      <c r="G64" s="612"/>
      <c r="H64" s="612"/>
      <c r="I64" s="613"/>
      <c r="J64" s="8"/>
      <c r="K64" s="5"/>
    </row>
    <row r="65" spans="1:16" ht="30" customHeight="1">
      <c r="A65" s="5"/>
      <c r="B65" s="7"/>
      <c r="C65" s="15"/>
      <c r="D65" s="175">
        <v>11.01</v>
      </c>
      <c r="E65" s="389" t="s">
        <v>274</v>
      </c>
      <c r="F65" s="175" t="s">
        <v>109</v>
      </c>
      <c r="G65" s="177">
        <f>+'MEMORIA DE CANTIDADES'!$J$339</f>
        <v>10</v>
      </c>
      <c r="H65" s="178">
        <f>+'INDICAR CÓDIGO DEL ITEM DE PAGO'!O2331</f>
        <v>280130.58</v>
      </c>
      <c r="I65" s="179">
        <f t="shared" ref="I65:I69" si="4">+ROUND(H65*G65,2)</f>
        <v>2801305.8</v>
      </c>
      <c r="J65" s="8"/>
      <c r="K65" s="5"/>
    </row>
    <row r="66" spans="1:16" ht="30" customHeight="1">
      <c r="A66" s="5"/>
      <c r="B66" s="7"/>
      <c r="C66" s="15"/>
      <c r="D66" s="175">
        <v>11.02</v>
      </c>
      <c r="E66" s="389" t="s">
        <v>276</v>
      </c>
      <c r="F66" s="175" t="s">
        <v>109</v>
      </c>
      <c r="G66" s="177">
        <f>+'MEMORIA DE CANTIDADES'!$J$349</f>
        <v>10</v>
      </c>
      <c r="H66" s="178">
        <f>+'INDICAR CÓDIGO DEL ITEM DE PAGO'!O2418</f>
        <v>2087532.8699999999</v>
      </c>
      <c r="I66" s="179">
        <f t="shared" si="4"/>
        <v>20875328.699999999</v>
      </c>
      <c r="J66" s="8"/>
      <c r="K66" s="5"/>
    </row>
    <row r="67" spans="1:16" ht="30" customHeight="1">
      <c r="A67" s="5"/>
      <c r="B67" s="7"/>
      <c r="C67" s="15"/>
      <c r="D67" s="175">
        <v>11.03</v>
      </c>
      <c r="E67" s="389" t="s">
        <v>277</v>
      </c>
      <c r="F67" s="175" t="s">
        <v>109</v>
      </c>
      <c r="G67" s="177">
        <f>+'MEMORIA DE CANTIDADES'!$J$360</f>
        <v>10</v>
      </c>
      <c r="H67" s="178">
        <f>+'INDICAR CÓDIGO DEL ITEM DE PAGO'!O2503</f>
        <v>624440.23</v>
      </c>
      <c r="I67" s="179">
        <f t="shared" si="4"/>
        <v>6244402.2999999998</v>
      </c>
      <c r="J67" s="8"/>
      <c r="K67" s="5"/>
    </row>
    <row r="68" spans="1:16" s="3" customFormat="1" ht="31.8" customHeight="1">
      <c r="A68" s="18"/>
      <c r="B68" s="19"/>
      <c r="C68" s="15"/>
      <c r="D68" s="175">
        <v>11.04</v>
      </c>
      <c r="E68" s="389" t="s">
        <v>275</v>
      </c>
      <c r="F68" s="175" t="s">
        <v>72</v>
      </c>
      <c r="G68" s="177">
        <f>+'MEMORIA DE CANTIDADES'!J374</f>
        <v>9.5</v>
      </c>
      <c r="H68" s="178">
        <f>+'INDICAR CÓDIGO DEL ITEM DE PAGO'!O2582</f>
        <v>450469.62</v>
      </c>
      <c r="I68" s="179">
        <f t="shared" si="4"/>
        <v>4279461.3899999997</v>
      </c>
      <c r="J68" s="20"/>
      <c r="K68" s="18"/>
    </row>
    <row r="69" spans="1:16" s="3" customFormat="1" ht="36" customHeight="1" thickBot="1">
      <c r="A69" s="18"/>
      <c r="B69" s="19"/>
      <c r="C69" s="15"/>
      <c r="D69" s="175">
        <v>11.05</v>
      </c>
      <c r="E69" s="389" t="s">
        <v>278</v>
      </c>
      <c r="F69" s="175" t="s">
        <v>109</v>
      </c>
      <c r="G69" s="177">
        <f>+'MEMORIA DE CANTIDADES'!J387</f>
        <v>10</v>
      </c>
      <c r="H69" s="178">
        <f>+'INDICAR CÓDIGO DEL ITEM DE PAGO'!O2668</f>
        <v>368050.08</v>
      </c>
      <c r="I69" s="179">
        <f t="shared" si="4"/>
        <v>3680500.8</v>
      </c>
      <c r="J69" s="20"/>
      <c r="K69" s="18"/>
    </row>
    <row r="70" spans="1:16" s="3" customFormat="1" ht="21" customHeight="1" thickBot="1">
      <c r="A70" s="18"/>
      <c r="B70" s="19"/>
      <c r="C70" s="609" t="s">
        <v>13</v>
      </c>
      <c r="D70" s="610"/>
      <c r="E70" s="610"/>
      <c r="F70" s="610"/>
      <c r="G70" s="610"/>
      <c r="H70" s="611"/>
      <c r="I70" s="158">
        <f>SUM(I65:I69)</f>
        <v>37880998.989999995</v>
      </c>
      <c r="J70" s="20"/>
      <c r="K70" s="18"/>
      <c r="M70" s="161"/>
    </row>
    <row r="71" spans="1:16" s="3" customFormat="1" ht="24" customHeight="1" thickBot="1">
      <c r="A71" s="18"/>
      <c r="B71" s="19"/>
      <c r="C71" s="617" t="s">
        <v>14</v>
      </c>
      <c r="D71" s="618"/>
      <c r="E71" s="618"/>
      <c r="F71" s="618"/>
      <c r="G71" s="618"/>
      <c r="H71" s="619"/>
      <c r="I71" s="115">
        <f>+I70+I58+I54+I49+I44+I37+I34+I28+I25+I18+I63</f>
        <v>153852041.03999999</v>
      </c>
      <c r="J71" s="22"/>
      <c r="K71" s="18"/>
      <c r="L71" s="161"/>
      <c r="M71" s="161"/>
      <c r="N71" s="161"/>
      <c r="O71" s="161"/>
      <c r="P71" s="161"/>
    </row>
    <row r="72" spans="1:16" s="3" customFormat="1" ht="16.2" thickBot="1">
      <c r="A72" s="18"/>
      <c r="B72" s="19"/>
      <c r="C72" s="233"/>
      <c r="D72" s="233"/>
      <c r="E72" s="233"/>
      <c r="F72" s="233"/>
      <c r="G72" s="233"/>
      <c r="H72" s="233"/>
      <c r="I72" s="234"/>
      <c r="J72" s="23"/>
      <c r="K72" s="18"/>
      <c r="L72" s="161"/>
      <c r="M72" s="161"/>
    </row>
    <row r="73" spans="1:16" s="3" customFormat="1" ht="32.25" customHeight="1" thickBot="1">
      <c r="A73" s="18"/>
      <c r="B73" s="19"/>
      <c r="C73" s="614" t="s">
        <v>98</v>
      </c>
      <c r="D73" s="615"/>
      <c r="E73" s="615"/>
      <c r="F73" s="615"/>
      <c r="G73" s="615"/>
      <c r="H73" s="616"/>
      <c r="I73" s="235">
        <f>+I71</f>
        <v>153852041.03999999</v>
      </c>
      <c r="J73" s="23"/>
      <c r="K73" s="18"/>
      <c r="L73" s="161"/>
      <c r="M73" s="161"/>
      <c r="N73" s="579"/>
    </row>
    <row r="74" spans="1:16" s="3" customFormat="1" ht="15.6">
      <c r="A74" s="18"/>
      <c r="B74" s="19"/>
      <c r="C74" s="544"/>
      <c r="D74" s="544"/>
      <c r="E74" s="544"/>
      <c r="F74" s="544"/>
      <c r="G74" s="544"/>
      <c r="H74" s="544"/>
      <c r="I74" s="545"/>
      <c r="J74" s="23"/>
      <c r="K74" s="18"/>
    </row>
    <row r="75" spans="1:16" s="3" customFormat="1" ht="16.2" thickBot="1">
      <c r="A75" s="18"/>
      <c r="B75" s="19"/>
      <c r="C75" s="93"/>
      <c r="D75" s="94"/>
      <c r="E75" s="93"/>
      <c r="F75" s="93"/>
      <c r="G75" s="95"/>
      <c r="H75" s="96"/>
      <c r="I75" s="97"/>
      <c r="J75" s="23"/>
      <c r="K75" s="18"/>
      <c r="L75" s="161"/>
      <c r="M75" s="161"/>
      <c r="N75" s="161"/>
    </row>
    <row r="76" spans="1:16" s="4" customFormat="1" ht="34.950000000000003" customHeight="1">
      <c r="A76" s="18"/>
      <c r="B76" s="19"/>
      <c r="C76" s="622" t="s">
        <v>15</v>
      </c>
      <c r="D76" s="623"/>
      <c r="E76" s="624"/>
      <c r="F76" s="625" t="s">
        <v>6</v>
      </c>
      <c r="G76" s="626"/>
      <c r="H76" s="627"/>
      <c r="I76" s="546" t="s">
        <v>16</v>
      </c>
      <c r="J76" s="20"/>
      <c r="K76" s="18"/>
      <c r="L76" s="586"/>
      <c r="M76" s="586"/>
      <c r="N76" s="586"/>
    </row>
    <row r="77" spans="1:16" s="4" customFormat="1" ht="48.6" customHeight="1">
      <c r="A77" s="18"/>
      <c r="B77" s="19"/>
      <c r="C77" s="628" t="s">
        <v>17</v>
      </c>
      <c r="D77" s="629"/>
      <c r="E77" s="629"/>
      <c r="F77" s="630" t="s">
        <v>18</v>
      </c>
      <c r="G77" s="630"/>
      <c r="H77" s="547" t="s">
        <v>19</v>
      </c>
      <c r="I77" s="548">
        <v>0.28999999999999998</v>
      </c>
      <c r="J77" s="20"/>
      <c r="K77" s="18"/>
      <c r="L77" s="586"/>
      <c r="M77" s="586"/>
    </row>
    <row r="78" spans="1:16" s="4" customFormat="1" ht="34.950000000000003" customHeight="1">
      <c r="A78" s="18"/>
      <c r="B78" s="19"/>
      <c r="C78" s="628" t="s">
        <v>20</v>
      </c>
      <c r="D78" s="629"/>
      <c r="E78" s="629"/>
      <c r="F78" s="634" t="s">
        <v>21</v>
      </c>
      <c r="G78" s="635"/>
      <c r="H78" s="547" t="s">
        <v>22</v>
      </c>
      <c r="I78" s="548">
        <v>0.01</v>
      </c>
      <c r="J78" s="20"/>
      <c r="K78" s="18"/>
    </row>
    <row r="79" spans="1:16" s="4" customFormat="1" ht="34.950000000000003" customHeight="1">
      <c r="A79" s="18"/>
      <c r="B79" s="19"/>
      <c r="C79" s="549"/>
      <c r="D79" s="550"/>
      <c r="E79" s="551"/>
      <c r="F79" s="636" t="s">
        <v>23</v>
      </c>
      <c r="G79" s="630"/>
      <c r="H79" s="547" t="s">
        <v>24</v>
      </c>
      <c r="I79" s="548">
        <v>0.05</v>
      </c>
      <c r="J79" s="20"/>
      <c r="K79" s="18"/>
    </row>
    <row r="80" spans="1:16" s="4" customFormat="1" ht="34.950000000000003" customHeight="1">
      <c r="A80" s="18"/>
      <c r="B80" s="19"/>
      <c r="C80" s="637" t="s">
        <v>95</v>
      </c>
      <c r="D80" s="638"/>
      <c r="E80" s="639"/>
      <c r="F80" s="630" t="s">
        <v>25</v>
      </c>
      <c r="G80" s="630"/>
      <c r="H80" s="547" t="s">
        <v>26</v>
      </c>
      <c r="I80" s="552">
        <f>+I79+I78+I77</f>
        <v>0.35</v>
      </c>
      <c r="J80" s="20"/>
      <c r="K80" s="18"/>
    </row>
    <row r="81" spans="1:11" ht="39" customHeight="1" thickBot="1">
      <c r="A81" s="5"/>
      <c r="B81" s="7"/>
      <c r="C81" s="631" t="s">
        <v>80</v>
      </c>
      <c r="D81" s="632"/>
      <c r="E81" s="633"/>
      <c r="F81" s="620"/>
      <c r="G81" s="620"/>
      <c r="H81" s="620"/>
      <c r="I81" s="621"/>
      <c r="J81" s="8"/>
      <c r="K81" s="5"/>
    </row>
    <row r="82" spans="1:11" ht="16.2" thickBot="1">
      <c r="B82" s="553"/>
      <c r="C82" s="99"/>
      <c r="D82" s="99"/>
      <c r="E82" s="101"/>
      <c r="F82" s="99"/>
      <c r="G82" s="99"/>
      <c r="H82" s="99"/>
      <c r="I82" s="99"/>
      <c r="J82" s="553"/>
      <c r="K82" s="5"/>
    </row>
    <row r="83" spans="1:11" ht="16.2" thickTop="1">
      <c r="C83" s="5"/>
      <c r="D83" s="5"/>
      <c r="E83" s="5"/>
      <c r="F83" s="5"/>
      <c r="G83" s="5"/>
      <c r="H83" s="5"/>
      <c r="I83" s="5"/>
    </row>
  </sheetData>
  <mergeCells count="49">
    <mergeCell ref="F81:I81"/>
    <mergeCell ref="C76:E76"/>
    <mergeCell ref="F76:H76"/>
    <mergeCell ref="C70:H70"/>
    <mergeCell ref="D59:I59"/>
    <mergeCell ref="C63:H63"/>
    <mergeCell ref="C77:E77"/>
    <mergeCell ref="F77:G77"/>
    <mergeCell ref="C81:E81"/>
    <mergeCell ref="C78:E78"/>
    <mergeCell ref="F78:G78"/>
    <mergeCell ref="F79:G79"/>
    <mergeCell ref="C80:E80"/>
    <mergeCell ref="F80:G80"/>
    <mergeCell ref="D50:I50"/>
    <mergeCell ref="C54:H54"/>
    <mergeCell ref="D55:I55"/>
    <mergeCell ref="C58:H58"/>
    <mergeCell ref="D64:I64"/>
    <mergeCell ref="C18:H18"/>
    <mergeCell ref="D19:I19"/>
    <mergeCell ref="D16:I16"/>
    <mergeCell ref="C25:H25"/>
    <mergeCell ref="C73:H73"/>
    <mergeCell ref="C71:H71"/>
    <mergeCell ref="D26:I26"/>
    <mergeCell ref="C28:H28"/>
    <mergeCell ref="D29:I29"/>
    <mergeCell ref="C34:H34"/>
    <mergeCell ref="D35:I35"/>
    <mergeCell ref="C37:H37"/>
    <mergeCell ref="D38:I38"/>
    <mergeCell ref="C44:H44"/>
    <mergeCell ref="D45:I45"/>
    <mergeCell ref="C49:H49"/>
    <mergeCell ref="C9:I9"/>
    <mergeCell ref="B2:J2"/>
    <mergeCell ref="C10:I10"/>
    <mergeCell ref="G14:G15"/>
    <mergeCell ref="H14:H15"/>
    <mergeCell ref="I14:I15"/>
    <mergeCell ref="C14:C15"/>
    <mergeCell ref="D14:D15"/>
    <mergeCell ref="E14:E15"/>
    <mergeCell ref="F14:F15"/>
    <mergeCell ref="C11:I12"/>
    <mergeCell ref="C13:I13"/>
    <mergeCell ref="C3:H3"/>
    <mergeCell ref="C4:F4"/>
  </mergeCells>
  <pageMargins left="0.11811023622047245" right="0.11811023622047245" top="0.15748031496062992" bottom="0.15748031496062992" header="0.31496062992125984" footer="0.31496062992125984"/>
  <pageSetup scale="32" orientation="portrait" horizontalDpi="1200" verticalDpi="1200" r:id="rId1"/>
  <rowBreaks count="1" manualBreakCount="1">
    <brk id="44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CCCD0-2407-448C-857F-EFF3379D5F58}">
  <sheetPr>
    <tabColor rgb="FFFFFF00"/>
  </sheetPr>
  <dimension ref="A1:U390"/>
  <sheetViews>
    <sheetView view="pageBreakPreview" zoomScale="60" zoomScaleNormal="70" zoomScalePageLayoutView="20" workbookViewId="0">
      <pane ySplit="4" topLeftCell="A5" activePane="bottomLeft" state="frozen"/>
      <selection pane="bottomLeft" activeCell="G21" sqref="G21"/>
    </sheetView>
  </sheetViews>
  <sheetFormatPr baseColWidth="10" defaultColWidth="11.44140625" defaultRowHeight="14.4"/>
  <cols>
    <col min="1" max="1" width="3.77734375" style="246" customWidth="1"/>
    <col min="2" max="2" width="11" style="246" customWidth="1"/>
    <col min="3" max="3" width="17.77734375" style="246" customWidth="1"/>
    <col min="4" max="4" width="13.5546875" style="246" bestFit="1" customWidth="1"/>
    <col min="5" max="5" width="12.44140625" style="246" customWidth="1"/>
    <col min="6" max="6" width="13.21875" style="246" customWidth="1"/>
    <col min="7" max="7" width="17.21875" style="246" customWidth="1"/>
    <col min="8" max="8" width="12.77734375" style="246" customWidth="1"/>
    <col min="9" max="10" width="15.21875" style="246" customWidth="1"/>
    <col min="11" max="12" width="4.77734375" style="245" customWidth="1"/>
    <col min="13" max="13" width="4.21875" style="245" customWidth="1"/>
    <col min="14" max="14" width="11.44140625" style="246" customWidth="1"/>
    <col min="15" max="16" width="11.44140625" style="246"/>
    <col min="17" max="17" width="14.44140625" style="246" bestFit="1" customWidth="1"/>
    <col min="18" max="16384" width="11.44140625" style="246"/>
  </cols>
  <sheetData>
    <row r="1" spans="1:13" ht="48.75" customHeight="1" thickBot="1">
      <c r="A1" s="243"/>
      <c r="B1" s="642" t="s">
        <v>99</v>
      </c>
      <c r="C1" s="642"/>
      <c r="D1" s="642"/>
      <c r="E1" s="642"/>
      <c r="F1" s="642"/>
      <c r="G1" s="642"/>
      <c r="H1" s="642"/>
      <c r="I1" s="642"/>
      <c r="J1" s="642"/>
      <c r="K1" s="244"/>
    </row>
    <row r="2" spans="1:13" ht="23.25" customHeight="1" thickBot="1">
      <c r="A2" s="247"/>
      <c r="B2" s="366"/>
      <c r="C2" s="367"/>
      <c r="D2" s="367"/>
      <c r="E2" s="367"/>
      <c r="F2" s="367"/>
      <c r="G2" s="367"/>
      <c r="H2" s="367"/>
      <c r="I2" s="374" t="s">
        <v>8</v>
      </c>
      <c r="J2" s="375">
        <v>10</v>
      </c>
      <c r="K2" s="248"/>
    </row>
    <row r="3" spans="1:13" ht="23.25" customHeight="1" thickBot="1">
      <c r="A3" s="247"/>
      <c r="B3" s="376"/>
      <c r="C3" s="377"/>
      <c r="D3" s="377"/>
      <c r="E3" s="377"/>
      <c r="F3" s="377"/>
      <c r="G3" s="377"/>
      <c r="H3" s="377"/>
      <c r="I3" s="373" t="s">
        <v>32</v>
      </c>
      <c r="J3" s="378">
        <v>46175</v>
      </c>
      <c r="K3" s="248"/>
    </row>
    <row r="4" spans="1:13" s="253" customFormat="1" ht="21" customHeight="1" thickBot="1">
      <c r="A4" s="249"/>
      <c r="B4" s="643" t="s">
        <v>100</v>
      </c>
      <c r="C4" s="644"/>
      <c r="D4" s="644"/>
      <c r="E4" s="644"/>
      <c r="F4" s="644"/>
      <c r="G4" s="644"/>
      <c r="H4" s="644"/>
      <c r="I4" s="645"/>
      <c r="J4" s="646"/>
      <c r="K4" s="250"/>
      <c r="L4" s="251"/>
      <c r="M4" s="252"/>
    </row>
    <row r="5" spans="1:13" s="258" customFormat="1" ht="15.6">
      <c r="A5" s="265"/>
      <c r="B5" s="275">
        <f>+'PRESUPUESTO OFICIAL (Entidad)'!D17</f>
        <v>1.01</v>
      </c>
      <c r="C5" s="640" t="str">
        <f>+'PRESUPUESTO OFICIAL (Entidad)'!E17</f>
        <v>Excavaciones a mano en material común para cimentación (Incluye retiro)</v>
      </c>
      <c r="D5" s="640"/>
      <c r="E5" s="640"/>
      <c r="F5" s="640"/>
      <c r="G5" s="640"/>
      <c r="H5" s="276"/>
      <c r="I5" s="663" t="s">
        <v>101</v>
      </c>
      <c r="J5" s="661" t="str">
        <f>+'PRESUPUESTO OFICIAL (Entidad)'!F17</f>
        <v>M3</v>
      </c>
      <c r="K5" s="270"/>
      <c r="L5" s="271"/>
      <c r="M5" s="271"/>
    </row>
    <row r="6" spans="1:13" s="258" customFormat="1" ht="18" thickBot="1">
      <c r="A6" s="265"/>
      <c r="B6" s="277"/>
      <c r="C6" s="641"/>
      <c r="D6" s="641"/>
      <c r="E6" s="641"/>
      <c r="F6" s="641"/>
      <c r="G6" s="641"/>
      <c r="H6" s="278"/>
      <c r="I6" s="664"/>
      <c r="J6" s="662"/>
      <c r="K6" s="270"/>
      <c r="L6" s="271"/>
      <c r="M6" s="271"/>
    </row>
    <row r="7" spans="1:13" s="255" customFormat="1" ht="54.75" customHeight="1">
      <c r="A7" s="279"/>
      <c r="B7" s="379"/>
      <c r="C7" s="651" t="s">
        <v>113</v>
      </c>
      <c r="D7" s="652"/>
      <c r="E7" s="280" t="s">
        <v>114</v>
      </c>
      <c r="F7" s="281" t="s">
        <v>103</v>
      </c>
      <c r="G7" s="254" t="s">
        <v>104</v>
      </c>
      <c r="H7" s="254" t="s">
        <v>105</v>
      </c>
      <c r="I7" s="254" t="s">
        <v>106</v>
      </c>
      <c r="J7" s="282" t="s">
        <v>107</v>
      </c>
      <c r="K7" s="283"/>
      <c r="L7" s="284"/>
      <c r="M7" s="284"/>
    </row>
    <row r="8" spans="1:13" s="258" customFormat="1" ht="18" thickBot="1">
      <c r="A8" s="265"/>
      <c r="B8" s="379"/>
      <c r="C8" s="653"/>
      <c r="D8" s="654"/>
      <c r="E8" s="285" t="s">
        <v>108</v>
      </c>
      <c r="F8" s="256" t="s">
        <v>108</v>
      </c>
      <c r="G8" s="256" t="s">
        <v>108</v>
      </c>
      <c r="H8" s="286" t="str">
        <f>+J5</f>
        <v>M3</v>
      </c>
      <c r="I8" s="257" t="s">
        <v>109</v>
      </c>
      <c r="J8" s="287" t="str">
        <f>+J5</f>
        <v>M3</v>
      </c>
      <c r="K8" s="270"/>
      <c r="L8" s="271"/>
      <c r="M8" s="271"/>
    </row>
    <row r="9" spans="1:13" s="258" customFormat="1">
      <c r="A9" s="265"/>
      <c r="B9" s="369"/>
      <c r="C9" s="655" t="s">
        <v>115</v>
      </c>
      <c r="D9" s="656"/>
      <c r="E9" s="288">
        <v>0.9</v>
      </c>
      <c r="F9" s="289">
        <v>0.9</v>
      </c>
      <c r="G9" s="260">
        <v>1.06</v>
      </c>
      <c r="H9" s="261">
        <f>ROUND((+E9*F9*G9),2)</f>
        <v>0.86</v>
      </c>
      <c r="I9" s="290">
        <f>+$J$2</f>
        <v>10</v>
      </c>
      <c r="J9" s="291">
        <f>+H9*I9</f>
        <v>8.6</v>
      </c>
      <c r="K9" s="292"/>
      <c r="L9" s="293"/>
      <c r="M9" s="293"/>
    </row>
    <row r="10" spans="1:13" s="258" customFormat="1">
      <c r="A10" s="265"/>
      <c r="B10" s="368"/>
      <c r="C10" s="657" t="s">
        <v>116</v>
      </c>
      <c r="D10" s="658"/>
      <c r="E10" s="263">
        <v>6.5</v>
      </c>
      <c r="F10" s="263">
        <v>0.3</v>
      </c>
      <c r="G10" s="263">
        <v>0.4</v>
      </c>
      <c r="H10" s="263">
        <f t="shared" ref="H10:H11" si="0">ROUND((+E10*F10*G10),2)</f>
        <v>0.78</v>
      </c>
      <c r="I10" s="290">
        <f>+$J$2</f>
        <v>10</v>
      </c>
      <c r="J10" s="294">
        <f>+H10*I10</f>
        <v>7.8000000000000007</v>
      </c>
      <c r="K10" s="292"/>
      <c r="L10" s="293"/>
      <c r="M10" s="293"/>
    </row>
    <row r="11" spans="1:13" s="258" customFormat="1">
      <c r="A11" s="265"/>
      <c r="B11" s="369"/>
      <c r="C11" s="657" t="s">
        <v>117</v>
      </c>
      <c r="D11" s="658"/>
      <c r="E11" s="263">
        <v>2.12</v>
      </c>
      <c r="F11" s="263">
        <v>1.44</v>
      </c>
      <c r="G11" s="263">
        <v>0.2</v>
      </c>
      <c r="H11" s="263">
        <f t="shared" si="0"/>
        <v>0.61</v>
      </c>
      <c r="I11" s="290">
        <f>+$J$2</f>
        <v>10</v>
      </c>
      <c r="J11" s="294">
        <f>+H11*I11</f>
        <v>6.1</v>
      </c>
      <c r="K11" s="292"/>
      <c r="L11" s="293"/>
      <c r="M11" s="293"/>
    </row>
    <row r="12" spans="1:13" s="258" customFormat="1">
      <c r="A12" s="265"/>
      <c r="B12" s="369"/>
      <c r="C12" s="659" t="s">
        <v>183</v>
      </c>
      <c r="D12" s="660"/>
      <c r="E12" s="263">
        <v>0.6</v>
      </c>
      <c r="F12" s="263">
        <v>0.6</v>
      </c>
      <c r="G12" s="263">
        <v>1.25</v>
      </c>
      <c r="H12" s="263">
        <f>+E12*F12*G12</f>
        <v>0.44999999999999996</v>
      </c>
      <c r="I12" s="290">
        <f>+$J$2</f>
        <v>10</v>
      </c>
      <c r="J12" s="357">
        <f>+H12*I12</f>
        <v>4.5</v>
      </c>
      <c r="K12" s="292"/>
      <c r="L12" s="293"/>
      <c r="M12" s="293"/>
    </row>
    <row r="13" spans="1:13" s="258" customFormat="1">
      <c r="A13" s="265"/>
      <c r="B13" s="369"/>
      <c r="C13" s="657" t="s">
        <v>184</v>
      </c>
      <c r="D13" s="658"/>
      <c r="E13" s="263">
        <v>2.5</v>
      </c>
      <c r="F13" s="263">
        <v>1.1000000000000001</v>
      </c>
      <c r="G13" s="263">
        <v>1.82</v>
      </c>
      <c r="H13" s="263">
        <f>+E13*F13*G13</f>
        <v>5.0049999999999999</v>
      </c>
      <c r="I13" s="290">
        <f>+$J$2</f>
        <v>10</v>
      </c>
      <c r="J13" s="294">
        <f>+H13*I13</f>
        <v>50.05</v>
      </c>
      <c r="K13" s="292"/>
      <c r="L13" s="271"/>
      <c r="M13" s="293"/>
    </row>
    <row r="14" spans="1:13" ht="15" thickBot="1">
      <c r="A14" s="247"/>
      <c r="B14" s="369"/>
      <c r="C14" s="647"/>
      <c r="D14" s="648"/>
      <c r="E14" s="295"/>
      <c r="F14" s="268"/>
      <c r="G14" s="268"/>
      <c r="H14" s="268"/>
      <c r="I14" s="268"/>
      <c r="J14" s="296"/>
      <c r="K14" s="292"/>
      <c r="M14" s="293"/>
    </row>
    <row r="15" spans="1:13" s="258" customFormat="1" ht="15" thickBot="1">
      <c r="A15" s="265"/>
      <c r="B15" s="369"/>
      <c r="C15" s="380"/>
      <c r="D15" s="380"/>
      <c r="E15" s="380"/>
      <c r="F15" s="380"/>
      <c r="G15" s="272" t="s">
        <v>111</v>
      </c>
      <c r="H15" s="273">
        <f>ROUND(SUM(H9:H14),2)</f>
        <v>7.71</v>
      </c>
      <c r="I15" s="274" t="s">
        <v>112</v>
      </c>
      <c r="J15" s="273">
        <f>ROUND(SUM(J9:J14),2)</f>
        <v>77.05</v>
      </c>
      <c r="K15" s="270"/>
      <c r="L15" s="271"/>
      <c r="M15" s="271"/>
    </row>
    <row r="16" spans="1:13" s="258" customFormat="1" ht="18" thickBot="1">
      <c r="A16" s="265"/>
      <c r="B16" s="379"/>
      <c r="C16" s="381"/>
      <c r="D16" s="381"/>
      <c r="E16" s="381"/>
      <c r="F16" s="382"/>
      <c r="G16" s="649"/>
      <c r="H16" s="649"/>
      <c r="I16" s="649"/>
      <c r="J16" s="383"/>
      <c r="K16" s="292"/>
      <c r="L16" s="271"/>
      <c r="M16" s="271"/>
    </row>
    <row r="17" spans="1:13" ht="31.5" customHeight="1" thickBot="1">
      <c r="A17" s="247"/>
      <c r="B17" s="405">
        <f>+'PRESUPUESTO OFICIAL (Entidad)'!D20</f>
        <v>2.0099999999999998</v>
      </c>
      <c r="C17" s="650" t="str">
        <f>+'PRESUPUESTO OFICIAL (Entidad)'!E20</f>
        <v>Concreto de 3000 psi (210 kg/cm²) para Cimentación</v>
      </c>
      <c r="D17" s="650"/>
      <c r="E17" s="650"/>
      <c r="F17" s="650"/>
      <c r="G17" s="650"/>
      <c r="H17" s="297"/>
      <c r="I17" s="298" t="s">
        <v>101</v>
      </c>
      <c r="J17" s="299" t="s">
        <v>118</v>
      </c>
      <c r="K17" s="248"/>
    </row>
    <row r="18" spans="1:13" s="258" customFormat="1" ht="48">
      <c r="A18" s="265"/>
      <c r="B18" s="384"/>
      <c r="C18" s="651" t="s">
        <v>119</v>
      </c>
      <c r="D18" s="652"/>
      <c r="E18" s="280" t="s">
        <v>114</v>
      </c>
      <c r="F18" s="281" t="s">
        <v>103</v>
      </c>
      <c r="G18" s="254" t="s">
        <v>104</v>
      </c>
      <c r="H18" s="254" t="s">
        <v>105</v>
      </c>
      <c r="I18" s="254" t="s">
        <v>106</v>
      </c>
      <c r="J18" s="282" t="s">
        <v>107</v>
      </c>
      <c r="K18" s="270"/>
      <c r="L18" s="271"/>
      <c r="M18" s="271"/>
    </row>
    <row r="19" spans="1:13" s="255" customFormat="1" ht="18" thickBot="1">
      <c r="A19" s="279"/>
      <c r="B19" s="384"/>
      <c r="C19" s="653"/>
      <c r="D19" s="654"/>
      <c r="E19" s="285" t="s">
        <v>108</v>
      </c>
      <c r="F19" s="256" t="s">
        <v>108</v>
      </c>
      <c r="G19" s="256" t="s">
        <v>108</v>
      </c>
      <c r="H19" s="286" t="str">
        <f>+J17</f>
        <v>m3</v>
      </c>
      <c r="I19" s="257" t="s">
        <v>109</v>
      </c>
      <c r="J19" s="287" t="str">
        <f>+J17</f>
        <v>m3</v>
      </c>
      <c r="K19" s="283"/>
      <c r="L19" s="284"/>
      <c r="M19" s="284"/>
    </row>
    <row r="20" spans="1:13" s="255" customFormat="1" ht="12.75" customHeight="1">
      <c r="A20" s="279"/>
      <c r="B20" s="384"/>
      <c r="C20" s="655" t="s">
        <v>115</v>
      </c>
      <c r="D20" s="656"/>
      <c r="E20" s="288">
        <v>0.9</v>
      </c>
      <c r="F20" s="289">
        <v>0.9</v>
      </c>
      <c r="G20" s="260">
        <v>0.3024</v>
      </c>
      <c r="H20" s="261">
        <f>+ROUND((E20*F20*G20),2)</f>
        <v>0.24</v>
      </c>
      <c r="I20" s="290">
        <f>+$J$2</f>
        <v>10</v>
      </c>
      <c r="J20" s="262">
        <f>+H20*I20</f>
        <v>2.4</v>
      </c>
      <c r="K20" s="283"/>
      <c r="L20" s="284"/>
      <c r="M20" s="284"/>
    </row>
    <row r="21" spans="1:13" s="255" customFormat="1" ht="15.75" customHeight="1">
      <c r="A21" s="279"/>
      <c r="B21" s="384"/>
      <c r="C21" s="657" t="s">
        <v>120</v>
      </c>
      <c r="D21" s="658"/>
      <c r="E21" s="263">
        <v>6.5</v>
      </c>
      <c r="F21" s="263">
        <v>0.25</v>
      </c>
      <c r="G21" s="263">
        <v>0.2</v>
      </c>
      <c r="H21" s="263">
        <f>ROUND((+E21*F21*G21),2)</f>
        <v>0.33</v>
      </c>
      <c r="I21" s="290">
        <f>+$J$2</f>
        <v>10</v>
      </c>
      <c r="J21" s="262">
        <f>+H21*I21</f>
        <v>3.3000000000000003</v>
      </c>
      <c r="K21" s="283"/>
      <c r="L21" s="284"/>
      <c r="M21" s="284"/>
    </row>
    <row r="22" spans="1:13" s="258" customFormat="1" ht="12.75" customHeight="1">
      <c r="A22" s="265"/>
      <c r="B22" s="384"/>
      <c r="C22" s="657"/>
      <c r="D22" s="658"/>
      <c r="E22" s="259"/>
      <c r="F22" s="264"/>
      <c r="G22" s="300"/>
      <c r="H22" s="300"/>
      <c r="I22" s="301"/>
      <c r="J22" s="262"/>
      <c r="K22" s="270"/>
      <c r="L22" s="271"/>
      <c r="M22" s="271"/>
    </row>
    <row r="23" spans="1:13" s="258" customFormat="1" ht="12.75" customHeight="1">
      <c r="A23" s="265"/>
      <c r="B23" s="384"/>
      <c r="C23" s="657"/>
      <c r="D23" s="658"/>
      <c r="E23" s="259"/>
      <c r="F23" s="264"/>
      <c r="G23" s="300"/>
      <c r="H23" s="300"/>
      <c r="I23" s="301"/>
      <c r="J23" s="262"/>
      <c r="K23" s="270"/>
      <c r="L23" s="271"/>
      <c r="M23" s="271"/>
    </row>
    <row r="24" spans="1:13" ht="15" thickBot="1">
      <c r="A24" s="247"/>
      <c r="B24" s="385"/>
      <c r="C24" s="647"/>
      <c r="D24" s="665"/>
      <c r="E24" s="267"/>
      <c r="F24" s="302"/>
      <c r="G24" s="303"/>
      <c r="H24" s="303"/>
      <c r="I24" s="304"/>
      <c r="J24" s="296"/>
      <c r="K24" s="248"/>
    </row>
    <row r="25" spans="1:13" ht="14.25" customHeight="1" thickBot="1">
      <c r="A25" s="247"/>
      <c r="B25" s="385"/>
      <c r="C25" s="380"/>
      <c r="D25" s="381"/>
      <c r="E25" s="381"/>
      <c r="F25" s="381"/>
      <c r="G25" s="272" t="s">
        <v>111</v>
      </c>
      <c r="H25" s="273">
        <f>ROUND(SUM(H20:H24),2)</f>
        <v>0.56999999999999995</v>
      </c>
      <c r="I25" s="274" t="s">
        <v>112</v>
      </c>
      <c r="J25" s="273">
        <f>ROUND(SUM(J20:J24),2)</f>
        <v>5.7</v>
      </c>
      <c r="K25" s="248"/>
    </row>
    <row r="26" spans="1:13">
      <c r="A26" s="247"/>
      <c r="B26" s="385"/>
      <c r="C26" s="380"/>
      <c r="D26" s="381"/>
      <c r="E26" s="381"/>
      <c r="F26" s="381"/>
      <c r="G26" s="386"/>
      <c r="H26" s="386"/>
      <c r="I26" s="386"/>
      <c r="J26" s="363"/>
      <c r="K26" s="248"/>
    </row>
    <row r="27" spans="1:13" s="258" customFormat="1" ht="18" thickBot="1">
      <c r="A27" s="265"/>
      <c r="B27" s="370"/>
      <c r="C27" s="371"/>
      <c r="D27" s="387"/>
      <c r="E27" s="387"/>
      <c r="F27" s="387"/>
      <c r="G27" s="387"/>
      <c r="H27" s="387"/>
      <c r="I27" s="371"/>
      <c r="J27" s="388"/>
      <c r="K27" s="270"/>
      <c r="L27" s="271"/>
      <c r="M27" s="271"/>
    </row>
    <row r="28" spans="1:13" s="311" customFormat="1" ht="15" thickBot="1">
      <c r="A28" s="305"/>
      <c r="B28" s="404">
        <f>+'PRESUPUESTO OFICIAL (Entidad)'!D21</f>
        <v>2.02</v>
      </c>
      <c r="C28" s="666" t="str">
        <f>+'PRESUPUESTO OFICIAL (Entidad)'!E21</f>
        <v xml:space="preserve">Concreto ciclópeo de 0.30x0.20 de 3000 psi. (210kg/cm²)   </v>
      </c>
      <c r="D28" s="666"/>
      <c r="E28" s="666"/>
      <c r="F28" s="666"/>
      <c r="G28" s="666"/>
      <c r="H28" s="306"/>
      <c r="I28" s="409" t="s">
        <v>101</v>
      </c>
      <c r="J28" s="299" t="s">
        <v>118</v>
      </c>
      <c r="K28" s="309"/>
      <c r="L28" s="310"/>
      <c r="M28" s="310"/>
    </row>
    <row r="29" spans="1:13" s="258" customFormat="1" ht="48">
      <c r="A29" s="265"/>
      <c r="B29" s="379"/>
      <c r="C29" s="651" t="s">
        <v>121</v>
      </c>
      <c r="D29" s="652"/>
      <c r="E29" s="280" t="s">
        <v>114</v>
      </c>
      <c r="F29" s="281" t="s">
        <v>103</v>
      </c>
      <c r="G29" s="254" t="s">
        <v>104</v>
      </c>
      <c r="H29" s="254" t="s">
        <v>105</v>
      </c>
      <c r="I29" s="254" t="s">
        <v>106</v>
      </c>
      <c r="J29" s="282" t="s">
        <v>107</v>
      </c>
      <c r="K29" s="270"/>
      <c r="L29" s="271"/>
      <c r="M29" s="271"/>
    </row>
    <row r="30" spans="1:13" s="255" customFormat="1" ht="12.75" customHeight="1" thickBot="1">
      <c r="A30" s="279"/>
      <c r="B30" s="379"/>
      <c r="C30" s="653"/>
      <c r="D30" s="654"/>
      <c r="E30" s="285" t="s">
        <v>108</v>
      </c>
      <c r="F30" s="256" t="s">
        <v>108</v>
      </c>
      <c r="G30" s="256" t="s">
        <v>108</v>
      </c>
      <c r="H30" s="286" t="str">
        <f>+J28</f>
        <v>m3</v>
      </c>
      <c r="I30" s="257" t="s">
        <v>109</v>
      </c>
      <c r="J30" s="287" t="str">
        <f>+J28</f>
        <v>m3</v>
      </c>
      <c r="K30" s="283"/>
      <c r="L30" s="284"/>
      <c r="M30" s="284"/>
    </row>
    <row r="31" spans="1:13" s="258" customFormat="1">
      <c r="A31" s="265"/>
      <c r="B31" s="369"/>
      <c r="C31" s="655" t="s">
        <v>122</v>
      </c>
      <c r="D31" s="656"/>
      <c r="E31" s="263">
        <v>6.5</v>
      </c>
      <c r="F31" s="263">
        <v>0.3</v>
      </c>
      <c r="G31" s="263">
        <v>0.2</v>
      </c>
      <c r="H31" s="261">
        <f>+ROUND((E31*F31*G31),2)</f>
        <v>0.39</v>
      </c>
      <c r="I31" s="290">
        <f>+$J$2</f>
        <v>10</v>
      </c>
      <c r="J31" s="262">
        <f>+H31*I31</f>
        <v>3.9000000000000004</v>
      </c>
      <c r="K31" s="270"/>
      <c r="L31" s="271"/>
      <c r="M31" s="271"/>
    </row>
    <row r="32" spans="1:13" s="258" customFormat="1">
      <c r="A32" s="265"/>
      <c r="B32" s="368"/>
      <c r="C32" s="657"/>
      <c r="D32" s="658"/>
      <c r="E32" s="263"/>
      <c r="F32" s="263"/>
      <c r="G32" s="263"/>
      <c r="H32" s="263"/>
      <c r="I32" s="263"/>
      <c r="J32" s="262"/>
      <c r="K32" s="270"/>
      <c r="L32" s="271"/>
      <c r="M32" s="271"/>
    </row>
    <row r="33" spans="1:13" s="258" customFormat="1">
      <c r="A33" s="265"/>
      <c r="B33" s="369"/>
      <c r="C33" s="657"/>
      <c r="D33" s="658"/>
      <c r="E33" s="259"/>
      <c r="F33" s="264"/>
      <c r="G33" s="300"/>
      <c r="H33" s="300"/>
      <c r="I33" s="301"/>
      <c r="J33" s="262"/>
      <c r="K33" s="270"/>
      <c r="L33" s="271"/>
      <c r="M33" s="271"/>
    </row>
    <row r="34" spans="1:13" s="258" customFormat="1">
      <c r="A34" s="265"/>
      <c r="B34" s="369"/>
      <c r="C34" s="657"/>
      <c r="D34" s="658"/>
      <c r="E34" s="259"/>
      <c r="F34" s="264"/>
      <c r="G34" s="300"/>
      <c r="H34" s="300"/>
      <c r="I34" s="301"/>
      <c r="J34" s="262"/>
      <c r="K34" s="270"/>
      <c r="L34" s="271"/>
      <c r="M34" s="271"/>
    </row>
    <row r="35" spans="1:13" s="258" customFormat="1">
      <c r="A35" s="265"/>
      <c r="B35" s="369"/>
      <c r="C35" s="657"/>
      <c r="D35" s="658"/>
      <c r="E35" s="259"/>
      <c r="F35" s="264"/>
      <c r="G35" s="300"/>
      <c r="H35" s="300"/>
      <c r="I35" s="301"/>
      <c r="J35" s="262"/>
      <c r="K35" s="270"/>
      <c r="L35" s="271"/>
      <c r="M35" s="271"/>
    </row>
    <row r="36" spans="1:13" s="258" customFormat="1" ht="15" thickBot="1">
      <c r="A36" s="265"/>
      <c r="B36" s="369"/>
      <c r="C36" s="647"/>
      <c r="D36" s="665"/>
      <c r="E36" s="267"/>
      <c r="F36" s="302"/>
      <c r="G36" s="303"/>
      <c r="H36" s="303"/>
      <c r="I36" s="304"/>
      <c r="J36" s="296"/>
      <c r="K36" s="270"/>
      <c r="L36" s="271"/>
      <c r="M36" s="271"/>
    </row>
    <row r="37" spans="1:13" s="258" customFormat="1" ht="18" thickBot="1">
      <c r="A37" s="265"/>
      <c r="B37" s="379"/>
      <c r="C37" s="381"/>
      <c r="D37" s="381"/>
      <c r="E37" s="381"/>
      <c r="F37" s="381"/>
      <c r="G37" s="272" t="s">
        <v>111</v>
      </c>
      <c r="H37" s="273">
        <f>ROUND(SUM(H31:H36),2)</f>
        <v>0.39</v>
      </c>
      <c r="I37" s="274" t="s">
        <v>112</v>
      </c>
      <c r="J37" s="273">
        <f>ROUND(SUM(J31:J36),2)</f>
        <v>3.9</v>
      </c>
      <c r="K37" s="270"/>
      <c r="L37" s="271"/>
      <c r="M37" s="271"/>
    </row>
    <row r="38" spans="1:13" s="258" customFormat="1" ht="18" thickBot="1">
      <c r="A38" s="265"/>
      <c r="B38" s="379"/>
      <c r="C38" s="381"/>
      <c r="D38" s="381"/>
      <c r="E38" s="381"/>
      <c r="F38" s="381"/>
      <c r="G38" s="386"/>
      <c r="H38" s="386"/>
      <c r="I38" s="386"/>
      <c r="J38" s="363"/>
      <c r="K38" s="270"/>
      <c r="L38" s="271"/>
      <c r="M38" s="271"/>
    </row>
    <row r="39" spans="1:13" s="311" customFormat="1" ht="15" thickBot="1">
      <c r="A39" s="305"/>
      <c r="B39" s="404">
        <f>+'PRESUPUESTO OFICIAL (Entidad)'!D22</f>
        <v>2.0299999999999998</v>
      </c>
      <c r="C39" s="666" t="str">
        <f>+'PRESUPUESTO OFICIAL (Entidad)'!E22</f>
        <v>Placa contrapiso de 0.08 m concreto 3000 psi (210kg/cm²) (Incluye refuerzo malla electrosoldada)</v>
      </c>
      <c r="D39" s="666"/>
      <c r="E39" s="666"/>
      <c r="F39" s="666"/>
      <c r="G39" s="666"/>
      <c r="H39" s="306"/>
      <c r="I39" s="307" t="s">
        <v>101</v>
      </c>
      <c r="J39" s="308" t="str">
        <f>+'PRESUPUESTO OFICIAL (Entidad)'!F22</f>
        <v>M2</v>
      </c>
      <c r="K39" s="309"/>
      <c r="L39" s="310"/>
      <c r="M39" s="310"/>
    </row>
    <row r="40" spans="1:13" s="258" customFormat="1" ht="48">
      <c r="A40" s="265"/>
      <c r="B40" s="379"/>
      <c r="C40" s="667" t="str">
        <f>+C39</f>
        <v>Placa contrapiso de 0.08 m concreto 3000 psi (210kg/cm²) (Incluye refuerzo malla electrosoldada)</v>
      </c>
      <c r="D40" s="652"/>
      <c r="E40" s="280" t="s">
        <v>114</v>
      </c>
      <c r="F40" s="281" t="s">
        <v>103</v>
      </c>
      <c r="G40" s="254"/>
      <c r="H40" s="254" t="s">
        <v>105</v>
      </c>
      <c r="I40" s="254" t="s">
        <v>106</v>
      </c>
      <c r="J40" s="282" t="s">
        <v>107</v>
      </c>
      <c r="K40" s="270"/>
      <c r="L40" s="271"/>
      <c r="M40" s="271"/>
    </row>
    <row r="41" spans="1:13" s="255" customFormat="1" ht="36.6" customHeight="1" thickBot="1">
      <c r="A41" s="279"/>
      <c r="B41" s="379"/>
      <c r="C41" s="653"/>
      <c r="D41" s="654"/>
      <c r="E41" s="285" t="s">
        <v>108</v>
      </c>
      <c r="F41" s="256" t="s">
        <v>108</v>
      </c>
      <c r="G41" s="256"/>
      <c r="H41" s="286" t="str">
        <f>+J39</f>
        <v>M2</v>
      </c>
      <c r="I41" s="257" t="s">
        <v>109</v>
      </c>
      <c r="J41" s="287" t="str">
        <f>+J39</f>
        <v>M2</v>
      </c>
      <c r="K41" s="283"/>
      <c r="L41" s="284"/>
      <c r="M41" s="284"/>
    </row>
    <row r="42" spans="1:13" s="258" customFormat="1">
      <c r="A42" s="265"/>
      <c r="B42" s="369"/>
      <c r="C42" s="655" t="s">
        <v>124</v>
      </c>
      <c r="D42" s="656"/>
      <c r="E42" s="263">
        <v>1.88</v>
      </c>
      <c r="F42" s="263">
        <v>1.2</v>
      </c>
      <c r="G42" s="263"/>
      <c r="H42" s="263">
        <f>ROUND((+E42*F42),2)</f>
        <v>2.2599999999999998</v>
      </c>
      <c r="I42" s="290">
        <f>+$J$2</f>
        <v>10</v>
      </c>
      <c r="J42" s="262">
        <f>+H42*I42</f>
        <v>22.599999999999998</v>
      </c>
      <c r="K42" s="270"/>
      <c r="L42" s="271"/>
      <c r="M42" s="271"/>
    </row>
    <row r="43" spans="1:13" s="258" customFormat="1">
      <c r="A43" s="265"/>
      <c r="B43" s="368"/>
      <c r="C43" s="655"/>
      <c r="D43" s="656"/>
      <c r="E43" s="263"/>
      <c r="F43" s="263"/>
      <c r="G43" s="263"/>
      <c r="H43" s="263"/>
      <c r="I43" s="263"/>
      <c r="J43" s="262"/>
      <c r="K43" s="270"/>
      <c r="L43" s="271"/>
      <c r="M43" s="271"/>
    </row>
    <row r="44" spans="1:13" s="258" customFormat="1">
      <c r="A44" s="265"/>
      <c r="B44" s="369"/>
      <c r="C44" s="657"/>
      <c r="D44" s="658"/>
      <c r="E44" s="263"/>
      <c r="F44" s="263"/>
      <c r="G44" s="263"/>
      <c r="H44" s="263"/>
      <c r="I44" s="263"/>
      <c r="J44" s="262"/>
      <c r="K44" s="270"/>
      <c r="L44" s="271"/>
      <c r="M44" s="271"/>
    </row>
    <row r="45" spans="1:13" s="258" customFormat="1">
      <c r="A45" s="265"/>
      <c r="B45" s="369"/>
      <c r="C45" s="657"/>
      <c r="D45" s="658"/>
      <c r="E45" s="259"/>
      <c r="F45" s="264"/>
      <c r="G45" s="300"/>
      <c r="H45" s="300"/>
      <c r="I45" s="301"/>
      <c r="J45" s="262"/>
      <c r="K45" s="270"/>
      <c r="L45" s="271"/>
      <c r="M45" s="271"/>
    </row>
    <row r="46" spans="1:13" s="258" customFormat="1">
      <c r="A46" s="265"/>
      <c r="B46" s="369"/>
      <c r="C46" s="657"/>
      <c r="D46" s="658"/>
      <c r="E46" s="259"/>
      <c r="F46" s="264"/>
      <c r="G46" s="300"/>
      <c r="H46" s="300"/>
      <c r="I46" s="301"/>
      <c r="J46" s="262"/>
      <c r="K46" s="270"/>
      <c r="L46" s="271"/>
      <c r="M46" s="271"/>
    </row>
    <row r="47" spans="1:13" s="258" customFormat="1" ht="15" thickBot="1">
      <c r="A47" s="265"/>
      <c r="B47" s="369"/>
      <c r="C47" s="647"/>
      <c r="D47" s="665"/>
      <c r="E47" s="267"/>
      <c r="F47" s="302"/>
      <c r="G47" s="303"/>
      <c r="H47" s="303"/>
      <c r="I47" s="304"/>
      <c r="J47" s="296"/>
      <c r="K47" s="270"/>
      <c r="L47" s="271"/>
      <c r="M47" s="271"/>
    </row>
    <row r="48" spans="1:13" s="258" customFormat="1" ht="18" thickBot="1">
      <c r="A48" s="265"/>
      <c r="B48" s="379"/>
      <c r="C48" s="381"/>
      <c r="D48" s="381"/>
      <c r="E48" s="381"/>
      <c r="F48" s="381"/>
      <c r="G48" s="272" t="s">
        <v>111</v>
      </c>
      <c r="H48" s="273">
        <f>ROUND(SUM(H42:H47),2)</f>
        <v>2.2599999999999998</v>
      </c>
      <c r="I48" s="274" t="s">
        <v>112</v>
      </c>
      <c r="J48" s="273">
        <f>ROUND(SUM(J42:J47),2)</f>
        <v>22.6</v>
      </c>
      <c r="K48" s="270"/>
      <c r="L48" s="271"/>
      <c r="M48" s="271"/>
    </row>
    <row r="49" spans="1:13" s="258" customFormat="1" ht="18" thickBot="1">
      <c r="A49" s="265"/>
      <c r="B49" s="379"/>
      <c r="C49" s="381"/>
      <c r="D49" s="381"/>
      <c r="E49" s="381"/>
      <c r="F49" s="381"/>
      <c r="G49" s="390"/>
      <c r="H49" s="391"/>
      <c r="I49" s="390"/>
      <c r="J49" s="363"/>
      <c r="K49" s="270"/>
      <c r="L49" s="271"/>
      <c r="M49" s="271"/>
    </row>
    <row r="50" spans="1:13" s="311" customFormat="1" ht="15" thickBot="1">
      <c r="A50" s="305"/>
      <c r="B50" s="404">
        <f>+'PRESUPUESTO OFICIAL (Entidad)'!D23</f>
        <v>2.04</v>
      </c>
      <c r="C50" s="666" t="str">
        <f>+'PRESUPUESTO OFICIAL (Entidad)'!E23</f>
        <v>Relleno con material seleccionado compactado con rana</v>
      </c>
      <c r="D50" s="666"/>
      <c r="E50" s="666"/>
      <c r="F50" s="666"/>
      <c r="G50" s="666"/>
      <c r="H50" s="306"/>
      <c r="I50" s="409" t="s">
        <v>101</v>
      </c>
      <c r="J50" s="299" t="str">
        <f>+'PRESUPUESTO OFICIAL (Entidad)'!F23</f>
        <v>M3</v>
      </c>
      <c r="K50" s="309"/>
      <c r="L50" s="310"/>
      <c r="M50" s="310"/>
    </row>
    <row r="51" spans="1:13" s="258" customFormat="1" ht="48">
      <c r="A51" s="265"/>
      <c r="B51" s="379"/>
      <c r="C51" s="667" t="str">
        <f>+C50</f>
        <v>Relleno con material seleccionado compactado con rana</v>
      </c>
      <c r="D51" s="652"/>
      <c r="E51" s="280" t="s">
        <v>114</v>
      </c>
      <c r="F51" s="281" t="s">
        <v>103</v>
      </c>
      <c r="G51" s="254" t="s">
        <v>104</v>
      </c>
      <c r="H51" s="254" t="s">
        <v>105</v>
      </c>
      <c r="I51" s="254" t="s">
        <v>106</v>
      </c>
      <c r="J51" s="282" t="s">
        <v>107</v>
      </c>
      <c r="K51" s="270"/>
      <c r="L51" s="271"/>
      <c r="M51" s="271"/>
    </row>
    <row r="52" spans="1:13" s="255" customFormat="1" ht="12.75" customHeight="1" thickBot="1">
      <c r="A52" s="279"/>
      <c r="B52" s="379"/>
      <c r="C52" s="653"/>
      <c r="D52" s="654"/>
      <c r="E52" s="285" t="s">
        <v>108</v>
      </c>
      <c r="F52" s="256" t="s">
        <v>108</v>
      </c>
      <c r="G52" s="256" t="s">
        <v>108</v>
      </c>
      <c r="H52" s="286" t="str">
        <f>+J50</f>
        <v>M3</v>
      </c>
      <c r="I52" s="257" t="s">
        <v>109</v>
      </c>
      <c r="J52" s="287" t="str">
        <f>+J50</f>
        <v>M3</v>
      </c>
      <c r="K52" s="283"/>
      <c r="L52" s="284"/>
      <c r="M52" s="284"/>
    </row>
    <row r="53" spans="1:13" s="258" customFormat="1">
      <c r="A53" s="265"/>
      <c r="B53" s="369"/>
      <c r="C53" s="655" t="s">
        <v>124</v>
      </c>
      <c r="D53" s="656"/>
      <c r="E53" s="263">
        <v>1.88</v>
      </c>
      <c r="F53" s="263">
        <v>1.38</v>
      </c>
      <c r="G53" s="263">
        <v>0.2</v>
      </c>
      <c r="H53" s="263">
        <f>ROUND((+E53*F53*G53),2)</f>
        <v>0.52</v>
      </c>
      <c r="I53" s="290">
        <f>+$J$2</f>
        <v>10</v>
      </c>
      <c r="J53" s="262">
        <f>+H53*I53</f>
        <v>5.2</v>
      </c>
      <c r="K53" s="270"/>
      <c r="L53" s="271"/>
      <c r="M53" s="271"/>
    </row>
    <row r="54" spans="1:13" s="258" customFormat="1">
      <c r="A54" s="265"/>
      <c r="B54" s="368"/>
      <c r="C54" s="655"/>
      <c r="D54" s="656"/>
      <c r="E54" s="263"/>
      <c r="F54" s="263"/>
      <c r="G54" s="263"/>
      <c r="H54" s="263"/>
      <c r="I54" s="263"/>
      <c r="J54" s="262"/>
      <c r="K54" s="270"/>
      <c r="L54" s="271"/>
      <c r="M54" s="271"/>
    </row>
    <row r="55" spans="1:13" s="258" customFormat="1">
      <c r="A55" s="265"/>
      <c r="B55" s="369"/>
      <c r="C55" s="657"/>
      <c r="D55" s="658"/>
      <c r="E55" s="263"/>
      <c r="F55" s="263"/>
      <c r="G55" s="263"/>
      <c r="H55" s="263"/>
      <c r="I55" s="263"/>
      <c r="J55" s="262"/>
      <c r="K55" s="270"/>
      <c r="L55" s="271"/>
      <c r="M55" s="271"/>
    </row>
    <row r="56" spans="1:13" s="258" customFormat="1">
      <c r="A56" s="265"/>
      <c r="B56" s="369"/>
      <c r="C56" s="657"/>
      <c r="D56" s="658"/>
      <c r="E56" s="259"/>
      <c r="F56" s="264"/>
      <c r="G56" s="300"/>
      <c r="H56" s="300"/>
      <c r="I56" s="301"/>
      <c r="J56" s="262"/>
      <c r="K56" s="270"/>
      <c r="L56" s="271"/>
      <c r="M56" s="271"/>
    </row>
    <row r="57" spans="1:13" s="258" customFormat="1">
      <c r="A57" s="265"/>
      <c r="B57" s="369"/>
      <c r="C57" s="657"/>
      <c r="D57" s="658"/>
      <c r="E57" s="259"/>
      <c r="F57" s="264"/>
      <c r="G57" s="300"/>
      <c r="H57" s="300"/>
      <c r="I57" s="301"/>
      <c r="J57" s="262"/>
      <c r="K57" s="270"/>
      <c r="L57" s="271"/>
      <c r="M57" s="271"/>
    </row>
    <row r="58" spans="1:13" s="258" customFormat="1" ht="15" thickBot="1">
      <c r="A58" s="265"/>
      <c r="B58" s="369"/>
      <c r="C58" s="647"/>
      <c r="D58" s="665"/>
      <c r="E58" s="267"/>
      <c r="F58" s="302"/>
      <c r="G58" s="303"/>
      <c r="H58" s="303"/>
      <c r="I58" s="304"/>
      <c r="J58" s="296"/>
      <c r="K58" s="270"/>
      <c r="L58" s="271"/>
      <c r="M58" s="271"/>
    </row>
    <row r="59" spans="1:13" s="258" customFormat="1" ht="18" thickBot="1">
      <c r="A59" s="265"/>
      <c r="B59" s="379"/>
      <c r="C59" s="381"/>
      <c r="D59" s="381"/>
      <c r="E59" s="381"/>
      <c r="F59" s="381"/>
      <c r="G59" s="272" t="s">
        <v>111</v>
      </c>
      <c r="H59" s="273">
        <f>ROUND(SUM(H53:H58),2)</f>
        <v>0.52</v>
      </c>
      <c r="I59" s="274" t="s">
        <v>112</v>
      </c>
      <c r="J59" s="273">
        <f>ROUND(SUM(J53:J58),2)</f>
        <v>5.2</v>
      </c>
      <c r="K59" s="270"/>
      <c r="L59" s="271"/>
      <c r="M59" s="271"/>
    </row>
    <row r="60" spans="1:13" s="258" customFormat="1" ht="18" thickBot="1">
      <c r="A60" s="265"/>
      <c r="B60" s="379"/>
      <c r="C60" s="381"/>
      <c r="D60" s="381"/>
      <c r="E60" s="381"/>
      <c r="F60" s="381"/>
      <c r="G60" s="390"/>
      <c r="H60" s="391"/>
      <c r="I60" s="390"/>
      <c r="J60" s="363"/>
      <c r="K60" s="270"/>
      <c r="L60" s="271"/>
      <c r="M60" s="271"/>
    </row>
    <row r="61" spans="1:13" s="311" customFormat="1" ht="15" thickBot="1">
      <c r="A61" s="305"/>
      <c r="B61" s="404">
        <f>+'PRESUPUESTO OFICIAL (Entidad)'!D24</f>
        <v>2.0499999999999998</v>
      </c>
      <c r="C61" s="666" t="str">
        <f>+'PRESUPUESTO OFICIAL (Entidad)'!E24</f>
        <v xml:space="preserve">Acero de refuerzo 60.000 psi (4200kg/cm²) para cimentación </v>
      </c>
      <c r="D61" s="666"/>
      <c r="E61" s="666"/>
      <c r="F61" s="666"/>
      <c r="G61" s="666"/>
      <c r="H61" s="306"/>
      <c r="I61" s="409" t="s">
        <v>101</v>
      </c>
      <c r="J61" s="299" t="str">
        <f>+'PRESUPUESTO OFICIAL (Entidad)'!F24</f>
        <v>KG</v>
      </c>
      <c r="K61" s="309"/>
      <c r="L61" s="310"/>
      <c r="M61" s="310"/>
    </row>
    <row r="62" spans="1:13" s="258" customFormat="1" ht="48">
      <c r="A62" s="265"/>
      <c r="B62" s="379"/>
      <c r="C62" s="667" t="str">
        <f>+C61</f>
        <v xml:space="preserve">Acero de refuerzo 60.000 psi (4200kg/cm²) para cimentación </v>
      </c>
      <c r="D62" s="652"/>
      <c r="E62" s="280" t="s">
        <v>114</v>
      </c>
      <c r="F62" s="281" t="s">
        <v>125</v>
      </c>
      <c r="G62" s="254" t="s">
        <v>126</v>
      </c>
      <c r="H62" s="254" t="s">
        <v>105</v>
      </c>
      <c r="I62" s="254" t="s">
        <v>106</v>
      </c>
      <c r="J62" s="282" t="s">
        <v>107</v>
      </c>
      <c r="K62" s="270"/>
      <c r="L62" s="271"/>
      <c r="M62" s="271"/>
    </row>
    <row r="63" spans="1:13" s="255" customFormat="1" ht="12.75" customHeight="1" thickBot="1">
      <c r="A63" s="279"/>
      <c r="B63" s="379"/>
      <c r="C63" s="653"/>
      <c r="D63" s="654"/>
      <c r="E63" s="285" t="s">
        <v>108</v>
      </c>
      <c r="F63" s="256" t="s">
        <v>109</v>
      </c>
      <c r="G63" s="256" t="s">
        <v>88</v>
      </c>
      <c r="H63" s="286" t="str">
        <f>+J61</f>
        <v>KG</v>
      </c>
      <c r="I63" s="257" t="s">
        <v>109</v>
      </c>
      <c r="J63" s="287" t="str">
        <f>+J61</f>
        <v>KG</v>
      </c>
      <c r="K63" s="283"/>
      <c r="L63" s="284"/>
      <c r="M63" s="284"/>
    </row>
    <row r="64" spans="1:13" s="258" customFormat="1">
      <c r="A64" s="265"/>
      <c r="B64" s="369"/>
      <c r="C64" s="655" t="s">
        <v>115</v>
      </c>
      <c r="D64" s="656"/>
      <c r="E64" s="263">
        <v>1.06</v>
      </c>
      <c r="F64" s="263">
        <v>10</v>
      </c>
      <c r="G64" s="263">
        <v>0.99</v>
      </c>
      <c r="H64" s="263">
        <f>+E64*F64*G64</f>
        <v>10.494000000000002</v>
      </c>
      <c r="I64" s="290">
        <f>+$J$2</f>
        <v>10</v>
      </c>
      <c r="J64" s="262">
        <f>+G64*E64*F64*I64</f>
        <v>104.94000000000001</v>
      </c>
      <c r="K64" s="270"/>
      <c r="L64" s="271"/>
      <c r="M64" s="271"/>
    </row>
    <row r="65" spans="1:13" s="258" customFormat="1">
      <c r="A65" s="265"/>
      <c r="B65" s="368"/>
      <c r="C65" s="655" t="s">
        <v>127</v>
      </c>
      <c r="D65" s="656"/>
      <c r="E65" s="263">
        <v>10.42</v>
      </c>
      <c r="F65" s="263">
        <v>4</v>
      </c>
      <c r="G65" s="263">
        <v>0.99</v>
      </c>
      <c r="H65" s="263">
        <f>+E65*F65*G65</f>
        <v>41.263199999999998</v>
      </c>
      <c r="I65" s="290">
        <f>+$J$2</f>
        <v>10</v>
      </c>
      <c r="J65" s="262">
        <f t="shared" ref="J65:J68" si="1">+H65*I65</f>
        <v>412.63199999999995</v>
      </c>
      <c r="K65" s="270"/>
      <c r="L65" s="271"/>
      <c r="M65" s="271"/>
    </row>
    <row r="66" spans="1:13" s="258" customFormat="1">
      <c r="A66" s="265"/>
      <c r="B66" s="368"/>
      <c r="C66" s="655" t="s">
        <v>128</v>
      </c>
      <c r="D66" s="656"/>
      <c r="E66" s="263">
        <v>0.57999999999999996</v>
      </c>
      <c r="F66" s="263">
        <f>20+22+42</f>
        <v>84</v>
      </c>
      <c r="G66" s="263">
        <v>0.56000000000000005</v>
      </c>
      <c r="H66" s="263">
        <f>+E66*F66*G66</f>
        <v>27.283200000000001</v>
      </c>
      <c r="I66" s="290">
        <f>+$J$2</f>
        <v>10</v>
      </c>
      <c r="J66" s="262">
        <f t="shared" si="1"/>
        <v>272.83199999999999</v>
      </c>
      <c r="K66" s="270"/>
      <c r="L66" s="271"/>
      <c r="M66" s="271"/>
    </row>
    <row r="67" spans="1:13" s="258" customFormat="1">
      <c r="A67" s="265"/>
      <c r="B67" s="369"/>
      <c r="C67" s="655" t="s">
        <v>129</v>
      </c>
      <c r="D67" s="656"/>
      <c r="E67" s="263">
        <v>1.38</v>
      </c>
      <c r="F67" s="263">
        <v>8</v>
      </c>
      <c r="G67" s="263">
        <v>0.2</v>
      </c>
      <c r="H67" s="263">
        <f t="shared" ref="H67:H68" si="2">ROUND((+E67*F67*G67),2)</f>
        <v>2.21</v>
      </c>
      <c r="I67" s="290">
        <f>+$J$2</f>
        <v>10</v>
      </c>
      <c r="J67" s="262">
        <f t="shared" si="1"/>
        <v>22.1</v>
      </c>
      <c r="K67" s="270"/>
      <c r="L67" s="271"/>
      <c r="M67" s="271"/>
    </row>
    <row r="68" spans="1:13" s="258" customFormat="1">
      <c r="A68" s="265"/>
      <c r="B68" s="369"/>
      <c r="C68" s="655" t="s">
        <v>130</v>
      </c>
      <c r="D68" s="656"/>
      <c r="E68" s="263">
        <v>1.88</v>
      </c>
      <c r="F68" s="263">
        <v>3</v>
      </c>
      <c r="G68" s="263">
        <f>+G67</f>
        <v>0.2</v>
      </c>
      <c r="H68" s="263">
        <f t="shared" si="2"/>
        <v>1.1299999999999999</v>
      </c>
      <c r="I68" s="290">
        <f>+$J$2</f>
        <v>10</v>
      </c>
      <c r="J68" s="262">
        <f t="shared" si="1"/>
        <v>11.299999999999999</v>
      </c>
      <c r="K68" s="270"/>
      <c r="L68" s="271"/>
      <c r="M68" s="271"/>
    </row>
    <row r="69" spans="1:13" s="258" customFormat="1" ht="15" thickBot="1">
      <c r="A69" s="265"/>
      <c r="B69" s="369"/>
      <c r="C69" s="647"/>
      <c r="D69" s="665"/>
      <c r="E69" s="267"/>
      <c r="F69" s="302"/>
      <c r="G69" s="303"/>
      <c r="H69" s="303"/>
      <c r="I69" s="304"/>
      <c r="J69" s="296"/>
      <c r="K69" s="270"/>
      <c r="L69" s="271"/>
      <c r="M69" s="271"/>
    </row>
    <row r="70" spans="1:13" s="258" customFormat="1" ht="21.6" thickBot="1">
      <c r="A70" s="265"/>
      <c r="B70" s="379"/>
      <c r="C70" s="381"/>
      <c r="D70" s="381"/>
      <c r="E70" s="381"/>
      <c r="F70" s="381"/>
      <c r="G70" s="272" t="s">
        <v>111</v>
      </c>
      <c r="H70" s="273">
        <f>ROUND(SUM(H64:H69),2)</f>
        <v>82.38</v>
      </c>
      <c r="I70" s="274" t="s">
        <v>112</v>
      </c>
      <c r="J70" s="273">
        <f>ROUND(SUM(J64:J69),2)</f>
        <v>823.8</v>
      </c>
      <c r="K70" s="312"/>
      <c r="L70" s="271"/>
      <c r="M70" s="271"/>
    </row>
    <row r="71" spans="1:13" ht="18.75" customHeight="1" thickBot="1">
      <c r="A71" s="247"/>
      <c r="B71" s="385"/>
      <c r="C71" s="381"/>
      <c r="D71" s="381"/>
      <c r="E71" s="381"/>
      <c r="F71" s="381"/>
      <c r="G71" s="386"/>
      <c r="H71" s="386"/>
      <c r="I71" s="386"/>
      <c r="J71" s="363"/>
      <c r="K71" s="313"/>
    </row>
    <row r="72" spans="1:13" s="258" customFormat="1" ht="15" thickBot="1">
      <c r="A72" s="265"/>
      <c r="B72" s="404">
        <f>+'PRESUPUESTO OFICIAL (Entidad)'!D27</f>
        <v>3.01</v>
      </c>
      <c r="C72" s="668" t="str">
        <f>+'[258]PPTO UNIDAD SANT'!C18</f>
        <v>Levante en muro en bloque 0.09 en concreto</v>
      </c>
      <c r="D72" s="668"/>
      <c r="E72" s="668"/>
      <c r="F72" s="668"/>
      <c r="G72" s="668"/>
      <c r="H72" s="314"/>
      <c r="I72" s="409" t="s">
        <v>101</v>
      </c>
      <c r="J72" s="299" t="str">
        <f>+'[258]PPTO UNIDAD SANT'!D18</f>
        <v>m2</v>
      </c>
      <c r="K72" s="270"/>
      <c r="L72" s="271"/>
      <c r="M72" s="271"/>
    </row>
    <row r="73" spans="1:13" s="258" customFormat="1" ht="33.75" customHeight="1">
      <c r="A73" s="265"/>
      <c r="B73" s="379"/>
      <c r="C73" s="651" t="s">
        <v>131</v>
      </c>
      <c r="D73" s="652"/>
      <c r="E73" s="280" t="s">
        <v>132</v>
      </c>
      <c r="F73" s="281" t="s">
        <v>103</v>
      </c>
      <c r="G73" s="254"/>
      <c r="H73" s="254" t="s">
        <v>105</v>
      </c>
      <c r="I73" s="317" t="s">
        <v>106</v>
      </c>
      <c r="J73" s="282" t="s">
        <v>107</v>
      </c>
      <c r="K73" s="270"/>
      <c r="L73" s="271"/>
      <c r="M73" s="271"/>
    </row>
    <row r="74" spans="1:13" s="258" customFormat="1" ht="18" thickBot="1">
      <c r="A74" s="265"/>
      <c r="B74" s="379"/>
      <c r="C74" s="653"/>
      <c r="D74" s="654"/>
      <c r="E74" s="285" t="s">
        <v>108</v>
      </c>
      <c r="F74" s="256" t="s">
        <v>108</v>
      </c>
      <c r="G74" s="256"/>
      <c r="H74" s="286" t="str">
        <f>+J72</f>
        <v>m2</v>
      </c>
      <c r="I74" s="318" t="s">
        <v>109</v>
      </c>
      <c r="J74" s="287" t="str">
        <f>+J72</f>
        <v>m2</v>
      </c>
      <c r="K74" s="270"/>
      <c r="L74" s="271"/>
      <c r="M74" s="271"/>
    </row>
    <row r="75" spans="1:13" s="258" customFormat="1">
      <c r="A75" s="265"/>
      <c r="B75" s="369"/>
      <c r="C75" s="670" t="s">
        <v>133</v>
      </c>
      <c r="D75" s="671"/>
      <c r="E75" s="349">
        <v>2.2000000000000002</v>
      </c>
      <c r="F75" s="349">
        <v>1.04</v>
      </c>
      <c r="G75" s="349"/>
      <c r="H75" s="349">
        <f t="shared" ref="H75:H82" si="3">+E75*F75</f>
        <v>2.2880000000000003</v>
      </c>
      <c r="I75" s="403">
        <f t="shared" ref="I75:I82" si="4">+$J$2</f>
        <v>10</v>
      </c>
      <c r="J75" s="330">
        <f t="shared" ref="J75:J81" si="5">+H75*I75</f>
        <v>22.880000000000003</v>
      </c>
      <c r="K75" s="270">
        <v>6.01</v>
      </c>
      <c r="L75" s="271"/>
      <c r="M75" s="271"/>
    </row>
    <row r="76" spans="1:13" s="258" customFormat="1">
      <c r="A76" s="265"/>
      <c r="B76" s="368"/>
      <c r="C76" s="657" t="s">
        <v>134</v>
      </c>
      <c r="D76" s="658"/>
      <c r="E76" s="263">
        <v>2.2000000000000002</v>
      </c>
      <c r="F76" s="263">
        <v>1.1200000000000001</v>
      </c>
      <c r="G76" s="263"/>
      <c r="H76" s="263">
        <f t="shared" si="3"/>
        <v>2.4640000000000004</v>
      </c>
      <c r="I76" s="290">
        <f t="shared" si="4"/>
        <v>10</v>
      </c>
      <c r="J76" s="294">
        <f t="shared" si="5"/>
        <v>24.640000000000004</v>
      </c>
      <c r="K76" s="270">
        <v>9.14</v>
      </c>
      <c r="L76" s="271"/>
      <c r="M76" s="271"/>
    </row>
    <row r="77" spans="1:13" s="258" customFormat="1">
      <c r="A77" s="265"/>
      <c r="B77" s="368"/>
      <c r="C77" s="657" t="s">
        <v>135</v>
      </c>
      <c r="D77" s="658"/>
      <c r="E77" s="263">
        <v>0.5</v>
      </c>
      <c r="F77" s="263">
        <v>1.1000000000000001</v>
      </c>
      <c r="G77" s="263"/>
      <c r="H77" s="263">
        <f t="shared" si="3"/>
        <v>0.55000000000000004</v>
      </c>
      <c r="I77" s="290">
        <f t="shared" si="4"/>
        <v>10</v>
      </c>
      <c r="J77" s="294">
        <f t="shared" si="5"/>
        <v>5.5</v>
      </c>
      <c r="K77" s="270"/>
      <c r="L77" s="271"/>
      <c r="M77" s="271"/>
    </row>
    <row r="78" spans="1:13" s="258" customFormat="1">
      <c r="A78" s="265"/>
      <c r="B78" s="369"/>
      <c r="C78" s="657" t="s">
        <v>136</v>
      </c>
      <c r="D78" s="658"/>
      <c r="E78" s="263">
        <v>2.1</v>
      </c>
      <c r="F78" s="263">
        <v>1.2</v>
      </c>
      <c r="G78" s="263"/>
      <c r="H78" s="263">
        <f t="shared" si="3"/>
        <v>2.52</v>
      </c>
      <c r="I78" s="290">
        <f t="shared" si="4"/>
        <v>10</v>
      </c>
      <c r="J78" s="294">
        <f t="shared" si="5"/>
        <v>25.2</v>
      </c>
      <c r="K78" s="270">
        <v>63.15</v>
      </c>
      <c r="L78" s="271"/>
      <c r="M78" s="271"/>
    </row>
    <row r="79" spans="1:13" s="258" customFormat="1">
      <c r="A79" s="265"/>
      <c r="B79" s="369"/>
      <c r="C79" s="657" t="s">
        <v>137</v>
      </c>
      <c r="D79" s="658"/>
      <c r="E79" s="263">
        <v>2.12</v>
      </c>
      <c r="F79" s="263">
        <v>0.2</v>
      </c>
      <c r="G79" s="263"/>
      <c r="H79" s="263">
        <f t="shared" si="3"/>
        <v>0.42400000000000004</v>
      </c>
      <c r="I79" s="290">
        <f t="shared" si="4"/>
        <v>10</v>
      </c>
      <c r="J79" s="294">
        <f t="shared" si="5"/>
        <v>4.24</v>
      </c>
      <c r="K79" s="270"/>
      <c r="L79" s="271"/>
      <c r="M79" s="271"/>
    </row>
    <row r="80" spans="1:13" s="258" customFormat="1" ht="15" customHeight="1">
      <c r="A80" s="265"/>
      <c r="B80" s="369"/>
      <c r="C80" s="657" t="s">
        <v>138</v>
      </c>
      <c r="D80" s="658"/>
      <c r="E80" s="263">
        <v>2.1</v>
      </c>
      <c r="F80" s="263">
        <v>1.8</v>
      </c>
      <c r="G80" s="263"/>
      <c r="H80" s="263">
        <f t="shared" si="3"/>
        <v>3.7800000000000002</v>
      </c>
      <c r="I80" s="290">
        <f t="shared" si="4"/>
        <v>10</v>
      </c>
      <c r="J80" s="294">
        <f t="shared" si="5"/>
        <v>37.800000000000004</v>
      </c>
      <c r="K80" s="270">
        <v>160.82</v>
      </c>
      <c r="L80" s="271"/>
      <c r="M80" s="271"/>
    </row>
    <row r="81" spans="1:17" s="258" customFormat="1" ht="15" customHeight="1">
      <c r="A81" s="265"/>
      <c r="B81" s="369"/>
      <c r="C81" s="657" t="s">
        <v>139</v>
      </c>
      <c r="D81" s="658"/>
      <c r="E81" s="263">
        <v>2.12</v>
      </c>
      <c r="F81" s="263">
        <v>0.3</v>
      </c>
      <c r="G81" s="263"/>
      <c r="H81" s="263">
        <f t="shared" si="3"/>
        <v>0.63600000000000001</v>
      </c>
      <c r="I81" s="290">
        <f t="shared" si="4"/>
        <v>10</v>
      </c>
      <c r="J81" s="294">
        <f t="shared" si="5"/>
        <v>6.36</v>
      </c>
      <c r="K81" s="270">
        <v>644.80999999999995</v>
      </c>
      <c r="L81" s="271"/>
      <c r="M81" s="271"/>
      <c r="N81" s="406"/>
    </row>
    <row r="82" spans="1:17" s="258" customFormat="1" ht="15" thickBot="1">
      <c r="A82" s="265"/>
      <c r="B82" s="369"/>
      <c r="C82" s="647" t="s">
        <v>140</v>
      </c>
      <c r="D82" s="665"/>
      <c r="E82" s="337">
        <v>-0.25</v>
      </c>
      <c r="F82" s="337">
        <v>0.5</v>
      </c>
      <c r="G82" s="337"/>
      <c r="H82" s="337">
        <f t="shared" si="3"/>
        <v>-0.125</v>
      </c>
      <c r="I82" s="322">
        <f t="shared" si="4"/>
        <v>10</v>
      </c>
      <c r="J82" s="269">
        <f>+H82*I82</f>
        <v>-1.25</v>
      </c>
      <c r="K82" s="270">
        <v>63.61</v>
      </c>
      <c r="L82" s="271"/>
      <c r="M82" s="319"/>
    </row>
    <row r="83" spans="1:17" s="258" customFormat="1" ht="15" thickBot="1">
      <c r="A83" s="265"/>
      <c r="B83" s="369"/>
      <c r="C83" s="380"/>
      <c r="D83" s="380"/>
      <c r="E83" s="380"/>
      <c r="F83" s="380"/>
      <c r="G83" s="338" t="s">
        <v>111</v>
      </c>
      <c r="H83" s="359">
        <f>ROUND(SUM(H75:H82),2)</f>
        <v>12.54</v>
      </c>
      <c r="I83" s="360" t="s">
        <v>112</v>
      </c>
      <c r="J83" s="359">
        <f>ROUND(SUM(J75:J82),2)</f>
        <v>125.37</v>
      </c>
      <c r="K83" s="270"/>
      <c r="L83" s="271"/>
      <c r="M83" s="271"/>
    </row>
    <row r="84" spans="1:17" s="258" customFormat="1" ht="17.399999999999999">
      <c r="A84" s="265"/>
      <c r="B84" s="379"/>
      <c r="C84" s="381"/>
      <c r="D84" s="381"/>
      <c r="E84" s="381"/>
      <c r="F84" s="381"/>
      <c r="G84" s="381"/>
      <c r="H84" s="381"/>
      <c r="I84" s="381"/>
      <c r="J84" s="392"/>
      <c r="K84" s="270"/>
      <c r="L84" s="271"/>
      <c r="M84" s="271"/>
    </row>
    <row r="85" spans="1:17" s="258" customFormat="1" ht="15" thickBot="1">
      <c r="A85" s="265"/>
      <c r="B85" s="385"/>
      <c r="C85" s="381"/>
      <c r="D85" s="381"/>
      <c r="E85" s="381"/>
      <c r="F85" s="381"/>
      <c r="G85" s="381"/>
      <c r="H85" s="381"/>
      <c r="I85" s="381"/>
      <c r="J85" s="392"/>
      <c r="K85" s="270"/>
      <c r="L85" s="271"/>
      <c r="M85" s="271"/>
    </row>
    <row r="86" spans="1:17" s="258" customFormat="1" ht="45.75" customHeight="1" thickBot="1">
      <c r="A86" s="265"/>
      <c r="B86" s="407">
        <f>+'PRESUPUESTO OFICIAL (Entidad)'!D30</f>
        <v>4.01</v>
      </c>
      <c r="C86" s="669" t="str">
        <f>+'PRESUPUESTO OFICIAL (Entidad)'!E30</f>
        <v>Viga de amarre superior para caseta (0.12X0.20m); concreto 3000 psi (210kg/cm²), reforzada con 4 varillas de 3/8", estribos de 1/4".</v>
      </c>
      <c r="D86" s="669"/>
      <c r="E86" s="669"/>
      <c r="F86" s="669"/>
      <c r="G86" s="669"/>
      <c r="H86" s="323"/>
      <c r="I86" s="409" t="s">
        <v>101</v>
      </c>
      <c r="J86" s="299" t="str">
        <f>+'PRESUPUESTO OFICIAL (Entidad)'!F30</f>
        <v>ML</v>
      </c>
      <c r="K86" s="270"/>
      <c r="L86" s="271"/>
      <c r="M86" s="271"/>
    </row>
    <row r="87" spans="1:17" s="255" customFormat="1" ht="53.25" customHeight="1">
      <c r="A87" s="279"/>
      <c r="B87" s="379"/>
      <c r="C87" s="651" t="s">
        <v>142</v>
      </c>
      <c r="D87" s="652"/>
      <c r="E87" s="280" t="s">
        <v>114</v>
      </c>
      <c r="F87" s="281" t="s">
        <v>103</v>
      </c>
      <c r="G87" s="254" t="s">
        <v>104</v>
      </c>
      <c r="H87" s="254" t="s">
        <v>105</v>
      </c>
      <c r="I87" s="254" t="s">
        <v>106</v>
      </c>
      <c r="J87" s="282" t="s">
        <v>107</v>
      </c>
      <c r="K87" s="283"/>
      <c r="L87" s="284"/>
      <c r="M87" s="284"/>
    </row>
    <row r="88" spans="1:17" s="255" customFormat="1" ht="23.25" customHeight="1" thickBot="1">
      <c r="A88" s="279"/>
      <c r="B88" s="379"/>
      <c r="C88" s="653"/>
      <c r="D88" s="654"/>
      <c r="E88" s="285" t="s">
        <v>108</v>
      </c>
      <c r="F88" s="256" t="s">
        <v>108</v>
      </c>
      <c r="G88" s="256" t="s">
        <v>108</v>
      </c>
      <c r="H88" s="286" t="str">
        <f>+J86</f>
        <v>ML</v>
      </c>
      <c r="I88" s="257" t="s">
        <v>109</v>
      </c>
      <c r="J88" s="287" t="str">
        <f>+J86</f>
        <v>ML</v>
      </c>
      <c r="K88" s="283"/>
      <c r="L88" s="284"/>
      <c r="M88" s="284"/>
    </row>
    <row r="89" spans="1:17" s="255" customFormat="1" ht="12.75" customHeight="1">
      <c r="A89" s="279"/>
      <c r="B89" s="369"/>
      <c r="C89" s="655" t="s">
        <v>143</v>
      </c>
      <c r="D89" s="656"/>
      <c r="E89" s="263">
        <v>7.12</v>
      </c>
      <c r="F89" s="263"/>
      <c r="G89" s="263"/>
      <c r="H89" s="263">
        <f>+E89</f>
        <v>7.12</v>
      </c>
      <c r="I89" s="290">
        <f>+$J$2</f>
        <v>10</v>
      </c>
      <c r="J89" s="262">
        <f>+H89*I89</f>
        <v>71.2</v>
      </c>
      <c r="K89" s="283"/>
      <c r="L89" s="284"/>
      <c r="M89" s="284"/>
    </row>
    <row r="90" spans="1:17" s="255" customFormat="1" ht="12.75" customHeight="1">
      <c r="A90" s="279"/>
      <c r="B90" s="368"/>
      <c r="C90" s="657"/>
      <c r="D90" s="658"/>
      <c r="E90" s="259"/>
      <c r="F90" s="259"/>
      <c r="G90" s="259"/>
      <c r="H90" s="324"/>
      <c r="I90" s="325"/>
      <c r="J90" s="262"/>
      <c r="K90" s="283"/>
      <c r="L90" s="284"/>
      <c r="M90" s="284"/>
    </row>
    <row r="91" spans="1:17" s="255" customFormat="1" ht="12.75" customHeight="1">
      <c r="A91" s="279"/>
      <c r="B91" s="369"/>
      <c r="C91" s="657"/>
      <c r="D91" s="658"/>
      <c r="E91" s="259"/>
      <c r="F91" s="259"/>
      <c r="G91" s="259"/>
      <c r="H91" s="324"/>
      <c r="I91" s="325"/>
      <c r="J91" s="262"/>
      <c r="K91" s="283"/>
      <c r="L91" s="284"/>
      <c r="M91" s="284"/>
    </row>
    <row r="92" spans="1:17" s="255" customFormat="1" ht="12.75" customHeight="1">
      <c r="A92" s="279"/>
      <c r="B92" s="369"/>
      <c r="C92" s="657"/>
      <c r="D92" s="658"/>
      <c r="E92" s="259"/>
      <c r="F92" s="259"/>
      <c r="G92" s="259"/>
      <c r="H92" s="324"/>
      <c r="I92" s="325"/>
      <c r="J92" s="262"/>
      <c r="K92" s="283"/>
      <c r="L92" s="284"/>
      <c r="M92" s="284"/>
    </row>
    <row r="93" spans="1:17" s="255" customFormat="1" ht="12.75" customHeight="1">
      <c r="A93" s="279"/>
      <c r="B93" s="369"/>
      <c r="C93" s="657"/>
      <c r="D93" s="658"/>
      <c r="E93" s="259"/>
      <c r="F93" s="259"/>
      <c r="G93" s="259"/>
      <c r="H93" s="324"/>
      <c r="I93" s="325"/>
      <c r="J93" s="262"/>
      <c r="K93" s="283"/>
      <c r="L93" s="284"/>
      <c r="M93" s="284"/>
    </row>
    <row r="94" spans="1:17" ht="15" thickBot="1">
      <c r="A94" s="247"/>
      <c r="B94" s="369"/>
      <c r="C94" s="647"/>
      <c r="D94" s="665"/>
      <c r="E94" s="326"/>
      <c r="F94" s="326"/>
      <c r="G94" s="321"/>
      <c r="H94" s="321"/>
      <c r="I94" s="322"/>
      <c r="J94" s="296"/>
      <c r="K94" s="248"/>
    </row>
    <row r="95" spans="1:17" ht="18" thickBot="1">
      <c r="A95" s="247"/>
      <c r="B95" s="379"/>
      <c r="C95" s="381"/>
      <c r="D95" s="381"/>
      <c r="E95" s="381"/>
      <c r="F95" s="381"/>
      <c r="G95" s="272" t="s">
        <v>111</v>
      </c>
      <c r="H95" s="273">
        <f>ROUND(SUM(H89:H94),2)</f>
        <v>7.12</v>
      </c>
      <c r="I95" s="274" t="s">
        <v>112</v>
      </c>
      <c r="J95" s="273">
        <f>ROUND(SUM(J89:J94),2)</f>
        <v>71.2</v>
      </c>
      <c r="K95" s="327"/>
      <c r="Q95" s="328">
        <f>+J95*900</f>
        <v>64080</v>
      </c>
    </row>
    <row r="96" spans="1:17">
      <c r="A96" s="247"/>
      <c r="B96" s="385"/>
      <c r="C96" s="381"/>
      <c r="D96" s="381"/>
      <c r="E96" s="381"/>
      <c r="F96" s="381"/>
      <c r="G96" s="381"/>
      <c r="H96" s="381"/>
      <c r="I96" s="381"/>
      <c r="J96" s="392"/>
      <c r="K96" s="248"/>
    </row>
    <row r="97" spans="1:17" s="258" customFormat="1" ht="15" customHeight="1" thickBot="1">
      <c r="A97" s="265"/>
      <c r="B97" s="370"/>
      <c r="C97" s="371"/>
      <c r="D97" s="371"/>
      <c r="E97" s="371"/>
      <c r="F97" s="371"/>
      <c r="G97" s="371"/>
      <c r="H97" s="371"/>
      <c r="I97" s="371"/>
      <c r="J97" s="388"/>
      <c r="K97" s="270"/>
      <c r="L97" s="271"/>
      <c r="M97" s="271"/>
    </row>
    <row r="98" spans="1:17" s="258" customFormat="1" ht="34.5" customHeight="1" thickBot="1">
      <c r="A98" s="265"/>
      <c r="B98" s="404">
        <f>+'PRESUPUESTO OFICIAL (Entidad)'!D31</f>
        <v>4.0199999999999996</v>
      </c>
      <c r="C98" s="669" t="str">
        <f>+'PRESUPUESTO OFICIAL (Entidad)'!E31</f>
        <v>Concreto de 3000 psi (210kg/cm²) para Columnetas de confinamiento y  columna Tanque elevado</v>
      </c>
      <c r="D98" s="669"/>
      <c r="E98" s="669"/>
      <c r="F98" s="669"/>
      <c r="G98" s="669"/>
      <c r="H98" s="323"/>
      <c r="I98" s="409" t="s">
        <v>101</v>
      </c>
      <c r="J98" s="299" t="str">
        <f>+'PRESUPUESTO OFICIAL (Entidad)'!F31</f>
        <v>M3</v>
      </c>
      <c r="K98" s="270"/>
      <c r="L98" s="271"/>
      <c r="M98" s="271"/>
    </row>
    <row r="99" spans="1:17" s="255" customFormat="1" ht="53.25" customHeight="1">
      <c r="A99" s="279"/>
      <c r="B99" s="379"/>
      <c r="C99" s="667" t="str">
        <f>+C98</f>
        <v>Concreto de 3000 psi (210kg/cm²) para Columnetas de confinamiento y  columna Tanque elevado</v>
      </c>
      <c r="D99" s="652"/>
      <c r="E99" s="280" t="s">
        <v>144</v>
      </c>
      <c r="F99" s="281" t="s">
        <v>103</v>
      </c>
      <c r="G99" s="254" t="s">
        <v>132</v>
      </c>
      <c r="H99" s="254" t="s">
        <v>105</v>
      </c>
      <c r="I99" s="254" t="s">
        <v>106</v>
      </c>
      <c r="J99" s="282" t="s">
        <v>107</v>
      </c>
      <c r="K99" s="283"/>
      <c r="L99" s="284"/>
      <c r="M99" s="284"/>
    </row>
    <row r="100" spans="1:17" s="255" customFormat="1" ht="23.25" customHeight="1" thickBot="1">
      <c r="A100" s="279"/>
      <c r="B100" s="379"/>
      <c r="C100" s="653"/>
      <c r="D100" s="654"/>
      <c r="E100" s="285" t="s">
        <v>108</v>
      </c>
      <c r="F100" s="256" t="s">
        <v>108</v>
      </c>
      <c r="G100" s="256" t="s">
        <v>108</v>
      </c>
      <c r="H100" s="286" t="str">
        <f>+J98</f>
        <v>M3</v>
      </c>
      <c r="I100" s="257" t="s">
        <v>109</v>
      </c>
      <c r="J100" s="287" t="str">
        <f>+J98</f>
        <v>M3</v>
      </c>
      <c r="K100" s="283"/>
      <c r="L100" s="284"/>
      <c r="M100" s="284"/>
    </row>
    <row r="101" spans="1:17" s="255" customFormat="1" ht="12.75" customHeight="1">
      <c r="A101" s="279"/>
      <c r="B101" s="369"/>
      <c r="C101" s="655" t="s">
        <v>145</v>
      </c>
      <c r="D101" s="656"/>
      <c r="E101" s="263">
        <v>0.25</v>
      </c>
      <c r="F101" s="263">
        <v>0.25</v>
      </c>
      <c r="G101" s="263">
        <v>2.82</v>
      </c>
      <c r="H101" s="263">
        <f>+E101*F101*G101</f>
        <v>0.17624999999999999</v>
      </c>
      <c r="I101" s="290">
        <f>+$J$2</f>
        <v>10</v>
      </c>
      <c r="J101" s="262">
        <f>+H101*I101</f>
        <v>1.7625</v>
      </c>
      <c r="K101" s="283"/>
      <c r="L101" s="284"/>
      <c r="M101" s="284"/>
    </row>
    <row r="102" spans="1:17" s="255" customFormat="1" ht="12.75" customHeight="1">
      <c r="A102" s="279"/>
      <c r="B102" s="368"/>
      <c r="C102" s="655" t="s">
        <v>146</v>
      </c>
      <c r="D102" s="656"/>
      <c r="E102" s="263">
        <v>0.12</v>
      </c>
      <c r="F102" s="263">
        <v>0.2</v>
      </c>
      <c r="G102" s="263">
        <v>2.1</v>
      </c>
      <c r="H102" s="263">
        <f>+E102*F102*G102*3</f>
        <v>0.1512</v>
      </c>
      <c r="I102" s="290">
        <f>+$J$2</f>
        <v>10</v>
      </c>
      <c r="J102" s="262">
        <f>+H102*I102</f>
        <v>1.512</v>
      </c>
      <c r="K102" s="283"/>
      <c r="L102" s="284"/>
      <c r="M102" s="284"/>
    </row>
    <row r="103" spans="1:17" s="255" customFormat="1" ht="12.75" customHeight="1">
      <c r="A103" s="279"/>
      <c r="B103" s="369"/>
      <c r="C103" s="657"/>
      <c r="D103" s="658"/>
      <c r="E103" s="263"/>
      <c r="F103" s="263"/>
      <c r="G103" s="263"/>
      <c r="H103" s="263"/>
      <c r="I103" s="263"/>
      <c r="J103" s="262"/>
      <c r="K103" s="283"/>
      <c r="L103" s="284"/>
      <c r="M103" s="284"/>
    </row>
    <row r="104" spans="1:17" s="255" customFormat="1" ht="12.75" customHeight="1">
      <c r="A104" s="279"/>
      <c r="B104" s="369"/>
      <c r="C104" s="657"/>
      <c r="D104" s="658"/>
      <c r="E104" s="263"/>
      <c r="F104" s="263"/>
      <c r="G104" s="263"/>
      <c r="H104" s="263"/>
      <c r="I104" s="263"/>
      <c r="J104" s="262"/>
      <c r="K104" s="283"/>
      <c r="L104" s="284"/>
      <c r="M104" s="284"/>
    </row>
    <row r="105" spans="1:17" s="255" customFormat="1" ht="12.75" customHeight="1">
      <c r="A105" s="279"/>
      <c r="B105" s="369"/>
      <c r="C105" s="657"/>
      <c r="D105" s="658"/>
      <c r="E105" s="259"/>
      <c r="F105" s="259"/>
      <c r="G105" s="259"/>
      <c r="H105" s="324"/>
      <c r="I105" s="325"/>
      <c r="J105" s="262"/>
      <c r="K105" s="283"/>
      <c r="L105" s="284"/>
      <c r="M105" s="284"/>
    </row>
    <row r="106" spans="1:17" ht="15" thickBot="1">
      <c r="A106" s="247"/>
      <c r="B106" s="369"/>
      <c r="C106" s="647"/>
      <c r="D106" s="665"/>
      <c r="E106" s="326"/>
      <c r="F106" s="326"/>
      <c r="G106" s="321"/>
      <c r="H106" s="321"/>
      <c r="I106" s="322"/>
      <c r="J106" s="296"/>
      <c r="K106" s="248"/>
    </row>
    <row r="107" spans="1:17" ht="18" thickBot="1">
      <c r="A107" s="247"/>
      <c r="B107" s="379"/>
      <c r="C107" s="381"/>
      <c r="D107" s="381"/>
      <c r="E107" s="381"/>
      <c r="F107" s="381"/>
      <c r="G107" s="272" t="s">
        <v>111</v>
      </c>
      <c r="H107" s="273">
        <f>ROUND(SUM(H101:H106),2)</f>
        <v>0.33</v>
      </c>
      <c r="I107" s="274" t="s">
        <v>112</v>
      </c>
      <c r="J107" s="273">
        <f>ROUND(SUM(J101:J106),2)</f>
        <v>3.27</v>
      </c>
      <c r="K107" s="327"/>
      <c r="Q107" s="328">
        <f>+J107*900</f>
        <v>2943</v>
      </c>
    </row>
    <row r="108" spans="1:17">
      <c r="A108" s="247"/>
      <c r="B108" s="385"/>
      <c r="C108" s="381"/>
      <c r="D108" s="381"/>
      <c r="E108" s="381"/>
      <c r="F108" s="381"/>
      <c r="G108" s="381"/>
      <c r="H108" s="381"/>
      <c r="I108" s="381"/>
      <c r="J108" s="392"/>
      <c r="K108" s="248"/>
    </row>
    <row r="109" spans="1:17" s="258" customFormat="1" ht="15" customHeight="1" thickBot="1">
      <c r="A109" s="265"/>
      <c r="B109" s="385"/>
      <c r="C109" s="381"/>
      <c r="D109" s="381"/>
      <c r="E109" s="381"/>
      <c r="F109" s="381"/>
      <c r="G109" s="381"/>
      <c r="H109" s="381"/>
      <c r="I109" s="381"/>
      <c r="J109" s="392"/>
      <c r="K109" s="270"/>
      <c r="L109" s="271"/>
      <c r="M109" s="271"/>
    </row>
    <row r="110" spans="1:17" s="258" customFormat="1" ht="15" thickBot="1">
      <c r="A110" s="265"/>
      <c r="B110" s="404">
        <f>+'PRESUPUESTO OFICIAL (Entidad)'!D32</f>
        <v>4.03</v>
      </c>
      <c r="C110" s="669" t="str">
        <f>+'PRESUPUESTO OFICIAL (Entidad)'!E32</f>
        <v>Acero de refuerzo 60.000 psi (4200kg/cm²) para estructura</v>
      </c>
      <c r="D110" s="669"/>
      <c r="E110" s="669"/>
      <c r="F110" s="669"/>
      <c r="G110" s="669"/>
      <c r="H110" s="323"/>
      <c r="I110" s="409" t="s">
        <v>101</v>
      </c>
      <c r="J110" s="299" t="str">
        <f>+'PRESUPUESTO OFICIAL (Entidad)'!F32</f>
        <v>KG</v>
      </c>
      <c r="K110" s="270"/>
      <c r="L110" s="271"/>
      <c r="M110" s="271"/>
    </row>
    <row r="111" spans="1:17" s="255" customFormat="1" ht="53.25" customHeight="1">
      <c r="A111" s="279"/>
      <c r="B111" s="379"/>
      <c r="C111" s="667" t="str">
        <f>+C110</f>
        <v>Acero de refuerzo 60.000 psi (4200kg/cm²) para estructura</v>
      </c>
      <c r="D111" s="652"/>
      <c r="E111" s="280" t="s">
        <v>144</v>
      </c>
      <c r="F111" s="281" t="s">
        <v>125</v>
      </c>
      <c r="G111" s="254" t="s">
        <v>147</v>
      </c>
      <c r="H111" s="254" t="s">
        <v>105</v>
      </c>
      <c r="I111" s="254" t="s">
        <v>106</v>
      </c>
      <c r="J111" s="282" t="s">
        <v>107</v>
      </c>
      <c r="K111" s="283"/>
      <c r="L111" s="284"/>
      <c r="M111" s="284"/>
    </row>
    <row r="112" spans="1:17" s="255" customFormat="1" ht="23.25" customHeight="1" thickBot="1">
      <c r="A112" s="279"/>
      <c r="B112" s="379"/>
      <c r="C112" s="653"/>
      <c r="D112" s="654"/>
      <c r="E112" s="285" t="s">
        <v>108</v>
      </c>
      <c r="F112" s="256" t="s">
        <v>109</v>
      </c>
      <c r="G112" s="256" t="s">
        <v>148</v>
      </c>
      <c r="H112" s="286" t="str">
        <f>+J110</f>
        <v>KG</v>
      </c>
      <c r="I112" s="257" t="s">
        <v>109</v>
      </c>
      <c r="J112" s="287" t="str">
        <f>+J110</f>
        <v>KG</v>
      </c>
      <c r="K112" s="283"/>
      <c r="L112" s="284"/>
      <c r="M112" s="284"/>
    </row>
    <row r="113" spans="1:17" s="255" customFormat="1" ht="12.75" customHeight="1">
      <c r="A113" s="279"/>
      <c r="B113" s="369"/>
      <c r="C113" s="655" t="s">
        <v>149</v>
      </c>
      <c r="D113" s="656"/>
      <c r="E113" s="263">
        <v>2.7</v>
      </c>
      <c r="F113" s="263">
        <v>4</v>
      </c>
      <c r="G113" s="263">
        <v>0.99</v>
      </c>
      <c r="H113" s="263">
        <f>+E113*F113*G113</f>
        <v>10.692</v>
      </c>
      <c r="I113" s="290">
        <f>+$J$2</f>
        <v>10</v>
      </c>
      <c r="J113" s="262">
        <f>+H113*I113</f>
        <v>106.92</v>
      </c>
      <c r="K113" s="283"/>
      <c r="L113" s="284"/>
      <c r="M113" s="284"/>
    </row>
    <row r="114" spans="1:17" s="255" customFormat="1" ht="12.75" customHeight="1">
      <c r="A114" s="279"/>
      <c r="B114" s="368"/>
      <c r="C114" s="655" t="s">
        <v>150</v>
      </c>
      <c r="D114" s="656"/>
      <c r="E114" s="263">
        <v>1</v>
      </c>
      <c r="F114" s="263">
        <v>30</v>
      </c>
      <c r="G114" s="263">
        <v>0.56000000000000005</v>
      </c>
      <c r="H114" s="263">
        <f t="shared" ref="H114" si="6">+E114*F114*G114</f>
        <v>16.8</v>
      </c>
      <c r="I114" s="290">
        <f>+$J$2</f>
        <v>10</v>
      </c>
      <c r="J114" s="262">
        <f t="shared" ref="J114:J116" si="7">+H114*I114</f>
        <v>168</v>
      </c>
      <c r="K114" s="283"/>
      <c r="L114" s="284"/>
      <c r="M114" s="284"/>
    </row>
    <row r="115" spans="1:17" s="255" customFormat="1" ht="12.75" customHeight="1">
      <c r="A115" s="279"/>
      <c r="B115" s="369"/>
      <c r="C115" s="655" t="s">
        <v>151</v>
      </c>
      <c r="D115" s="656"/>
      <c r="E115" s="263">
        <v>2.2999999999999998</v>
      </c>
      <c r="F115" s="263">
        <v>4</v>
      </c>
      <c r="G115" s="263">
        <v>0.56000000000000005</v>
      </c>
      <c r="H115" s="263">
        <f>+E115*F115*G115*3</f>
        <v>15.456</v>
      </c>
      <c r="I115" s="290">
        <f>+$J$2</f>
        <v>10</v>
      </c>
      <c r="J115" s="262">
        <f t="shared" si="7"/>
        <v>154.56</v>
      </c>
      <c r="K115" s="283"/>
      <c r="L115" s="284"/>
      <c r="M115" s="284"/>
    </row>
    <row r="116" spans="1:17" s="255" customFormat="1" ht="12.75" customHeight="1">
      <c r="A116" s="279"/>
      <c r="B116" s="369"/>
      <c r="C116" s="655" t="s">
        <v>152</v>
      </c>
      <c r="D116" s="656"/>
      <c r="E116" s="263">
        <v>0.56000000000000005</v>
      </c>
      <c r="F116" s="263">
        <v>18</v>
      </c>
      <c r="G116" s="263">
        <v>0.56000000000000005</v>
      </c>
      <c r="H116" s="263">
        <f>+E116*F116*G116*3</f>
        <v>16.934400000000004</v>
      </c>
      <c r="I116" s="290">
        <f>+$J$2</f>
        <v>10</v>
      </c>
      <c r="J116" s="262">
        <f t="shared" si="7"/>
        <v>169.34400000000005</v>
      </c>
      <c r="K116" s="283"/>
      <c r="L116" s="284"/>
      <c r="M116" s="284"/>
    </row>
    <row r="117" spans="1:17" s="255" customFormat="1" ht="12.75" customHeight="1">
      <c r="A117" s="279"/>
      <c r="B117" s="369"/>
      <c r="C117" s="657"/>
      <c r="D117" s="658"/>
      <c r="E117" s="259"/>
      <c r="F117" s="259"/>
      <c r="G117" s="259"/>
      <c r="H117" s="324"/>
      <c r="I117" s="325"/>
      <c r="J117" s="262"/>
      <c r="K117" s="283"/>
      <c r="L117" s="284"/>
      <c r="M117" s="284"/>
    </row>
    <row r="118" spans="1:17" ht="15" thickBot="1">
      <c r="A118" s="247"/>
      <c r="B118" s="369"/>
      <c r="C118" s="647"/>
      <c r="D118" s="665"/>
      <c r="E118" s="326"/>
      <c r="F118" s="326"/>
      <c r="G118" s="321"/>
      <c r="H118" s="321"/>
      <c r="I118" s="322"/>
      <c r="J118" s="296"/>
      <c r="K118" s="248"/>
    </row>
    <row r="119" spans="1:17" ht="18" thickBot="1">
      <c r="A119" s="247"/>
      <c r="B119" s="379"/>
      <c r="C119" s="381"/>
      <c r="D119" s="381"/>
      <c r="E119" s="381"/>
      <c r="F119" s="381"/>
      <c r="G119" s="272" t="s">
        <v>111</v>
      </c>
      <c r="H119" s="273">
        <f>ROUND(SUM(H113:H118),2)</f>
        <v>59.88</v>
      </c>
      <c r="I119" s="274" t="s">
        <v>112</v>
      </c>
      <c r="J119" s="273">
        <f>ROUND(SUM(J113:J118),2)</f>
        <v>598.82000000000005</v>
      </c>
      <c r="K119" s="327"/>
      <c r="Q119" s="328">
        <f>+J119*900</f>
        <v>538938</v>
      </c>
    </row>
    <row r="120" spans="1:17" ht="15" thickBot="1">
      <c r="A120" s="247"/>
      <c r="B120" s="385"/>
      <c r="C120" s="381"/>
      <c r="D120" s="381"/>
      <c r="E120" s="381"/>
      <c r="F120" s="381"/>
      <c r="G120" s="381"/>
      <c r="H120" s="381"/>
      <c r="I120" s="381"/>
      <c r="J120" s="392"/>
      <c r="K120" s="248"/>
    </row>
    <row r="121" spans="1:17" s="258" customFormat="1" ht="31.2" customHeight="1" thickBot="1">
      <c r="A121" s="265"/>
      <c r="B121" s="407">
        <f>+'PRESUPUESTO OFICIAL (Entidad)'!D33</f>
        <v>4.04</v>
      </c>
      <c r="C121" s="669" t="str">
        <f>+'PRESUPUESTO OFICIAL (Entidad)'!E33</f>
        <v>Placa maciza de e=0.10m concreto 3000 psi (210kg/cm²). Soporte tanque elevado</v>
      </c>
      <c r="D121" s="669"/>
      <c r="E121" s="669"/>
      <c r="F121" s="669"/>
      <c r="G121" s="669"/>
      <c r="H121" s="329"/>
      <c r="I121" s="409" t="s">
        <v>101</v>
      </c>
      <c r="J121" s="299" t="str">
        <f>+'PRESUPUESTO OFICIAL (Entidad)'!F33</f>
        <v>M2</v>
      </c>
      <c r="K121" s="270"/>
      <c r="L121" s="271"/>
      <c r="M121" s="271"/>
    </row>
    <row r="122" spans="1:17" s="258" customFormat="1" ht="60" customHeight="1">
      <c r="A122" s="265"/>
      <c r="B122" s="379"/>
      <c r="C122" s="667" t="str">
        <f>+C121</f>
        <v>Placa maciza de e=0.10m concreto 3000 psi (210kg/cm²). Soporte tanque elevado</v>
      </c>
      <c r="D122" s="652"/>
      <c r="E122" s="280" t="s">
        <v>102</v>
      </c>
      <c r="F122" s="281" t="s">
        <v>103</v>
      </c>
      <c r="G122" s="254" t="s">
        <v>153</v>
      </c>
      <c r="H122" s="254" t="s">
        <v>105</v>
      </c>
      <c r="I122" s="254" t="s">
        <v>106</v>
      </c>
      <c r="J122" s="282" t="s">
        <v>107</v>
      </c>
      <c r="K122" s="270"/>
      <c r="L122" s="271"/>
      <c r="M122" s="271"/>
    </row>
    <row r="123" spans="1:17" s="258" customFormat="1" ht="18" thickBot="1">
      <c r="A123" s="265"/>
      <c r="B123" s="379"/>
      <c r="C123" s="653"/>
      <c r="D123" s="654"/>
      <c r="E123" s="285" t="s">
        <v>108</v>
      </c>
      <c r="F123" s="256" t="s">
        <v>108</v>
      </c>
      <c r="G123" s="257" t="s">
        <v>154</v>
      </c>
      <c r="H123" s="286" t="str">
        <f>+J121</f>
        <v>M2</v>
      </c>
      <c r="I123" s="257" t="s">
        <v>109</v>
      </c>
      <c r="J123" s="287" t="str">
        <f>+J121</f>
        <v>M2</v>
      </c>
      <c r="K123" s="270"/>
      <c r="L123" s="271"/>
      <c r="M123" s="271"/>
    </row>
    <row r="124" spans="1:17" s="258" customFormat="1">
      <c r="A124" s="265"/>
      <c r="B124" s="369"/>
      <c r="C124" s="670" t="s">
        <v>155</v>
      </c>
      <c r="D124" s="671"/>
      <c r="E124" s="263">
        <v>0.8</v>
      </c>
      <c r="F124" s="263">
        <v>0.8</v>
      </c>
      <c r="G124" s="263">
        <v>0.1</v>
      </c>
      <c r="H124" s="263">
        <f>+E124*F124</f>
        <v>0.64000000000000012</v>
      </c>
      <c r="I124" s="290">
        <f>+$J$2</f>
        <v>10</v>
      </c>
      <c r="J124" s="330">
        <f>+H124*I124</f>
        <v>6.4000000000000012</v>
      </c>
      <c r="K124" s="270"/>
      <c r="L124" s="271"/>
      <c r="M124" s="271"/>
    </row>
    <row r="125" spans="1:17" s="258" customFormat="1">
      <c r="A125" s="265"/>
      <c r="B125" s="368"/>
      <c r="C125" s="657" t="s">
        <v>156</v>
      </c>
      <c r="D125" s="658"/>
      <c r="E125" s="263">
        <v>0.53</v>
      </c>
      <c r="F125" s="263">
        <v>0.53</v>
      </c>
      <c r="G125" s="263">
        <v>0.05</v>
      </c>
      <c r="H125" s="263">
        <f>+((E125+F125)*G125/2)</f>
        <v>2.6500000000000003E-2</v>
      </c>
      <c r="I125" s="290">
        <f>+$J$2</f>
        <v>10</v>
      </c>
      <c r="J125" s="294">
        <f>+H125*I125</f>
        <v>0.26500000000000001</v>
      </c>
      <c r="K125" s="270"/>
      <c r="L125" s="271"/>
      <c r="M125" s="271"/>
    </row>
    <row r="126" spans="1:17" s="258" customFormat="1">
      <c r="A126" s="265"/>
      <c r="B126" s="369"/>
      <c r="C126" s="657"/>
      <c r="D126" s="658"/>
      <c r="E126" s="259"/>
      <c r="F126" s="259"/>
      <c r="G126" s="290"/>
      <c r="H126" s="300"/>
      <c r="I126" s="300"/>
      <c r="J126" s="294"/>
      <c r="K126" s="270"/>
      <c r="L126" s="271"/>
      <c r="M126" s="271"/>
    </row>
    <row r="127" spans="1:17" s="255" customFormat="1">
      <c r="A127" s="279"/>
      <c r="B127" s="369"/>
      <c r="C127" s="657"/>
      <c r="D127" s="658"/>
      <c r="E127" s="259"/>
      <c r="F127" s="259"/>
      <c r="G127" s="290"/>
      <c r="H127" s="300"/>
      <c r="I127" s="300"/>
      <c r="J127" s="294"/>
      <c r="K127" s="283"/>
      <c r="L127" s="284"/>
      <c r="M127" s="284"/>
    </row>
    <row r="128" spans="1:17" s="258" customFormat="1">
      <c r="A128" s="265"/>
      <c r="B128" s="369"/>
      <c r="C128" s="657"/>
      <c r="D128" s="658"/>
      <c r="E128" s="259"/>
      <c r="F128" s="259"/>
      <c r="G128" s="290"/>
      <c r="H128" s="300"/>
      <c r="I128" s="300"/>
      <c r="J128" s="294"/>
      <c r="K128" s="270"/>
      <c r="L128" s="271"/>
      <c r="M128" s="271"/>
    </row>
    <row r="129" spans="1:21" s="258" customFormat="1" ht="15" thickBot="1">
      <c r="A129" s="265"/>
      <c r="B129" s="369"/>
      <c r="C129" s="674"/>
      <c r="D129" s="675"/>
      <c r="E129" s="321"/>
      <c r="F129" s="321"/>
      <c r="G129" s="266"/>
      <c r="H129" s="266"/>
      <c r="I129" s="321"/>
      <c r="J129" s="269"/>
      <c r="K129" s="270"/>
      <c r="L129" s="271"/>
      <c r="M129" s="271"/>
    </row>
    <row r="130" spans="1:21" s="258" customFormat="1" ht="18" thickBot="1">
      <c r="A130" s="265"/>
      <c r="B130" s="379"/>
      <c r="C130" s="381"/>
      <c r="D130" s="381"/>
      <c r="E130" s="381"/>
      <c r="F130" s="381"/>
      <c r="G130" s="272" t="s">
        <v>112</v>
      </c>
      <c r="H130" s="273">
        <f>ROUND(SUM(H124:H129),2)</f>
        <v>0.67</v>
      </c>
      <c r="I130" s="274" t="s">
        <v>112</v>
      </c>
      <c r="J130" s="273">
        <f>ROUND(SUM(J124:J129),2)</f>
        <v>6.67</v>
      </c>
      <c r="K130" s="270"/>
      <c r="L130" s="271"/>
      <c r="M130" s="271"/>
    </row>
    <row r="131" spans="1:21" s="258" customFormat="1" ht="17.399999999999999">
      <c r="A131" s="265"/>
      <c r="B131" s="379"/>
      <c r="C131" s="381"/>
      <c r="D131" s="381"/>
      <c r="E131" s="381"/>
      <c r="F131" s="381"/>
      <c r="G131" s="386"/>
      <c r="H131" s="386"/>
      <c r="I131" s="386"/>
      <c r="J131" s="363"/>
      <c r="K131" s="270"/>
      <c r="L131" s="271"/>
      <c r="M131" s="271"/>
    </row>
    <row r="132" spans="1:21" s="258" customFormat="1" ht="18" thickBot="1">
      <c r="A132" s="265"/>
      <c r="B132" s="379"/>
      <c r="C132" s="381"/>
      <c r="D132" s="381"/>
      <c r="E132" s="381"/>
      <c r="F132" s="381"/>
      <c r="G132" s="386"/>
      <c r="H132" s="386"/>
      <c r="I132" s="386"/>
      <c r="J132" s="363"/>
      <c r="K132" s="270"/>
      <c r="L132" s="271"/>
      <c r="M132" s="271"/>
    </row>
    <row r="133" spans="1:21" s="258" customFormat="1" ht="15" thickBot="1">
      <c r="A133" s="265"/>
      <c r="B133" s="440">
        <f>+'PRESUPUESTO OFICIAL (Entidad)'!D36</f>
        <v>5.01</v>
      </c>
      <c r="C133" s="679" t="str">
        <f>+'PRESUPUESTO OFICIAL (Entidad)'!E36</f>
        <v>Cubierta fibrocemento, incluye perfil en C PHR C 100x50x15 (1.2mm), pintura de protección</v>
      </c>
      <c r="D133" s="679"/>
      <c r="E133" s="679"/>
      <c r="F133" s="679"/>
      <c r="G133" s="679"/>
      <c r="H133" s="413"/>
      <c r="I133" s="443" t="s">
        <v>101</v>
      </c>
      <c r="J133" s="444" t="str">
        <f>+'PRESUPUESTO OFICIAL (Entidad)'!F36</f>
        <v>M2</v>
      </c>
      <c r="K133" s="270"/>
      <c r="L133" s="271"/>
      <c r="M133" s="271"/>
    </row>
    <row r="134" spans="1:21" s="258" customFormat="1" ht="48">
      <c r="A134" s="265"/>
      <c r="B134" s="445"/>
      <c r="C134" s="680" t="str">
        <f>+C133</f>
        <v>Cubierta fibrocemento, incluye perfil en C PHR C 100x50x15 (1.2mm), pintura de protección</v>
      </c>
      <c r="D134" s="681"/>
      <c r="E134" s="415" t="s">
        <v>102</v>
      </c>
      <c r="F134" s="416" t="s">
        <v>103</v>
      </c>
      <c r="G134" s="417"/>
      <c r="H134" s="417" t="s">
        <v>105</v>
      </c>
      <c r="I134" s="417" t="s">
        <v>106</v>
      </c>
      <c r="J134" s="418" t="s">
        <v>107</v>
      </c>
      <c r="K134" s="270"/>
      <c r="L134" s="271"/>
      <c r="M134" s="271"/>
    </row>
    <row r="135" spans="1:21" s="334" customFormat="1" ht="15" thickBot="1">
      <c r="A135" s="331"/>
      <c r="B135" s="445"/>
      <c r="C135" s="682"/>
      <c r="D135" s="683"/>
      <c r="E135" s="419" t="s">
        <v>108</v>
      </c>
      <c r="F135" s="420" t="s">
        <v>108</v>
      </c>
      <c r="G135" s="420"/>
      <c r="H135" s="421" t="str">
        <f>+J133</f>
        <v>M2</v>
      </c>
      <c r="I135" s="422" t="s">
        <v>109</v>
      </c>
      <c r="J135" s="423" t="str">
        <f>+J133</f>
        <v>M2</v>
      </c>
      <c r="K135" s="332"/>
      <c r="L135" s="333"/>
      <c r="M135" s="333"/>
    </row>
    <row r="136" spans="1:21" s="258" customFormat="1" ht="48.75" customHeight="1">
      <c r="A136" s="265"/>
      <c r="B136" s="445"/>
      <c r="C136" s="684" t="s">
        <v>110</v>
      </c>
      <c r="D136" s="685"/>
      <c r="E136" s="424">
        <v>3</v>
      </c>
      <c r="F136" s="424">
        <v>1.6</v>
      </c>
      <c r="G136" s="425"/>
      <c r="H136" s="424">
        <f>+E136*F136</f>
        <v>4.8000000000000007</v>
      </c>
      <c r="I136" s="290">
        <f>+$J$2</f>
        <v>10</v>
      </c>
      <c r="J136" s="427">
        <f>+H136*I136</f>
        <v>48.000000000000007</v>
      </c>
      <c r="K136" s="270"/>
      <c r="L136" s="271"/>
      <c r="M136" s="271"/>
    </row>
    <row r="137" spans="1:21" s="258" customFormat="1" ht="15" thickBot="1">
      <c r="A137" s="265"/>
      <c r="B137" s="445"/>
      <c r="C137" s="684"/>
      <c r="D137" s="685"/>
      <c r="E137" s="428"/>
      <c r="F137" s="428"/>
      <c r="G137" s="429"/>
      <c r="H137" s="424"/>
      <c r="I137" s="426"/>
      <c r="J137" s="427"/>
      <c r="K137" s="270"/>
      <c r="L137" s="271"/>
      <c r="M137" s="271"/>
    </row>
    <row r="138" spans="1:21" s="258" customFormat="1" ht="15" customHeight="1">
      <c r="A138" s="265"/>
      <c r="B138" s="445"/>
      <c r="C138" s="684"/>
      <c r="D138" s="685"/>
      <c r="E138" s="428"/>
      <c r="F138" s="428"/>
      <c r="G138" s="429"/>
      <c r="H138" s="430"/>
      <c r="I138" s="431"/>
      <c r="J138" s="427"/>
      <c r="K138" s="270"/>
      <c r="L138" s="271"/>
      <c r="M138" s="271"/>
      <c r="P138" s="670" t="s">
        <v>133</v>
      </c>
      <c r="Q138" s="671"/>
      <c r="R138" s="263">
        <v>2.1</v>
      </c>
      <c r="S138" s="263">
        <v>1.24</v>
      </c>
      <c r="T138" s="263"/>
      <c r="U138" s="263">
        <f t="shared" ref="U138:U154" si="8">+R138*S138</f>
        <v>2.6040000000000001</v>
      </c>
    </row>
    <row r="139" spans="1:21" s="258" customFormat="1" ht="15" customHeight="1">
      <c r="A139" s="265"/>
      <c r="B139" s="445"/>
      <c r="C139" s="684"/>
      <c r="D139" s="685"/>
      <c r="E139" s="428"/>
      <c r="F139" s="428"/>
      <c r="G139" s="429"/>
      <c r="H139" s="430"/>
      <c r="I139" s="431"/>
      <c r="J139" s="427"/>
      <c r="K139" s="270"/>
      <c r="L139" s="271"/>
      <c r="M139" s="271"/>
      <c r="P139" s="657" t="s">
        <v>134</v>
      </c>
      <c r="Q139" s="658"/>
      <c r="R139" s="263">
        <v>2.1</v>
      </c>
      <c r="S139" s="263">
        <v>1.1599999999999999</v>
      </c>
      <c r="T139" s="263"/>
      <c r="U139" s="263">
        <f t="shared" si="8"/>
        <v>2.4359999999999999</v>
      </c>
    </row>
    <row r="140" spans="1:21" s="258" customFormat="1" ht="15" customHeight="1" thickBot="1">
      <c r="A140" s="265"/>
      <c r="B140" s="445"/>
      <c r="C140" s="706"/>
      <c r="D140" s="707"/>
      <c r="E140" s="432"/>
      <c r="F140" s="432"/>
      <c r="G140" s="433"/>
      <c r="H140" s="434"/>
      <c r="I140" s="435"/>
      <c r="J140" s="436"/>
      <c r="K140" s="270"/>
      <c r="L140" s="271"/>
      <c r="M140" s="271"/>
      <c r="P140" s="657" t="s">
        <v>135</v>
      </c>
      <c r="Q140" s="658"/>
      <c r="R140" s="263">
        <v>0.5</v>
      </c>
      <c r="S140" s="263">
        <v>1.36</v>
      </c>
      <c r="T140" s="263"/>
      <c r="U140" s="263">
        <f t="shared" si="8"/>
        <v>0.68</v>
      </c>
    </row>
    <row r="141" spans="1:21" s="258" customFormat="1" ht="15" customHeight="1" thickBot="1">
      <c r="A141" s="265"/>
      <c r="B141" s="446"/>
      <c r="C141" s="447"/>
      <c r="D141" s="447"/>
      <c r="E141" s="447"/>
      <c r="F141" s="447"/>
      <c r="G141" s="437" t="s">
        <v>111</v>
      </c>
      <c r="H141" s="438">
        <f>ROUND(SUM(H136:H140),2)</f>
        <v>4.8</v>
      </c>
      <c r="I141" s="439" t="s">
        <v>112</v>
      </c>
      <c r="J141" s="438">
        <f>ROUND(SUM(J136:J140),2)</f>
        <v>48</v>
      </c>
      <c r="K141" s="270"/>
      <c r="L141" s="271"/>
      <c r="M141" s="271"/>
      <c r="P141" s="657" t="s">
        <v>136</v>
      </c>
      <c r="Q141" s="658"/>
      <c r="R141" s="263">
        <v>2.1</v>
      </c>
      <c r="S141" s="263">
        <v>0.87</v>
      </c>
      <c r="T141" s="263"/>
      <c r="U141" s="263">
        <f t="shared" si="8"/>
        <v>1.827</v>
      </c>
    </row>
    <row r="142" spans="1:21" s="258" customFormat="1" ht="15" customHeight="1">
      <c r="A142" s="265"/>
      <c r="B142" s="379"/>
      <c r="C142" s="381"/>
      <c r="D142" s="381"/>
      <c r="E142" s="381"/>
      <c r="F142" s="381"/>
      <c r="G142" s="386"/>
      <c r="H142" s="386"/>
      <c r="I142" s="386"/>
      <c r="J142" s="363"/>
      <c r="K142" s="270"/>
      <c r="L142" s="271"/>
      <c r="M142" s="271"/>
      <c r="P142" s="657" t="s">
        <v>137</v>
      </c>
      <c r="Q142" s="658"/>
      <c r="R142" s="263">
        <v>2.31</v>
      </c>
      <c r="S142" s="263">
        <v>0.2</v>
      </c>
      <c r="T142" s="263"/>
      <c r="U142" s="263">
        <f t="shared" si="8"/>
        <v>0.46200000000000002</v>
      </c>
    </row>
    <row r="143" spans="1:21" s="258" customFormat="1" ht="15" customHeight="1" thickBot="1">
      <c r="A143" s="265"/>
      <c r="B143" s="379"/>
      <c r="C143" s="381"/>
      <c r="D143" s="381"/>
      <c r="E143" s="381"/>
      <c r="F143" s="381"/>
      <c r="G143" s="386"/>
      <c r="H143" s="386"/>
      <c r="I143" s="386"/>
      <c r="J143" s="363"/>
      <c r="K143" s="270"/>
      <c r="L143" s="271"/>
      <c r="M143" s="271"/>
      <c r="P143" s="335"/>
      <c r="Q143" s="336"/>
      <c r="R143" s="263"/>
      <c r="S143" s="263"/>
      <c r="T143" s="263"/>
      <c r="U143" s="263"/>
    </row>
    <row r="144" spans="1:21" s="258" customFormat="1" ht="15" customHeight="1" thickBot="1">
      <c r="A144" s="265"/>
      <c r="B144" s="404">
        <f>+'PRESUPUESTO OFICIAL (Entidad)'!D39</f>
        <v>6.01</v>
      </c>
      <c r="C144" s="669" t="str">
        <f>+'PRESUPUESTO OFICIAL (Entidad)'!E39</f>
        <v>Suministro e instalación de combo sanitario, (incluye inodoro, lavamanos jabonera, toallero, ducha)</v>
      </c>
      <c r="D144" s="669"/>
      <c r="E144" s="669"/>
      <c r="F144" s="669"/>
      <c r="G144" s="669"/>
      <c r="H144" s="323"/>
      <c r="I144" s="315" t="s">
        <v>101</v>
      </c>
      <c r="J144" s="316" t="str">
        <f>+'PRESUPUESTO OFICIAL (Entidad)'!F39</f>
        <v>UND</v>
      </c>
      <c r="K144" s="270"/>
      <c r="L144" s="271"/>
      <c r="M144" s="271"/>
      <c r="P144" s="335"/>
      <c r="Q144" s="336"/>
      <c r="R144" s="263"/>
      <c r="S144" s="263"/>
      <c r="T144" s="263"/>
      <c r="U144" s="263"/>
    </row>
    <row r="145" spans="1:21" s="258" customFormat="1" ht="55.8" customHeight="1">
      <c r="A145" s="265"/>
      <c r="B145" s="379"/>
      <c r="C145" s="667" t="str">
        <f>+C144</f>
        <v>Suministro e instalación de combo sanitario, (incluye inodoro, lavamanos jabonera, toallero, ducha)</v>
      </c>
      <c r="D145" s="652"/>
      <c r="E145" s="686" t="s">
        <v>162</v>
      </c>
      <c r="F145" s="687"/>
      <c r="G145" s="254"/>
      <c r="H145" s="254" t="s">
        <v>105</v>
      </c>
      <c r="I145" s="254" t="s">
        <v>106</v>
      </c>
      <c r="J145" s="282" t="s">
        <v>107</v>
      </c>
      <c r="K145" s="270"/>
      <c r="L145" s="271"/>
      <c r="M145" s="271"/>
      <c r="P145" s="335"/>
      <c r="Q145" s="336"/>
      <c r="R145" s="263"/>
      <c r="S145" s="263"/>
      <c r="T145" s="263"/>
      <c r="U145" s="263"/>
    </row>
    <row r="146" spans="1:21" s="258" customFormat="1" ht="49.2" customHeight="1" thickBot="1">
      <c r="A146" s="265"/>
      <c r="B146" s="379"/>
      <c r="C146" s="653"/>
      <c r="D146" s="654"/>
      <c r="E146" s="688" t="s">
        <v>163</v>
      </c>
      <c r="F146" s="689"/>
      <c r="G146" s="256"/>
      <c r="H146" s="286" t="str">
        <f>+J144</f>
        <v>UND</v>
      </c>
      <c r="I146" s="257" t="s">
        <v>109</v>
      </c>
      <c r="J146" s="287" t="str">
        <f>+J144</f>
        <v>UND</v>
      </c>
      <c r="K146" s="270"/>
      <c r="L146" s="271"/>
      <c r="M146" s="271"/>
      <c r="P146" s="335"/>
      <c r="Q146" s="336"/>
      <c r="R146" s="263"/>
      <c r="S146" s="263"/>
      <c r="T146" s="263"/>
      <c r="U146" s="263"/>
    </row>
    <row r="147" spans="1:21" s="258" customFormat="1" ht="15" customHeight="1">
      <c r="A147" s="265"/>
      <c r="B147" s="369"/>
      <c r="C147" s="670" t="s">
        <v>110</v>
      </c>
      <c r="D147" s="671"/>
      <c r="E147" s="672">
        <v>1</v>
      </c>
      <c r="F147" s="673"/>
      <c r="G147" s="341"/>
      <c r="H147" s="340">
        <f>+E147</f>
        <v>1</v>
      </c>
      <c r="I147" s="290">
        <f>+$J$2</f>
        <v>10</v>
      </c>
      <c r="J147" s="330">
        <f>+H147*I147</f>
        <v>10</v>
      </c>
      <c r="K147" s="270"/>
      <c r="L147" s="271"/>
      <c r="M147" s="271"/>
      <c r="P147" s="335"/>
      <c r="Q147" s="336"/>
      <c r="R147" s="263"/>
      <c r="S147" s="263"/>
      <c r="T147" s="263"/>
      <c r="U147" s="263"/>
    </row>
    <row r="148" spans="1:21" s="258" customFormat="1" ht="15" customHeight="1">
      <c r="A148" s="265"/>
      <c r="B148" s="369"/>
      <c r="C148" s="345"/>
      <c r="D148" s="346"/>
      <c r="E148" s="347"/>
      <c r="F148" s="348"/>
      <c r="G148" s="341"/>
      <c r="H148" s="340"/>
      <c r="I148" s="344"/>
      <c r="J148" s="262"/>
      <c r="K148" s="270"/>
      <c r="L148" s="271"/>
      <c r="M148" s="271"/>
      <c r="P148" s="335"/>
      <c r="Q148" s="336"/>
      <c r="R148" s="263"/>
      <c r="S148" s="263"/>
      <c r="T148" s="263"/>
      <c r="U148" s="263"/>
    </row>
    <row r="149" spans="1:21" s="258" customFormat="1" ht="15" customHeight="1">
      <c r="A149" s="265"/>
      <c r="B149" s="369"/>
      <c r="C149" s="345"/>
      <c r="D149" s="346"/>
      <c r="E149" s="347"/>
      <c r="F149" s="348"/>
      <c r="G149" s="341"/>
      <c r="H149" s="340"/>
      <c r="I149" s="344"/>
      <c r="J149" s="262"/>
      <c r="K149" s="270"/>
      <c r="L149" s="271"/>
      <c r="M149" s="271"/>
      <c r="P149" s="657" t="s">
        <v>138</v>
      </c>
      <c r="Q149" s="658"/>
      <c r="R149" s="263">
        <v>2.1</v>
      </c>
      <c r="S149" s="263">
        <v>1.57</v>
      </c>
      <c r="T149" s="263"/>
      <c r="U149" s="263">
        <f t="shared" si="8"/>
        <v>3.2970000000000002</v>
      </c>
    </row>
    <row r="150" spans="1:21" s="255" customFormat="1" ht="12.75" customHeight="1">
      <c r="A150" s="279"/>
      <c r="B150" s="369"/>
      <c r="C150" s="657"/>
      <c r="D150" s="658"/>
      <c r="E150" s="692"/>
      <c r="F150" s="692"/>
      <c r="G150" s="342"/>
      <c r="H150" s="264"/>
      <c r="I150" s="343"/>
      <c r="J150" s="262"/>
      <c r="K150" s="283"/>
      <c r="L150" s="284"/>
      <c r="M150" s="284"/>
      <c r="P150" s="657" t="s">
        <v>139</v>
      </c>
      <c r="Q150" s="658"/>
      <c r="R150" s="263">
        <v>2.31</v>
      </c>
      <c r="S150" s="263">
        <v>0.2</v>
      </c>
      <c r="T150" s="263"/>
      <c r="U150" s="263">
        <f t="shared" si="8"/>
        <v>0.46200000000000002</v>
      </c>
    </row>
    <row r="151" spans="1:21" s="258" customFormat="1" ht="15" customHeight="1" thickBot="1">
      <c r="A151" s="265"/>
      <c r="B151" s="369"/>
      <c r="C151" s="647"/>
      <c r="D151" s="665"/>
      <c r="E151" s="693"/>
      <c r="F151" s="694"/>
      <c r="G151" s="342"/>
      <c r="H151" s="264"/>
      <c r="I151" s="343"/>
      <c r="J151" s="269"/>
      <c r="K151" s="270"/>
      <c r="L151" s="271"/>
      <c r="M151" s="271"/>
      <c r="P151" s="657" t="s">
        <v>140</v>
      </c>
      <c r="Q151" s="658"/>
      <c r="R151" s="263">
        <v>-0.25</v>
      </c>
      <c r="S151" s="263">
        <v>0.5</v>
      </c>
      <c r="T151" s="263"/>
      <c r="U151" s="263">
        <f t="shared" si="8"/>
        <v>-0.125</v>
      </c>
    </row>
    <row r="152" spans="1:21" s="258" customFormat="1" ht="15" customHeight="1" thickBot="1">
      <c r="A152" s="265"/>
      <c r="B152" s="379"/>
      <c r="C152" s="381"/>
      <c r="D152" s="381"/>
      <c r="E152" s="381"/>
      <c r="F152" s="381"/>
      <c r="G152" s="272" t="s">
        <v>111</v>
      </c>
      <c r="H152" s="273">
        <f>ROUND(SUM(H147:H151),2)</f>
        <v>1</v>
      </c>
      <c r="I152" s="274" t="s">
        <v>112</v>
      </c>
      <c r="J152" s="273">
        <f>ROUND(SUM(J147:J151),0)</f>
        <v>10</v>
      </c>
      <c r="K152" s="270"/>
      <c r="L152" s="271"/>
      <c r="M152" s="271"/>
      <c r="P152" s="335"/>
      <c r="Q152" s="336"/>
      <c r="R152" s="320"/>
      <c r="S152" s="320"/>
      <c r="T152" s="320"/>
      <c r="U152" s="320"/>
    </row>
    <row r="153" spans="1:21" s="258" customFormat="1" ht="15" customHeight="1">
      <c r="A153" s="265"/>
      <c r="B153" s="379"/>
      <c r="C153" s="381"/>
      <c r="D153" s="381"/>
      <c r="E153" s="381"/>
      <c r="F153" s="381"/>
      <c r="G153" s="386"/>
      <c r="H153" s="386"/>
      <c r="I153" s="386"/>
      <c r="J153" s="363"/>
      <c r="K153" s="270"/>
      <c r="L153" s="271"/>
      <c r="M153" s="271"/>
      <c r="P153" s="335"/>
      <c r="Q153" s="336"/>
      <c r="R153" s="320"/>
      <c r="S153" s="320"/>
      <c r="T153" s="320"/>
      <c r="U153" s="320"/>
    </row>
    <row r="154" spans="1:21" s="258" customFormat="1" ht="15" customHeight="1" thickBot="1">
      <c r="A154" s="265"/>
      <c r="B154" s="379"/>
      <c r="C154" s="381"/>
      <c r="D154" s="381"/>
      <c r="E154" s="381"/>
      <c r="F154" s="381"/>
      <c r="G154" s="386"/>
      <c r="H154" s="386"/>
      <c r="I154" s="386"/>
      <c r="J154" s="363"/>
      <c r="K154" s="270"/>
      <c r="L154" s="271"/>
      <c r="M154" s="271"/>
      <c r="P154" s="657" t="s">
        <v>141</v>
      </c>
      <c r="Q154" s="658"/>
      <c r="R154" s="320">
        <v>1.86</v>
      </c>
      <c r="S154" s="320">
        <v>0.8</v>
      </c>
      <c r="T154" s="320"/>
      <c r="U154" s="320">
        <f t="shared" si="8"/>
        <v>1.4880000000000002</v>
      </c>
    </row>
    <row r="155" spans="1:21" s="258" customFormat="1" ht="15" customHeight="1" thickBot="1">
      <c r="A155" s="265"/>
      <c r="B155" s="404">
        <f>+'PRESUPUESTO OFICIAL (Entidad)'!D40</f>
        <v>6.02</v>
      </c>
      <c r="C155" s="669" t="str">
        <f>+'PRESUPUESTO OFICIAL (Entidad)'!E40</f>
        <v>Suministro e instalación de Tubería sanitaria de 4"</v>
      </c>
      <c r="D155" s="669"/>
      <c r="E155" s="669"/>
      <c r="F155" s="669"/>
      <c r="G155" s="669"/>
      <c r="H155" s="323"/>
      <c r="I155" s="315" t="s">
        <v>101</v>
      </c>
      <c r="J155" s="316" t="str">
        <f>+'PRESUPUESTO OFICIAL (Entidad)'!F40</f>
        <v>ML</v>
      </c>
      <c r="K155" s="270"/>
      <c r="L155" s="271"/>
      <c r="M155" s="271"/>
      <c r="P155" s="380"/>
      <c r="Q155" s="380"/>
      <c r="R155" s="450"/>
      <c r="S155" s="450"/>
      <c r="T155" s="450"/>
      <c r="U155" s="450"/>
    </row>
    <row r="156" spans="1:21" s="258" customFormat="1" ht="49.8" customHeight="1">
      <c r="A156" s="265"/>
      <c r="B156" s="451"/>
      <c r="C156" s="677" t="str">
        <f>+C155</f>
        <v>Suministro e instalación de Tubería sanitaria de 4"</v>
      </c>
      <c r="D156" s="678"/>
      <c r="E156" s="690" t="s">
        <v>164</v>
      </c>
      <c r="F156" s="691"/>
      <c r="G156" s="361"/>
      <c r="H156" s="361" t="s">
        <v>105</v>
      </c>
      <c r="I156" s="361" t="s">
        <v>106</v>
      </c>
      <c r="J156" s="362" t="s">
        <v>107</v>
      </c>
      <c r="K156" s="270"/>
      <c r="L156" s="271"/>
      <c r="M156" s="271"/>
      <c r="P156" s="380"/>
      <c r="Q156" s="380"/>
      <c r="R156" s="450"/>
      <c r="S156" s="450"/>
      <c r="T156" s="450"/>
      <c r="U156" s="450"/>
    </row>
    <row r="157" spans="1:21" s="258" customFormat="1" ht="18" thickBot="1">
      <c r="A157" s="265"/>
      <c r="B157" s="379"/>
      <c r="C157" s="653"/>
      <c r="D157" s="654"/>
      <c r="E157" s="688" t="s">
        <v>154</v>
      </c>
      <c r="F157" s="689"/>
      <c r="G157" s="256"/>
      <c r="H157" s="286" t="str">
        <f>+J155</f>
        <v>ML</v>
      </c>
      <c r="I157" s="257" t="s">
        <v>109</v>
      </c>
      <c r="J157" s="287" t="str">
        <f>+J155</f>
        <v>ML</v>
      </c>
      <c r="K157" s="270"/>
      <c r="L157" s="271"/>
      <c r="M157" s="271"/>
    </row>
    <row r="158" spans="1:21" s="258" customFormat="1" ht="32.25" customHeight="1">
      <c r="A158" s="265"/>
      <c r="B158" s="369"/>
      <c r="C158" s="670" t="s">
        <v>110</v>
      </c>
      <c r="D158" s="671"/>
      <c r="E158" s="672">
        <v>3.9</v>
      </c>
      <c r="F158" s="673"/>
      <c r="G158" s="341"/>
      <c r="H158" s="340">
        <f>+E158</f>
        <v>3.9</v>
      </c>
      <c r="I158" s="290">
        <f>+$J$2</f>
        <v>10</v>
      </c>
      <c r="J158" s="330">
        <f>+H158*I158</f>
        <v>39</v>
      </c>
      <c r="K158" s="270"/>
      <c r="L158" s="271"/>
      <c r="M158" s="271"/>
    </row>
    <row r="159" spans="1:21" s="258" customFormat="1">
      <c r="A159" s="265"/>
      <c r="B159" s="369"/>
      <c r="C159" s="345"/>
      <c r="D159" s="346"/>
      <c r="E159" s="347"/>
      <c r="F159" s="348"/>
      <c r="G159" s="341"/>
      <c r="H159" s="340"/>
      <c r="I159" s="263"/>
      <c r="J159" s="262"/>
      <c r="K159" s="270"/>
      <c r="L159" s="271"/>
      <c r="M159" s="271"/>
    </row>
    <row r="160" spans="1:21" s="258" customFormat="1">
      <c r="A160" s="265"/>
      <c r="B160" s="369"/>
      <c r="C160" s="345"/>
      <c r="D160" s="346"/>
      <c r="E160" s="347"/>
      <c r="F160" s="348"/>
      <c r="G160" s="341"/>
      <c r="H160" s="340"/>
      <c r="I160" s="263"/>
      <c r="J160" s="262"/>
      <c r="K160" s="270"/>
      <c r="L160" s="271"/>
      <c r="M160" s="271"/>
    </row>
    <row r="161" spans="1:13" s="258" customFormat="1">
      <c r="A161" s="265"/>
      <c r="B161" s="369"/>
      <c r="C161" s="345"/>
      <c r="D161" s="346"/>
      <c r="E161" s="347"/>
      <c r="F161" s="348"/>
      <c r="G161" s="341"/>
      <c r="H161" s="340"/>
      <c r="I161" s="344"/>
      <c r="J161" s="262"/>
      <c r="K161" s="270"/>
      <c r="L161" s="271"/>
      <c r="M161" s="271"/>
    </row>
    <row r="162" spans="1:13" s="258" customFormat="1">
      <c r="A162" s="265"/>
      <c r="B162" s="369"/>
      <c r="C162" s="657"/>
      <c r="D162" s="658"/>
      <c r="E162" s="692"/>
      <c r="F162" s="692"/>
      <c r="G162" s="342"/>
      <c r="H162" s="264"/>
      <c r="I162" s="343"/>
      <c r="J162" s="262"/>
      <c r="K162" s="270"/>
      <c r="L162" s="271"/>
      <c r="M162" s="271"/>
    </row>
    <row r="163" spans="1:13" s="258" customFormat="1" ht="15" thickBot="1">
      <c r="A163" s="265"/>
      <c r="B163" s="369"/>
      <c r="C163" s="647"/>
      <c r="D163" s="665"/>
      <c r="E163" s="693"/>
      <c r="F163" s="694"/>
      <c r="G163" s="342"/>
      <c r="H163" s="264"/>
      <c r="I163" s="343"/>
      <c r="J163" s="269"/>
      <c r="K163" s="270"/>
      <c r="L163" s="271"/>
      <c r="M163" s="271"/>
    </row>
    <row r="164" spans="1:13" s="255" customFormat="1" ht="12.75" customHeight="1" thickBot="1">
      <c r="A164" s="279"/>
      <c r="B164" s="379"/>
      <c r="C164" s="381"/>
      <c r="D164" s="381"/>
      <c r="E164" s="381"/>
      <c r="F164" s="381"/>
      <c r="G164" s="272" t="s">
        <v>111</v>
      </c>
      <c r="H164" s="273">
        <f>ROUND(SUM(H158:H163),2)</f>
        <v>3.9</v>
      </c>
      <c r="I164" s="274" t="s">
        <v>112</v>
      </c>
      <c r="J164" s="273">
        <f>ROUND(SUM(J158:J163),2)</f>
        <v>39</v>
      </c>
      <c r="K164" s="283"/>
      <c r="L164" s="284"/>
      <c r="M164" s="284"/>
    </row>
    <row r="165" spans="1:13" s="258" customFormat="1" ht="17.399999999999999">
      <c r="A165" s="265"/>
      <c r="B165" s="379"/>
      <c r="C165" s="381"/>
      <c r="D165" s="381"/>
      <c r="E165" s="381"/>
      <c r="F165" s="381"/>
      <c r="G165" s="386"/>
      <c r="H165" s="386"/>
      <c r="I165" s="386"/>
      <c r="J165" s="363"/>
      <c r="K165" s="270"/>
      <c r="L165" s="271"/>
      <c r="M165" s="271"/>
    </row>
    <row r="166" spans="1:13" s="258" customFormat="1" ht="18" thickBot="1">
      <c r="A166" s="265"/>
      <c r="B166" s="379"/>
      <c r="C166" s="381"/>
      <c r="D166" s="381"/>
      <c r="E166" s="381"/>
      <c r="F166" s="381"/>
      <c r="G166" s="386"/>
      <c r="H166" s="386"/>
      <c r="I166" s="386"/>
      <c r="J166" s="363"/>
      <c r="K166" s="270"/>
      <c r="L166" s="271"/>
      <c r="M166" s="271"/>
    </row>
    <row r="167" spans="1:13" s="258" customFormat="1" ht="15" thickBot="1">
      <c r="A167" s="265"/>
      <c r="B167" s="404">
        <f>+'PRESUPUESTO OFICIAL (Entidad)'!D41</f>
        <v>6.03</v>
      </c>
      <c r="C167" s="669" t="str">
        <f>+'PRESUPUESTO OFICIAL (Entidad)'!E41</f>
        <v>Punto sanitario de 4" Sanitario</v>
      </c>
      <c r="D167" s="669"/>
      <c r="E167" s="669"/>
      <c r="F167" s="669"/>
      <c r="G167" s="669"/>
      <c r="H167" s="323"/>
      <c r="I167" s="315" t="s">
        <v>101</v>
      </c>
      <c r="J167" s="316" t="str">
        <f>+'PRESUPUESTO OFICIAL (Entidad)'!F41</f>
        <v>UND</v>
      </c>
      <c r="K167" s="270"/>
      <c r="L167" s="271"/>
      <c r="M167" s="271"/>
    </row>
    <row r="168" spans="1:13" s="258" customFormat="1" ht="57" customHeight="1">
      <c r="A168" s="265"/>
      <c r="B168" s="379"/>
      <c r="C168" s="667" t="str">
        <f>+C167</f>
        <v>Punto sanitario de 4" Sanitario</v>
      </c>
      <c r="D168" s="652"/>
      <c r="E168" s="686" t="s">
        <v>162</v>
      </c>
      <c r="F168" s="687"/>
      <c r="G168" s="254"/>
      <c r="H168" s="254" t="s">
        <v>105</v>
      </c>
      <c r="I168" s="254" t="s">
        <v>106</v>
      </c>
      <c r="J168" s="282" t="s">
        <v>107</v>
      </c>
      <c r="K168" s="270"/>
      <c r="L168" s="271"/>
      <c r="M168" s="271"/>
    </row>
    <row r="169" spans="1:13" s="258" customFormat="1" ht="18" thickBot="1">
      <c r="A169" s="265"/>
      <c r="B169" s="379"/>
      <c r="C169" s="653"/>
      <c r="D169" s="654"/>
      <c r="E169" s="688" t="s">
        <v>163</v>
      </c>
      <c r="F169" s="689"/>
      <c r="G169" s="256"/>
      <c r="H169" s="286" t="str">
        <f>+J167</f>
        <v>UND</v>
      </c>
      <c r="I169" s="257" t="s">
        <v>109</v>
      </c>
      <c r="J169" s="287" t="str">
        <f>+J167</f>
        <v>UND</v>
      </c>
      <c r="K169" s="270"/>
      <c r="L169" s="271"/>
      <c r="M169" s="271"/>
    </row>
    <row r="170" spans="1:13" s="258" customFormat="1">
      <c r="A170" s="265"/>
      <c r="B170" s="369"/>
      <c r="C170" s="670" t="s">
        <v>165</v>
      </c>
      <c r="D170" s="671"/>
      <c r="E170" s="672">
        <v>1</v>
      </c>
      <c r="F170" s="673"/>
      <c r="G170" s="341"/>
      <c r="H170" s="340">
        <f>+E170</f>
        <v>1</v>
      </c>
      <c r="I170" s="290">
        <f>+$J$2</f>
        <v>10</v>
      </c>
      <c r="J170" s="330">
        <f>+H170*I170</f>
        <v>10</v>
      </c>
      <c r="K170" s="270"/>
      <c r="L170" s="271"/>
      <c r="M170" s="271"/>
    </row>
    <row r="171" spans="1:13" s="258" customFormat="1">
      <c r="A171" s="265"/>
      <c r="B171" s="369"/>
      <c r="C171" s="345"/>
      <c r="D171" s="346"/>
      <c r="E171" s="347"/>
      <c r="F171" s="348"/>
      <c r="G171" s="341"/>
      <c r="H171" s="340"/>
      <c r="I171" s="263"/>
      <c r="J171" s="262"/>
      <c r="K171" s="270"/>
      <c r="L171" s="271"/>
      <c r="M171" s="271"/>
    </row>
    <row r="172" spans="1:13" s="258" customFormat="1">
      <c r="A172" s="265"/>
      <c r="B172" s="369"/>
      <c r="C172" s="345"/>
      <c r="D172" s="346"/>
      <c r="E172" s="347"/>
      <c r="F172" s="348"/>
      <c r="G172" s="341"/>
      <c r="H172" s="340"/>
      <c r="I172" s="263"/>
      <c r="J172" s="262"/>
      <c r="K172" s="270"/>
      <c r="L172" s="271"/>
      <c r="M172" s="271"/>
    </row>
    <row r="173" spans="1:13" s="258" customFormat="1">
      <c r="A173" s="265"/>
      <c r="B173" s="369"/>
      <c r="C173" s="345"/>
      <c r="D173" s="346"/>
      <c r="E173" s="347"/>
      <c r="F173" s="348"/>
      <c r="G173" s="341"/>
      <c r="H173" s="340"/>
      <c r="I173" s="263"/>
      <c r="J173" s="262"/>
      <c r="K173" s="270"/>
      <c r="L173" s="271"/>
      <c r="M173" s="271"/>
    </row>
    <row r="174" spans="1:13" s="258" customFormat="1">
      <c r="A174" s="265"/>
      <c r="B174" s="369"/>
      <c r="C174" s="657"/>
      <c r="D174" s="658"/>
      <c r="E174" s="692"/>
      <c r="F174" s="692"/>
      <c r="G174" s="342"/>
      <c r="H174" s="264"/>
      <c r="I174" s="264"/>
      <c r="J174" s="262"/>
      <c r="K174" s="270"/>
      <c r="L174" s="271"/>
      <c r="M174" s="271"/>
    </row>
    <row r="175" spans="1:13" s="258" customFormat="1" ht="15" thickBot="1">
      <c r="A175" s="265"/>
      <c r="B175" s="369"/>
      <c r="C175" s="647"/>
      <c r="D175" s="665"/>
      <c r="E175" s="693"/>
      <c r="F175" s="694"/>
      <c r="G175" s="342"/>
      <c r="H175" s="264"/>
      <c r="I175" s="343"/>
      <c r="J175" s="269"/>
      <c r="K175" s="270"/>
      <c r="L175" s="271"/>
      <c r="M175" s="271"/>
    </row>
    <row r="176" spans="1:13" s="258" customFormat="1" ht="18" thickBot="1">
      <c r="A176" s="265"/>
      <c r="B176" s="379"/>
      <c r="C176" s="381"/>
      <c r="D176" s="381"/>
      <c r="E176" s="381"/>
      <c r="F176" s="381"/>
      <c r="G176" s="272" t="s">
        <v>111</v>
      </c>
      <c r="H176" s="273">
        <f>ROUND(SUM(H170:H175),2)</f>
        <v>1</v>
      </c>
      <c r="I176" s="274" t="s">
        <v>112</v>
      </c>
      <c r="J176" s="273">
        <f>ROUND(SUM(J170:J175),0)</f>
        <v>10</v>
      </c>
      <c r="K176" s="270"/>
      <c r="L176" s="271"/>
      <c r="M176" s="271"/>
    </row>
    <row r="177" spans="1:13" s="255" customFormat="1" ht="12.75" customHeight="1">
      <c r="A177" s="279"/>
      <c r="B177" s="379"/>
      <c r="C177" s="381"/>
      <c r="D177" s="381"/>
      <c r="E177" s="381"/>
      <c r="F177" s="381"/>
      <c r="G177" s="386"/>
      <c r="H177" s="386"/>
      <c r="I177" s="386"/>
      <c r="J177" s="363"/>
      <c r="K177" s="283"/>
      <c r="L177" s="284"/>
      <c r="M177" s="284"/>
    </row>
    <row r="178" spans="1:13" s="258" customFormat="1" ht="17.399999999999999">
      <c r="A178" s="265"/>
      <c r="B178" s="379"/>
      <c r="C178" s="381"/>
      <c r="D178" s="381"/>
      <c r="E178" s="381"/>
      <c r="F178" s="381"/>
      <c r="G178" s="386"/>
      <c r="H178" s="386"/>
      <c r="I178" s="386"/>
      <c r="J178" s="363"/>
      <c r="K178" s="270"/>
      <c r="L178" s="271"/>
      <c r="M178" s="271"/>
    </row>
    <row r="179" spans="1:13" s="258" customFormat="1" ht="18" thickBot="1">
      <c r="A179" s="265"/>
      <c r="B179" s="379"/>
      <c r="C179" s="381"/>
      <c r="D179" s="381"/>
      <c r="E179" s="381"/>
      <c r="F179" s="381"/>
      <c r="G179" s="386"/>
      <c r="H179" s="386"/>
      <c r="I179" s="386"/>
      <c r="J179" s="363"/>
      <c r="K179" s="270"/>
      <c r="L179" s="271"/>
      <c r="M179" s="271"/>
    </row>
    <row r="180" spans="1:13" s="258" customFormat="1" ht="15" thickBot="1">
      <c r="A180" s="265"/>
      <c r="B180" s="404">
        <f>+'PRESUPUESTO OFICIAL (Entidad)'!D42</f>
        <v>6.04</v>
      </c>
      <c r="C180" s="669" t="str">
        <f>+'PRESUPUESTO OFICIAL (Entidad)'!E42</f>
        <v>Suministro e instalación de Tubería sanitaria de 2"</v>
      </c>
      <c r="D180" s="669"/>
      <c r="E180" s="669"/>
      <c r="F180" s="669"/>
      <c r="G180" s="669"/>
      <c r="H180" s="323"/>
      <c r="I180" s="315" t="s">
        <v>101</v>
      </c>
      <c r="J180" s="452" t="str">
        <f>+'PRESUPUESTO OFICIAL (Entidad)'!F42</f>
        <v>ML</v>
      </c>
      <c r="K180" s="270"/>
      <c r="L180" s="271"/>
      <c r="M180" s="271"/>
    </row>
    <row r="181" spans="1:13" s="258" customFormat="1" ht="48">
      <c r="A181" s="265"/>
      <c r="B181" s="451"/>
      <c r="C181" s="677" t="str">
        <f>+C180</f>
        <v>Suministro e instalación de Tubería sanitaria de 2"</v>
      </c>
      <c r="D181" s="678"/>
      <c r="E181" s="690" t="s">
        <v>164</v>
      </c>
      <c r="F181" s="691"/>
      <c r="G181" s="361"/>
      <c r="H181" s="361" t="s">
        <v>105</v>
      </c>
      <c r="I181" s="361" t="s">
        <v>106</v>
      </c>
      <c r="J181" s="453" t="s">
        <v>107</v>
      </c>
      <c r="K181" s="270"/>
      <c r="L181" s="271"/>
      <c r="M181" s="271"/>
    </row>
    <row r="182" spans="1:13" s="258" customFormat="1" ht="15" customHeight="1" thickBot="1">
      <c r="A182" s="265"/>
      <c r="B182" s="379"/>
      <c r="C182" s="653"/>
      <c r="D182" s="654"/>
      <c r="E182" s="688" t="s">
        <v>154</v>
      </c>
      <c r="F182" s="689"/>
      <c r="G182" s="256"/>
      <c r="H182" s="351" t="str">
        <f>+J180</f>
        <v>ML</v>
      </c>
      <c r="I182" s="257" t="s">
        <v>109</v>
      </c>
      <c r="J182" s="352" t="str">
        <f>+J180</f>
        <v>ML</v>
      </c>
      <c r="K182" s="270"/>
      <c r="L182" s="271"/>
      <c r="M182" s="271"/>
    </row>
    <row r="183" spans="1:13" s="258" customFormat="1">
      <c r="A183" s="265"/>
      <c r="B183" s="369"/>
      <c r="C183" s="670" t="s">
        <v>110</v>
      </c>
      <c r="D183" s="671"/>
      <c r="E183" s="672">
        <v>3</v>
      </c>
      <c r="F183" s="673"/>
      <c r="G183" s="341"/>
      <c r="H183" s="340">
        <f>+E183</f>
        <v>3</v>
      </c>
      <c r="I183" s="290">
        <f>+$J$2</f>
        <v>10</v>
      </c>
      <c r="J183" s="330">
        <f>+H183*I183</f>
        <v>30</v>
      </c>
      <c r="K183" s="270"/>
      <c r="L183" s="271"/>
      <c r="M183" s="271"/>
    </row>
    <row r="184" spans="1:13" s="258" customFormat="1">
      <c r="A184" s="265"/>
      <c r="B184" s="369"/>
      <c r="C184" s="345"/>
      <c r="D184" s="346"/>
      <c r="E184" s="347"/>
      <c r="F184" s="348"/>
      <c r="G184" s="341"/>
      <c r="H184" s="340"/>
      <c r="I184" s="263"/>
      <c r="J184" s="262"/>
      <c r="K184" s="270"/>
      <c r="L184" s="271"/>
      <c r="M184" s="271"/>
    </row>
    <row r="185" spans="1:13" s="258" customFormat="1">
      <c r="A185" s="265"/>
      <c r="B185" s="369"/>
      <c r="C185" s="345"/>
      <c r="D185" s="346"/>
      <c r="E185" s="347"/>
      <c r="F185" s="348"/>
      <c r="G185" s="341"/>
      <c r="H185" s="340"/>
      <c r="I185" s="263"/>
      <c r="J185" s="262"/>
      <c r="K185" s="270"/>
      <c r="L185" s="271"/>
      <c r="M185" s="271"/>
    </row>
    <row r="186" spans="1:13" s="258" customFormat="1">
      <c r="A186" s="265"/>
      <c r="B186" s="369"/>
      <c r="C186" s="345"/>
      <c r="D186" s="346"/>
      <c r="E186" s="347"/>
      <c r="F186" s="348"/>
      <c r="G186" s="341"/>
      <c r="H186" s="340"/>
      <c r="I186" s="263"/>
      <c r="J186" s="262"/>
      <c r="K186" s="270"/>
      <c r="L186" s="271"/>
      <c r="M186" s="271"/>
    </row>
    <row r="187" spans="1:13" s="258" customFormat="1" ht="11.25" customHeight="1">
      <c r="A187" s="265"/>
      <c r="B187" s="369"/>
      <c r="C187" s="345"/>
      <c r="D187" s="346"/>
      <c r="E187" s="347"/>
      <c r="F187" s="348"/>
      <c r="G187" s="341"/>
      <c r="H187" s="340"/>
      <c r="I187" s="263"/>
      <c r="J187" s="262"/>
      <c r="K187" s="270"/>
      <c r="L187" s="271"/>
      <c r="M187" s="271"/>
    </row>
    <row r="188" spans="1:13" s="258" customFormat="1">
      <c r="A188" s="265"/>
      <c r="B188" s="369"/>
      <c r="C188" s="657"/>
      <c r="D188" s="658"/>
      <c r="E188" s="692"/>
      <c r="F188" s="692"/>
      <c r="G188" s="342"/>
      <c r="H188" s="264"/>
      <c r="I188" s="343"/>
      <c r="J188" s="262"/>
      <c r="K188" s="270"/>
      <c r="L188" s="271"/>
      <c r="M188" s="271"/>
    </row>
    <row r="189" spans="1:13" s="258" customFormat="1" ht="15" thickBot="1">
      <c r="A189" s="265"/>
      <c r="B189" s="369"/>
      <c r="C189" s="647"/>
      <c r="D189" s="665"/>
      <c r="E189" s="693"/>
      <c r="F189" s="694"/>
      <c r="G189" s="342"/>
      <c r="H189" s="264"/>
      <c r="I189" s="343"/>
      <c r="J189" s="269"/>
      <c r="K189" s="270"/>
      <c r="L189" s="271"/>
      <c r="M189" s="271"/>
    </row>
    <row r="190" spans="1:13" s="258" customFormat="1" ht="18" thickBot="1">
      <c r="A190" s="265"/>
      <c r="B190" s="379"/>
      <c r="C190" s="381"/>
      <c r="D190" s="381"/>
      <c r="E190" s="381"/>
      <c r="F190" s="381"/>
      <c r="G190" s="272" t="s">
        <v>111</v>
      </c>
      <c r="H190" s="273">
        <f>ROUND(SUM(H183:H189),2)</f>
        <v>3</v>
      </c>
      <c r="I190" s="274" t="s">
        <v>112</v>
      </c>
      <c r="J190" s="273">
        <f>ROUND(SUM(J183:J189),0)</f>
        <v>30</v>
      </c>
      <c r="K190" s="270"/>
      <c r="L190" s="271"/>
      <c r="M190" s="271"/>
    </row>
    <row r="191" spans="1:13" s="258" customFormat="1" ht="17.399999999999999">
      <c r="A191" s="265"/>
      <c r="B191" s="379"/>
      <c r="C191" s="381"/>
      <c r="D191" s="381"/>
      <c r="E191" s="381"/>
      <c r="F191" s="381"/>
      <c r="G191" s="386"/>
      <c r="H191" s="386"/>
      <c r="I191" s="386"/>
      <c r="J191" s="363"/>
      <c r="K191" s="270"/>
      <c r="L191" s="271"/>
      <c r="M191" s="271"/>
    </row>
    <row r="192" spans="1:13" s="258" customFormat="1" ht="18" thickBot="1">
      <c r="A192" s="265"/>
      <c r="B192" s="379"/>
      <c r="C192" s="381"/>
      <c r="D192" s="381"/>
      <c r="E192" s="381"/>
      <c r="F192" s="381"/>
      <c r="G192" s="386"/>
      <c r="H192" s="386"/>
      <c r="I192" s="386"/>
      <c r="J192" s="363"/>
      <c r="K192" s="270"/>
      <c r="L192" s="271"/>
      <c r="M192" s="271"/>
    </row>
    <row r="193" spans="1:13" s="258" customFormat="1" ht="15" thickBot="1">
      <c r="A193" s="265"/>
      <c r="B193" s="404">
        <f>+'PRESUPUESTO OFICIAL (Entidad)'!D43</f>
        <v>6.05</v>
      </c>
      <c r="C193" s="669" t="str">
        <f>+'PRESUPUESTO OFICIAL (Entidad)'!E43</f>
        <v xml:space="preserve">Punto sanitario de 2" Lavamanos, Ducha y piso </v>
      </c>
      <c r="D193" s="669"/>
      <c r="E193" s="669"/>
      <c r="F193" s="669"/>
      <c r="G193" s="669"/>
      <c r="H193" s="323"/>
      <c r="I193" s="315" t="s">
        <v>101</v>
      </c>
      <c r="J193" s="454" t="str">
        <f>+'PRESUPUESTO OFICIAL (Entidad)'!F43</f>
        <v>UND</v>
      </c>
      <c r="K193" s="270"/>
      <c r="L193" s="271"/>
      <c r="M193" s="271"/>
    </row>
    <row r="194" spans="1:13" s="258" customFormat="1" ht="57" customHeight="1">
      <c r="A194" s="265"/>
      <c r="B194" s="379"/>
      <c r="C194" s="667" t="str">
        <f>+C193</f>
        <v xml:space="preserve">Punto sanitario de 2" Lavamanos, Ducha y piso </v>
      </c>
      <c r="D194" s="652"/>
      <c r="E194" s="686" t="s">
        <v>162</v>
      </c>
      <c r="F194" s="687"/>
      <c r="G194" s="254"/>
      <c r="H194" s="254" t="s">
        <v>105</v>
      </c>
      <c r="I194" s="254" t="s">
        <v>106</v>
      </c>
      <c r="J194" s="350" t="s">
        <v>107</v>
      </c>
      <c r="K194" s="270"/>
      <c r="L194" s="271"/>
      <c r="M194" s="271"/>
    </row>
    <row r="195" spans="1:13" s="258" customFormat="1" ht="18" thickBot="1">
      <c r="A195" s="265"/>
      <c r="B195" s="379"/>
      <c r="C195" s="653"/>
      <c r="D195" s="654"/>
      <c r="E195" s="688" t="s">
        <v>163</v>
      </c>
      <c r="F195" s="689"/>
      <c r="G195" s="256"/>
      <c r="H195" s="351" t="str">
        <f>+J193</f>
        <v>UND</v>
      </c>
      <c r="I195" s="257" t="s">
        <v>109</v>
      </c>
      <c r="J195" s="352" t="str">
        <f>+J193</f>
        <v>UND</v>
      </c>
      <c r="K195" s="270"/>
      <c r="L195" s="271"/>
      <c r="M195" s="271"/>
    </row>
    <row r="196" spans="1:13" s="258" customFormat="1">
      <c r="A196" s="265"/>
      <c r="B196" s="369"/>
      <c r="C196" s="670" t="s">
        <v>166</v>
      </c>
      <c r="D196" s="671"/>
      <c r="E196" s="672">
        <v>1</v>
      </c>
      <c r="F196" s="673"/>
      <c r="G196" s="341"/>
      <c r="H196" s="340">
        <f>+E196</f>
        <v>1</v>
      </c>
      <c r="I196" s="290">
        <f>+$J$2</f>
        <v>10</v>
      </c>
      <c r="J196" s="330">
        <f>+H196*I196</f>
        <v>10</v>
      </c>
      <c r="K196" s="270"/>
      <c r="L196" s="271"/>
      <c r="M196" s="271"/>
    </row>
    <row r="197" spans="1:13" s="258" customFormat="1">
      <c r="A197" s="265"/>
      <c r="B197" s="369"/>
      <c r="C197" s="657" t="s">
        <v>167</v>
      </c>
      <c r="D197" s="658"/>
      <c r="E197" s="692">
        <v>1</v>
      </c>
      <c r="F197" s="692"/>
      <c r="G197" s="342"/>
      <c r="H197" s="290">
        <v>1</v>
      </c>
      <c r="I197" s="290">
        <f>+$J$2</f>
        <v>10</v>
      </c>
      <c r="J197" s="262">
        <f>+H197*I197</f>
        <v>10</v>
      </c>
      <c r="K197" s="270"/>
      <c r="L197" s="271"/>
      <c r="M197" s="271"/>
    </row>
    <row r="198" spans="1:13" s="258" customFormat="1">
      <c r="A198" s="265"/>
      <c r="B198" s="369"/>
      <c r="C198" s="657" t="s">
        <v>117</v>
      </c>
      <c r="D198" s="658"/>
      <c r="E198" s="692">
        <v>1</v>
      </c>
      <c r="F198" s="692"/>
      <c r="G198" s="342"/>
      <c r="H198" s="290">
        <v>1</v>
      </c>
      <c r="I198" s="290">
        <f>+$J$2</f>
        <v>10</v>
      </c>
      <c r="J198" s="262">
        <f>+H198*I198</f>
        <v>10</v>
      </c>
      <c r="K198" s="270"/>
      <c r="L198" s="271"/>
      <c r="M198" s="271"/>
    </row>
    <row r="199" spans="1:13" s="258" customFormat="1">
      <c r="A199" s="265"/>
      <c r="B199" s="369"/>
      <c r="C199" s="353"/>
      <c r="D199" s="354"/>
      <c r="E199" s="355"/>
      <c r="F199" s="356"/>
      <c r="G199" s="342"/>
      <c r="H199" s="290"/>
      <c r="I199" s="320"/>
      <c r="J199" s="357"/>
      <c r="K199" s="270"/>
      <c r="L199" s="271"/>
      <c r="M199" s="271"/>
    </row>
    <row r="200" spans="1:13" s="258" customFormat="1" ht="15" thickBot="1">
      <c r="A200" s="265"/>
      <c r="B200" s="369"/>
      <c r="C200" s="647"/>
      <c r="D200" s="665"/>
      <c r="E200" s="693"/>
      <c r="F200" s="694"/>
      <c r="G200" s="342"/>
      <c r="H200" s="290"/>
      <c r="I200" s="320"/>
      <c r="J200" s="269"/>
      <c r="K200" s="270"/>
      <c r="L200" s="271"/>
      <c r="M200" s="271"/>
    </row>
    <row r="201" spans="1:13" s="258" customFormat="1" ht="18" thickBot="1">
      <c r="A201" s="265"/>
      <c r="B201" s="379"/>
      <c r="C201" s="381"/>
      <c r="D201" s="381"/>
      <c r="E201" s="381"/>
      <c r="F201" s="381"/>
      <c r="G201" s="272" t="s">
        <v>111</v>
      </c>
      <c r="H201" s="273">
        <f>ROUND(SUM(H196:H200),2)</f>
        <v>3</v>
      </c>
      <c r="I201" s="274" t="s">
        <v>112</v>
      </c>
      <c r="J201" s="273">
        <f>ROUND(SUM(J196:J200),0)</f>
        <v>30</v>
      </c>
      <c r="K201" s="270"/>
      <c r="L201" s="271"/>
      <c r="M201" s="271"/>
    </row>
    <row r="202" spans="1:13" s="258" customFormat="1" ht="17.399999999999999">
      <c r="A202" s="265"/>
      <c r="B202" s="379"/>
      <c r="C202" s="381"/>
      <c r="D202" s="381"/>
      <c r="E202" s="381"/>
      <c r="F202" s="381"/>
      <c r="G202" s="386"/>
      <c r="H202" s="386"/>
      <c r="I202" s="386"/>
      <c r="J202" s="363"/>
      <c r="K202" s="270"/>
      <c r="L202" s="271"/>
      <c r="M202" s="271"/>
    </row>
    <row r="203" spans="1:13" s="258" customFormat="1" ht="17.399999999999999">
      <c r="A203" s="265"/>
      <c r="B203" s="379"/>
      <c r="C203" s="381"/>
      <c r="D203" s="381"/>
      <c r="E203" s="381"/>
      <c r="F203" s="381"/>
      <c r="G203" s="386"/>
      <c r="H203" s="386"/>
      <c r="I203" s="386"/>
      <c r="J203" s="363"/>
      <c r="K203" s="270"/>
      <c r="L203" s="271"/>
      <c r="M203" s="271"/>
    </row>
    <row r="204" spans="1:13" s="258" customFormat="1" ht="18" thickBot="1">
      <c r="A204" s="265"/>
      <c r="B204" s="379"/>
      <c r="C204" s="381"/>
      <c r="D204" s="381"/>
      <c r="E204" s="381"/>
      <c r="F204" s="381"/>
      <c r="G204" s="386"/>
      <c r="H204" s="386"/>
      <c r="I204" s="386"/>
      <c r="J204" s="363"/>
      <c r="K204" s="270"/>
      <c r="L204" s="271"/>
      <c r="M204" s="271"/>
    </row>
    <row r="205" spans="1:13" s="258" customFormat="1" ht="15" thickBot="1">
      <c r="A205" s="265"/>
      <c r="B205" s="440">
        <f>+'PRESUPUESTO OFICIAL (Entidad)'!D46</f>
        <v>7.01</v>
      </c>
      <c r="C205" s="713" t="str">
        <f>+'PRESUPUESTO OFICIAL (Entidad)'!E46</f>
        <v>Suministro e instalación de Red de suministro PVC 1/2"</v>
      </c>
      <c r="D205" s="713"/>
      <c r="E205" s="713"/>
      <c r="F205" s="713"/>
      <c r="G205" s="713"/>
      <c r="H205" s="462"/>
      <c r="I205" s="414" t="s">
        <v>101</v>
      </c>
      <c r="J205" s="442" t="str">
        <f>+'PRESUPUESTO OFICIAL (Entidad)'!F46</f>
        <v>ML</v>
      </c>
      <c r="K205" s="270"/>
      <c r="L205" s="271"/>
      <c r="M205" s="271"/>
    </row>
    <row r="206" spans="1:13" s="258" customFormat="1" ht="48">
      <c r="A206" s="265"/>
      <c r="B206" s="446"/>
      <c r="C206" s="680" t="str">
        <f>+C205</f>
        <v>Suministro e instalación de Red de suministro PVC 1/2"</v>
      </c>
      <c r="D206" s="702"/>
      <c r="E206" s="720" t="s">
        <v>168</v>
      </c>
      <c r="F206" s="721"/>
      <c r="G206" s="417"/>
      <c r="H206" s="417" t="s">
        <v>105</v>
      </c>
      <c r="I206" s="417" t="s">
        <v>106</v>
      </c>
      <c r="J206" s="418" t="s">
        <v>107</v>
      </c>
      <c r="K206" s="270"/>
      <c r="L206" s="271"/>
      <c r="M206" s="271"/>
    </row>
    <row r="207" spans="1:13" s="258" customFormat="1" ht="18" thickBot="1">
      <c r="A207" s="265"/>
      <c r="B207" s="446"/>
      <c r="C207" s="682"/>
      <c r="D207" s="703"/>
      <c r="E207" s="714" t="s">
        <v>154</v>
      </c>
      <c r="F207" s="715"/>
      <c r="G207" s="420"/>
      <c r="H207" s="421" t="str">
        <f>+J205</f>
        <v>ML</v>
      </c>
      <c r="I207" s="422" t="s">
        <v>109</v>
      </c>
      <c r="J207" s="423" t="str">
        <f>+J205</f>
        <v>ML</v>
      </c>
      <c r="K207" s="270"/>
      <c r="L207" s="271"/>
      <c r="M207" s="271"/>
    </row>
    <row r="208" spans="1:13" s="258" customFormat="1">
      <c r="A208" s="265"/>
      <c r="B208" s="445"/>
      <c r="C208" s="716" t="s">
        <v>110</v>
      </c>
      <c r="D208" s="717"/>
      <c r="E208" s="722">
        <v>8</v>
      </c>
      <c r="F208" s="723"/>
      <c r="G208" s="425"/>
      <c r="H208" s="424">
        <f>+E208</f>
        <v>8</v>
      </c>
      <c r="I208" s="290">
        <f>+$J$2</f>
        <v>10</v>
      </c>
      <c r="J208" s="464">
        <f>+H208*I208</f>
        <v>80</v>
      </c>
      <c r="K208" s="270"/>
      <c r="L208" s="271"/>
      <c r="M208" s="271"/>
    </row>
    <row r="209" spans="1:21">
      <c r="A209" s="247"/>
      <c r="B209" s="445"/>
      <c r="C209" s="684"/>
      <c r="D209" s="685"/>
      <c r="E209" s="712"/>
      <c r="F209" s="712"/>
      <c r="G209" s="429"/>
      <c r="H209" s="430"/>
      <c r="I209" s="431"/>
      <c r="J209" s="427"/>
      <c r="K209" s="248"/>
    </row>
    <row r="210" spans="1:21" ht="15" thickBot="1">
      <c r="A210" s="247"/>
      <c r="B210" s="445"/>
      <c r="C210" s="706"/>
      <c r="D210" s="707"/>
      <c r="E210" s="724"/>
      <c r="F210" s="725"/>
      <c r="G210" s="429"/>
      <c r="H210" s="430"/>
      <c r="I210" s="431"/>
      <c r="J210" s="465"/>
      <c r="K210" s="248"/>
    </row>
    <row r="211" spans="1:21" ht="18" thickBot="1">
      <c r="A211" s="247"/>
      <c r="B211" s="446"/>
      <c r="C211" s="447"/>
      <c r="D211" s="447"/>
      <c r="E211" s="447"/>
      <c r="F211" s="447"/>
      <c r="G211" s="437" t="s">
        <v>111</v>
      </c>
      <c r="H211" s="438">
        <f>SUM(H208:H210)</f>
        <v>8</v>
      </c>
      <c r="I211" s="439" t="s">
        <v>112</v>
      </c>
      <c r="J211" s="466">
        <f>SUM(J208:J210)</f>
        <v>80</v>
      </c>
      <c r="K211" s="248"/>
    </row>
    <row r="212" spans="1:21" ht="17.399999999999999">
      <c r="A212" s="247"/>
      <c r="B212" s="446"/>
      <c r="C212" s="447"/>
      <c r="D212" s="447"/>
      <c r="E212" s="447"/>
      <c r="F212" s="447"/>
      <c r="G212" s="469"/>
      <c r="H212" s="470"/>
      <c r="I212" s="469"/>
      <c r="J212" s="471"/>
      <c r="K212" s="248"/>
    </row>
    <row r="213" spans="1:21" ht="15" thickBot="1">
      <c r="A213" s="247"/>
      <c r="B213" s="467"/>
      <c r="C213" s="447"/>
      <c r="D213" s="447"/>
      <c r="E213" s="447"/>
      <c r="F213" s="447"/>
      <c r="G213" s="447"/>
      <c r="H213" s="447"/>
      <c r="I213" s="447"/>
      <c r="J213" s="468"/>
      <c r="K213" s="248"/>
    </row>
    <row r="214" spans="1:21" ht="15" thickBot="1">
      <c r="A214" s="247"/>
      <c r="B214" s="440">
        <f>+'PRESUPUESTO OFICIAL (Entidad)'!D47</f>
        <v>7.02</v>
      </c>
      <c r="C214" s="713" t="str">
        <f>+'PRESUPUESTO OFICIAL (Entidad)'!E47</f>
        <v>Punto hidráulico sanitario, ducha, lavamanos y tanque</v>
      </c>
      <c r="D214" s="713"/>
      <c r="E214" s="713"/>
      <c r="F214" s="713"/>
      <c r="G214" s="713"/>
      <c r="H214" s="462"/>
      <c r="I214" s="414" t="s">
        <v>101</v>
      </c>
      <c r="J214" s="442" t="str">
        <f>+'PRESUPUESTO OFICIAL (Entidad)'!F47</f>
        <v>UND</v>
      </c>
      <c r="K214" s="248"/>
    </row>
    <row r="215" spans="1:21" ht="48">
      <c r="A215" s="247"/>
      <c r="B215" s="446"/>
      <c r="C215" s="680" t="str">
        <f>+C214</f>
        <v>Punto hidráulico sanitario, ducha, lavamanos y tanque</v>
      </c>
      <c r="D215" s="702"/>
      <c r="E215" s="720" t="s">
        <v>39</v>
      </c>
      <c r="F215" s="721"/>
      <c r="G215" s="417"/>
      <c r="H215" s="417" t="s">
        <v>105</v>
      </c>
      <c r="I215" s="417" t="s">
        <v>106</v>
      </c>
      <c r="J215" s="418" t="s">
        <v>107</v>
      </c>
      <c r="K215" s="248"/>
    </row>
    <row r="216" spans="1:21" ht="18" thickBot="1">
      <c r="A216" s="247"/>
      <c r="B216" s="446"/>
      <c r="C216" s="682"/>
      <c r="D216" s="703"/>
      <c r="E216" s="714" t="s">
        <v>109</v>
      </c>
      <c r="F216" s="715"/>
      <c r="G216" s="420"/>
      <c r="H216" s="421" t="str">
        <f>+J214</f>
        <v>UND</v>
      </c>
      <c r="I216" s="422" t="s">
        <v>109</v>
      </c>
      <c r="J216" s="423" t="str">
        <f>+J214</f>
        <v>UND</v>
      </c>
      <c r="K216" s="248"/>
    </row>
    <row r="217" spans="1:21">
      <c r="A217" s="247"/>
      <c r="B217" s="445"/>
      <c r="C217" s="716" t="s">
        <v>110</v>
      </c>
      <c r="D217" s="717"/>
      <c r="E217" s="718">
        <v>4</v>
      </c>
      <c r="F217" s="719"/>
      <c r="G217" s="425"/>
      <c r="H217" s="424">
        <f>+E217</f>
        <v>4</v>
      </c>
      <c r="I217" s="463">
        <f>$J$2</f>
        <v>10</v>
      </c>
      <c r="J217" s="464">
        <f>+H217*I217</f>
        <v>40</v>
      </c>
      <c r="K217" s="248"/>
    </row>
    <row r="218" spans="1:21" s="245" customFormat="1">
      <c r="A218" s="247"/>
      <c r="B218" s="445"/>
      <c r="C218" s="684"/>
      <c r="D218" s="685"/>
      <c r="E218" s="712"/>
      <c r="F218" s="712"/>
      <c r="G218" s="429"/>
      <c r="H218" s="430"/>
      <c r="I218" s="431"/>
      <c r="J218" s="427"/>
      <c r="K218" s="248"/>
      <c r="N218" s="246"/>
      <c r="O218" s="246"/>
      <c r="P218" s="246"/>
      <c r="Q218" s="246"/>
      <c r="R218" s="246"/>
      <c r="S218" s="246"/>
      <c r="T218" s="246"/>
      <c r="U218" s="246"/>
    </row>
    <row r="219" spans="1:21" s="245" customFormat="1" ht="15" thickBot="1">
      <c r="A219" s="247"/>
      <c r="B219" s="445"/>
      <c r="C219" s="706"/>
      <c r="D219" s="707"/>
      <c r="E219" s="724"/>
      <c r="F219" s="725"/>
      <c r="G219" s="429"/>
      <c r="H219" s="430"/>
      <c r="I219" s="431"/>
      <c r="J219" s="465"/>
      <c r="K219" s="248"/>
      <c r="N219" s="246"/>
      <c r="O219" s="246"/>
      <c r="P219" s="246"/>
      <c r="Q219" s="246"/>
      <c r="R219" s="246"/>
      <c r="S219" s="246"/>
      <c r="T219" s="246"/>
      <c r="U219" s="246"/>
    </row>
    <row r="220" spans="1:21" s="245" customFormat="1" ht="18" thickBot="1">
      <c r="A220" s="247"/>
      <c r="B220" s="446"/>
      <c r="C220" s="447"/>
      <c r="D220" s="447"/>
      <c r="E220" s="447"/>
      <c r="F220" s="447"/>
      <c r="G220" s="437" t="s">
        <v>111</v>
      </c>
      <c r="H220" s="438">
        <f>SUM(H217:H219)</f>
        <v>4</v>
      </c>
      <c r="I220" s="439" t="s">
        <v>112</v>
      </c>
      <c r="J220" s="466">
        <f>SUM(J217:J219)</f>
        <v>40</v>
      </c>
      <c r="K220" s="248"/>
      <c r="N220" s="246"/>
      <c r="O220" s="246"/>
      <c r="P220" s="246"/>
      <c r="Q220" s="246"/>
      <c r="R220" s="246"/>
      <c r="S220" s="246"/>
      <c r="T220" s="246"/>
      <c r="U220" s="246"/>
    </row>
    <row r="221" spans="1:21" s="245" customFormat="1" ht="17.399999999999999">
      <c r="A221" s="247"/>
      <c r="B221" s="446"/>
      <c r="C221" s="447"/>
      <c r="D221" s="447"/>
      <c r="E221" s="447"/>
      <c r="F221" s="447"/>
      <c r="G221" s="469"/>
      <c r="H221" s="470"/>
      <c r="I221" s="469"/>
      <c r="J221" s="471"/>
      <c r="K221" s="248"/>
      <c r="N221" s="246"/>
      <c r="O221" s="246"/>
      <c r="P221" s="246"/>
      <c r="Q221" s="246"/>
      <c r="R221" s="246"/>
      <c r="S221" s="246"/>
      <c r="T221" s="246"/>
      <c r="U221" s="246"/>
    </row>
    <row r="222" spans="1:21" s="245" customFormat="1" ht="18" thickBot="1">
      <c r="A222" s="247"/>
      <c r="B222" s="379"/>
      <c r="C222" s="381"/>
      <c r="D222" s="381"/>
      <c r="E222" s="381"/>
      <c r="F222" s="381"/>
      <c r="G222" s="386"/>
      <c r="H222" s="386"/>
      <c r="I222" s="386"/>
      <c r="J222" s="363"/>
      <c r="K222" s="248"/>
      <c r="N222" s="246"/>
      <c r="O222" s="246"/>
      <c r="P222" s="246"/>
      <c r="Q222" s="246"/>
      <c r="R222" s="246"/>
      <c r="S222" s="246"/>
      <c r="T222" s="246"/>
      <c r="U222" s="246"/>
    </row>
    <row r="223" spans="1:21" s="245" customFormat="1" ht="37.200000000000003" customHeight="1" thickBot="1">
      <c r="A223" s="247"/>
      <c r="B223" s="440">
        <f>+'PRESUPUESTO OFICIAL (Entidad)'!D48</f>
        <v>7.03</v>
      </c>
      <c r="C223" s="713" t="str">
        <f>+'PRESUPUESTO OFICIAL (Entidad)'!E48</f>
        <v xml:space="preserve">Tanque PVC o plástico, 500 litros (normalizado) incluye accesorios necesarios para buen funcionamiento </v>
      </c>
      <c r="D223" s="713"/>
      <c r="E223" s="713"/>
      <c r="F223" s="713"/>
      <c r="G223" s="713"/>
      <c r="H223" s="462"/>
      <c r="I223" s="443" t="s">
        <v>101</v>
      </c>
      <c r="J223" s="444" t="str">
        <f>+'PRESUPUESTO OFICIAL (Entidad)'!F48</f>
        <v>UND</v>
      </c>
      <c r="K223" s="248"/>
      <c r="N223" s="246"/>
      <c r="O223" s="246"/>
      <c r="P223" s="246"/>
      <c r="Q223" s="246"/>
      <c r="R223" s="246"/>
      <c r="S223" s="246"/>
      <c r="T223" s="246"/>
      <c r="U223" s="246"/>
    </row>
    <row r="224" spans="1:21" s="245" customFormat="1" ht="48">
      <c r="A224" s="247"/>
      <c r="B224" s="446"/>
      <c r="C224" s="680" t="str">
        <f>+C223</f>
        <v xml:space="preserve">Tanque PVC o plástico, 500 litros (normalizado) incluye accesorios necesarios para buen funcionamiento </v>
      </c>
      <c r="D224" s="702"/>
      <c r="E224" s="720" t="s">
        <v>162</v>
      </c>
      <c r="F224" s="721"/>
      <c r="G224" s="417"/>
      <c r="H224" s="417" t="s">
        <v>105</v>
      </c>
      <c r="I224" s="417" t="s">
        <v>106</v>
      </c>
      <c r="J224" s="418" t="s">
        <v>107</v>
      </c>
      <c r="K224" s="248"/>
      <c r="N224" s="246"/>
      <c r="O224" s="246"/>
      <c r="P224" s="246"/>
      <c r="Q224" s="246"/>
      <c r="R224" s="246"/>
      <c r="S224" s="246"/>
      <c r="T224" s="246"/>
      <c r="U224" s="246"/>
    </row>
    <row r="225" spans="1:21" s="245" customFormat="1" ht="18.75" customHeight="1" thickBot="1">
      <c r="A225" s="247"/>
      <c r="B225" s="446"/>
      <c r="C225" s="682"/>
      <c r="D225" s="703"/>
      <c r="E225" s="714" t="s">
        <v>163</v>
      </c>
      <c r="F225" s="715"/>
      <c r="G225" s="420"/>
      <c r="H225" s="421" t="str">
        <f>+J223</f>
        <v>UND</v>
      </c>
      <c r="I225" s="422" t="s">
        <v>109</v>
      </c>
      <c r="J225" s="423" t="str">
        <f>+J223</f>
        <v>UND</v>
      </c>
      <c r="K225" s="248"/>
      <c r="N225" s="246"/>
      <c r="O225" s="246"/>
      <c r="P225" s="246"/>
      <c r="Q225" s="246"/>
      <c r="R225" s="246"/>
      <c r="S225" s="246"/>
      <c r="T225" s="246"/>
      <c r="U225" s="246"/>
    </row>
    <row r="226" spans="1:21" s="245" customFormat="1">
      <c r="A226" s="247"/>
      <c r="B226" s="445"/>
      <c r="C226" s="716" t="s">
        <v>169</v>
      </c>
      <c r="D226" s="717"/>
      <c r="E226" s="722">
        <v>1</v>
      </c>
      <c r="F226" s="723"/>
      <c r="G226" s="425"/>
      <c r="H226" s="424">
        <f>+E226</f>
        <v>1</v>
      </c>
      <c r="I226" s="463">
        <f>$J$2</f>
        <v>10</v>
      </c>
      <c r="J226" s="464">
        <f>+H226*I226</f>
        <v>10</v>
      </c>
      <c r="K226" s="248"/>
      <c r="N226" s="246"/>
      <c r="O226" s="246"/>
      <c r="P226" s="246"/>
      <c r="Q226" s="246"/>
      <c r="R226" s="246"/>
      <c r="S226" s="246"/>
      <c r="T226" s="246"/>
      <c r="U226" s="246"/>
    </row>
    <row r="227" spans="1:21" s="245" customFormat="1">
      <c r="A227" s="247"/>
      <c r="B227" s="445"/>
      <c r="C227" s="684"/>
      <c r="D227" s="685"/>
      <c r="E227" s="712"/>
      <c r="F227" s="712"/>
      <c r="G227" s="429"/>
      <c r="H227" s="430"/>
      <c r="I227" s="431"/>
      <c r="J227" s="427"/>
      <c r="K227" s="248"/>
      <c r="N227" s="246"/>
      <c r="O227" s="246"/>
      <c r="P227" s="246"/>
      <c r="Q227" s="246"/>
      <c r="R227" s="246"/>
      <c r="S227" s="246"/>
      <c r="T227" s="246"/>
      <c r="U227" s="246"/>
    </row>
    <row r="228" spans="1:21" s="245" customFormat="1">
      <c r="A228" s="247"/>
      <c r="B228" s="445"/>
      <c r="C228" s="473"/>
      <c r="D228" s="474"/>
      <c r="E228" s="475"/>
      <c r="F228" s="476"/>
      <c r="G228" s="429"/>
      <c r="H228" s="430"/>
      <c r="I228" s="431"/>
      <c r="J228" s="427"/>
      <c r="K228" s="248"/>
      <c r="N228" s="246"/>
      <c r="O228" s="246"/>
      <c r="P228" s="246"/>
      <c r="Q228" s="246"/>
      <c r="R228" s="246"/>
      <c r="S228" s="246"/>
      <c r="T228" s="246"/>
      <c r="U228" s="246"/>
    </row>
    <row r="229" spans="1:21" s="245" customFormat="1">
      <c r="A229" s="247"/>
      <c r="B229" s="445"/>
      <c r="C229" s="473"/>
      <c r="D229" s="474"/>
      <c r="E229" s="475"/>
      <c r="F229" s="476"/>
      <c r="G229" s="429"/>
      <c r="H229" s="430"/>
      <c r="I229" s="431"/>
      <c r="J229" s="427"/>
      <c r="K229" s="248"/>
      <c r="N229" s="246"/>
      <c r="O229" s="246"/>
      <c r="P229" s="246"/>
      <c r="Q229" s="246"/>
      <c r="R229" s="246"/>
      <c r="S229" s="246"/>
      <c r="T229" s="246"/>
      <c r="U229" s="246"/>
    </row>
    <row r="230" spans="1:21" s="245" customFormat="1">
      <c r="A230" s="247"/>
      <c r="B230" s="445"/>
      <c r="C230" s="473"/>
      <c r="D230" s="474"/>
      <c r="E230" s="475"/>
      <c r="F230" s="476"/>
      <c r="G230" s="429"/>
      <c r="H230" s="430"/>
      <c r="I230" s="431"/>
      <c r="J230" s="427"/>
      <c r="K230" s="248"/>
      <c r="N230" s="246"/>
      <c r="O230" s="246"/>
      <c r="P230" s="246"/>
      <c r="Q230" s="246"/>
      <c r="R230" s="246"/>
      <c r="S230" s="246"/>
      <c r="T230" s="246"/>
      <c r="U230" s="246"/>
    </row>
    <row r="231" spans="1:21" s="245" customFormat="1" ht="15" thickBot="1">
      <c r="A231" s="247"/>
      <c r="B231" s="445"/>
      <c r="C231" s="706"/>
      <c r="D231" s="707"/>
      <c r="E231" s="724"/>
      <c r="F231" s="725"/>
      <c r="G231" s="429"/>
      <c r="H231" s="430"/>
      <c r="I231" s="431"/>
      <c r="J231" s="465"/>
      <c r="K231" s="248"/>
      <c r="N231" s="246"/>
      <c r="O231" s="246"/>
      <c r="P231" s="246"/>
      <c r="Q231" s="246"/>
      <c r="R231" s="246"/>
      <c r="S231" s="246"/>
      <c r="T231" s="246"/>
      <c r="U231" s="246"/>
    </row>
    <row r="232" spans="1:21" s="245" customFormat="1" ht="18" thickBot="1">
      <c r="A232" s="247"/>
      <c r="B232" s="446"/>
      <c r="C232" s="447"/>
      <c r="D232" s="447"/>
      <c r="E232" s="447"/>
      <c r="F232" s="447"/>
      <c r="G232" s="437" t="s">
        <v>111</v>
      </c>
      <c r="H232" s="438">
        <f>SUM(H226:H231)</f>
        <v>1</v>
      </c>
      <c r="I232" s="439" t="s">
        <v>112</v>
      </c>
      <c r="J232" s="466">
        <f>SUM(J226:J231)</f>
        <v>10</v>
      </c>
      <c r="K232" s="248"/>
      <c r="N232" s="246"/>
      <c r="O232" s="246"/>
      <c r="P232" s="246"/>
      <c r="Q232" s="246"/>
      <c r="R232" s="246"/>
      <c r="S232" s="246"/>
      <c r="T232" s="246"/>
      <c r="U232" s="246"/>
    </row>
    <row r="233" spans="1:21" s="245" customFormat="1" ht="18" thickBot="1">
      <c r="A233" s="247"/>
      <c r="B233" s="379"/>
      <c r="C233" s="381"/>
      <c r="D233" s="381"/>
      <c r="E233" s="381"/>
      <c r="F233" s="381"/>
      <c r="G233" s="386"/>
      <c r="H233" s="386"/>
      <c r="I233" s="386"/>
      <c r="J233" s="363"/>
      <c r="K233" s="248"/>
      <c r="N233" s="246"/>
      <c r="O233" s="246"/>
      <c r="P233" s="246"/>
      <c r="Q233" s="246"/>
      <c r="R233" s="246"/>
      <c r="S233" s="246"/>
      <c r="T233" s="246"/>
      <c r="U233" s="246"/>
    </row>
    <row r="234" spans="1:21" s="245" customFormat="1" ht="17.399999999999999">
      <c r="A234" s="247"/>
      <c r="B234" s="451"/>
      <c r="C234" s="484"/>
      <c r="D234" s="484"/>
      <c r="E234" s="484"/>
      <c r="F234" s="484"/>
      <c r="G234" s="365"/>
      <c r="H234" s="365"/>
      <c r="I234" s="365"/>
      <c r="J234" s="485"/>
      <c r="K234" s="248"/>
      <c r="N234" s="246"/>
      <c r="O234" s="246"/>
      <c r="P234" s="246"/>
      <c r="Q234" s="246"/>
      <c r="R234" s="246"/>
      <c r="S234" s="246"/>
      <c r="T234" s="246"/>
      <c r="U234" s="246"/>
    </row>
    <row r="235" spans="1:21" s="245" customFormat="1" ht="15" thickBot="1">
      <c r="A235" s="247"/>
      <c r="B235" s="370"/>
      <c r="C235" s="676"/>
      <c r="D235" s="676"/>
      <c r="E235" s="448"/>
      <c r="F235" s="371"/>
      <c r="G235" s="371"/>
      <c r="H235" s="371"/>
      <c r="I235" s="371"/>
      <c r="J235" s="388"/>
      <c r="K235" s="248"/>
      <c r="N235" s="246"/>
      <c r="O235" s="246"/>
      <c r="P235" s="246"/>
      <c r="Q235" s="246"/>
      <c r="R235" s="246"/>
      <c r="S235" s="246"/>
      <c r="T235" s="246"/>
      <c r="U235" s="246"/>
    </row>
    <row r="236" spans="1:21" s="245" customFormat="1" ht="15" thickBot="1">
      <c r="A236" s="247"/>
      <c r="B236" s="404">
        <f>+'PRESUPUESTO OFICIAL (Entidad)'!D51</f>
        <v>8.01</v>
      </c>
      <c r="C236" s="669" t="str">
        <f>+'PRESUPUESTO OFICIAL (Entidad)'!E51</f>
        <v xml:space="preserve">Friso liso sobre muro </v>
      </c>
      <c r="D236" s="669"/>
      <c r="E236" s="669"/>
      <c r="F236" s="669"/>
      <c r="G236" s="669"/>
      <c r="H236" s="323"/>
      <c r="I236" s="364" t="s">
        <v>101</v>
      </c>
      <c r="J236" s="408" t="str">
        <f>+'PRESUPUESTO OFICIAL (Entidad)'!F51</f>
        <v>M2</v>
      </c>
      <c r="K236" s="248"/>
      <c r="N236" s="246"/>
      <c r="O236" s="246"/>
      <c r="P236" s="246"/>
      <c r="Q236" s="246"/>
      <c r="R236" s="246"/>
      <c r="S236" s="246"/>
      <c r="T236" s="246"/>
      <c r="U236" s="246"/>
    </row>
    <row r="237" spans="1:21" s="245" customFormat="1" ht="48">
      <c r="A237" s="247"/>
      <c r="B237" s="369"/>
      <c r="C237" s="667" t="str">
        <f>+C236</f>
        <v xml:space="preserve">Friso liso sobre muro </v>
      </c>
      <c r="D237" s="652"/>
      <c r="E237" s="280" t="s">
        <v>132</v>
      </c>
      <c r="F237" s="281" t="s">
        <v>103</v>
      </c>
      <c r="G237" s="254" t="s">
        <v>157</v>
      </c>
      <c r="H237" s="254" t="s">
        <v>105</v>
      </c>
      <c r="I237" s="254" t="s">
        <v>106</v>
      </c>
      <c r="J237" s="282" t="s">
        <v>107</v>
      </c>
      <c r="K237" s="248"/>
      <c r="N237" s="246"/>
      <c r="O237" s="246"/>
      <c r="P237" s="246"/>
      <c r="Q237" s="246"/>
      <c r="R237" s="246"/>
      <c r="S237" s="246"/>
      <c r="T237" s="246"/>
      <c r="U237" s="246"/>
    </row>
    <row r="238" spans="1:21" s="245" customFormat="1" ht="15" thickBot="1">
      <c r="A238" s="247"/>
      <c r="B238" s="368"/>
      <c r="C238" s="653"/>
      <c r="D238" s="654"/>
      <c r="E238" s="285" t="s">
        <v>108</v>
      </c>
      <c r="F238" s="256" t="s">
        <v>108</v>
      </c>
      <c r="G238" s="256" t="s">
        <v>125</v>
      </c>
      <c r="H238" s="286" t="str">
        <f>+J236</f>
        <v>M2</v>
      </c>
      <c r="I238" s="257" t="s">
        <v>109</v>
      </c>
      <c r="J238" s="287" t="str">
        <f>+J236</f>
        <v>M2</v>
      </c>
      <c r="K238" s="248"/>
      <c r="N238" s="246"/>
      <c r="O238" s="246"/>
      <c r="P238" s="246"/>
      <c r="Q238" s="246"/>
      <c r="R238" s="246"/>
      <c r="S238" s="246"/>
      <c r="T238" s="246"/>
      <c r="U238" s="246"/>
    </row>
    <row r="239" spans="1:21" s="245" customFormat="1" ht="30" customHeight="1">
      <c r="A239" s="247"/>
      <c r="B239" s="369"/>
      <c r="C239" s="670" t="s">
        <v>133</v>
      </c>
      <c r="D239" s="671"/>
      <c r="E239" s="349">
        <v>2.1</v>
      </c>
      <c r="F239" s="349">
        <v>1.24</v>
      </c>
      <c r="G239" s="349">
        <v>2</v>
      </c>
      <c r="H239" s="349">
        <f>+E239*F239*G239</f>
        <v>5.2080000000000002</v>
      </c>
      <c r="I239" s="463">
        <f t="shared" ref="I239:I248" si="9">$J$2</f>
        <v>10</v>
      </c>
      <c r="J239" s="481">
        <f t="shared" ref="J239:J248" si="10">+H239*I239</f>
        <v>52.08</v>
      </c>
      <c r="K239" s="248"/>
      <c r="N239" s="246"/>
      <c r="O239" s="246"/>
      <c r="P239" s="246"/>
      <c r="Q239" s="246"/>
      <c r="R239" s="246"/>
      <c r="S239" s="246"/>
      <c r="T239" s="246"/>
      <c r="U239" s="246"/>
    </row>
    <row r="240" spans="1:21" s="245" customFormat="1">
      <c r="A240" s="247"/>
      <c r="B240" s="369"/>
      <c r="C240" s="657" t="s">
        <v>134</v>
      </c>
      <c r="D240" s="658"/>
      <c r="E240" s="263">
        <v>2.1</v>
      </c>
      <c r="F240" s="263">
        <v>1.1599999999999999</v>
      </c>
      <c r="G240" s="263">
        <v>2</v>
      </c>
      <c r="H240" s="263">
        <f t="shared" ref="H240:H248" si="11">+E240*F240*G240</f>
        <v>4.8719999999999999</v>
      </c>
      <c r="I240" s="263">
        <f t="shared" si="9"/>
        <v>10</v>
      </c>
      <c r="J240" s="479">
        <f t="shared" si="10"/>
        <v>48.72</v>
      </c>
      <c r="K240" s="248"/>
      <c r="N240" s="246"/>
      <c r="O240" s="246"/>
      <c r="P240" s="246"/>
      <c r="Q240" s="246"/>
      <c r="R240" s="246"/>
      <c r="S240" s="246"/>
      <c r="T240" s="246"/>
      <c r="U240" s="246"/>
    </row>
    <row r="241" spans="1:21" s="245" customFormat="1">
      <c r="A241" s="247"/>
      <c r="B241" s="369"/>
      <c r="C241" s="657" t="s">
        <v>135</v>
      </c>
      <c r="D241" s="658"/>
      <c r="E241" s="263">
        <v>0.5</v>
      </c>
      <c r="F241" s="263">
        <v>1.36</v>
      </c>
      <c r="G241" s="263">
        <v>2</v>
      </c>
      <c r="H241" s="263">
        <f t="shared" si="11"/>
        <v>1.36</v>
      </c>
      <c r="I241" s="263">
        <f t="shared" si="9"/>
        <v>10</v>
      </c>
      <c r="J241" s="479">
        <f t="shared" si="10"/>
        <v>13.600000000000001</v>
      </c>
      <c r="K241" s="248"/>
      <c r="N241" s="246"/>
      <c r="O241" s="246"/>
      <c r="P241" s="246"/>
      <c r="Q241" s="246"/>
      <c r="R241" s="246"/>
      <c r="S241" s="246"/>
      <c r="T241" s="246"/>
      <c r="U241" s="246"/>
    </row>
    <row r="242" spans="1:21" s="245" customFormat="1">
      <c r="A242" s="247"/>
      <c r="B242" s="369"/>
      <c r="C242" s="657" t="s">
        <v>136</v>
      </c>
      <c r="D242" s="658"/>
      <c r="E242" s="263">
        <v>2.1</v>
      </c>
      <c r="F242" s="263">
        <v>0.87</v>
      </c>
      <c r="G242" s="263">
        <v>2</v>
      </c>
      <c r="H242" s="263">
        <f t="shared" si="11"/>
        <v>3.6539999999999999</v>
      </c>
      <c r="I242" s="263">
        <f t="shared" si="9"/>
        <v>10</v>
      </c>
      <c r="J242" s="479">
        <f t="shared" si="10"/>
        <v>36.54</v>
      </c>
      <c r="K242" s="248"/>
      <c r="N242" s="246"/>
      <c r="O242" s="246"/>
      <c r="P242" s="246"/>
      <c r="Q242" s="246"/>
      <c r="R242" s="246"/>
      <c r="S242" s="246"/>
      <c r="T242" s="246"/>
      <c r="U242" s="246"/>
    </row>
    <row r="243" spans="1:21" s="245" customFormat="1">
      <c r="A243" s="247"/>
      <c r="B243" s="369"/>
      <c r="C243" s="657" t="s">
        <v>137</v>
      </c>
      <c r="D243" s="658"/>
      <c r="E243" s="263">
        <v>2.31</v>
      </c>
      <c r="F243" s="263">
        <v>0.2</v>
      </c>
      <c r="G243" s="263">
        <v>2</v>
      </c>
      <c r="H243" s="263">
        <f t="shared" si="11"/>
        <v>0.92400000000000004</v>
      </c>
      <c r="I243" s="263">
        <f t="shared" si="9"/>
        <v>10</v>
      </c>
      <c r="J243" s="479">
        <f t="shared" si="10"/>
        <v>9.24</v>
      </c>
      <c r="K243" s="248"/>
      <c r="N243" s="246"/>
      <c r="O243" s="246"/>
      <c r="P243" s="246"/>
      <c r="Q243" s="246"/>
      <c r="R243" s="246"/>
      <c r="S243" s="246"/>
      <c r="T243" s="246"/>
      <c r="U243" s="246"/>
    </row>
    <row r="244" spans="1:21" s="245" customFormat="1">
      <c r="A244" s="247"/>
      <c r="B244" s="369"/>
      <c r="C244" s="657" t="s">
        <v>138</v>
      </c>
      <c r="D244" s="658"/>
      <c r="E244" s="263">
        <v>2.1</v>
      </c>
      <c r="F244" s="263">
        <v>1.57</v>
      </c>
      <c r="G244" s="263">
        <v>2</v>
      </c>
      <c r="H244" s="263">
        <f t="shared" si="11"/>
        <v>6.5940000000000003</v>
      </c>
      <c r="I244" s="263">
        <f t="shared" si="9"/>
        <v>10</v>
      </c>
      <c r="J244" s="479">
        <f t="shared" si="10"/>
        <v>65.94</v>
      </c>
      <c r="K244" s="248"/>
      <c r="N244" s="246"/>
      <c r="O244" s="246"/>
      <c r="P244" s="246"/>
      <c r="Q244" s="246"/>
      <c r="R244" s="246"/>
      <c r="S244" s="246"/>
      <c r="T244" s="246"/>
      <c r="U244" s="246"/>
    </row>
    <row r="245" spans="1:21" s="245" customFormat="1">
      <c r="A245" s="247"/>
      <c r="B245" s="369"/>
      <c r="C245" s="657" t="s">
        <v>139</v>
      </c>
      <c r="D245" s="658"/>
      <c r="E245" s="263">
        <v>2.31</v>
      </c>
      <c r="F245" s="263">
        <v>0.2</v>
      </c>
      <c r="G245" s="263">
        <v>2</v>
      </c>
      <c r="H245" s="263">
        <f t="shared" si="11"/>
        <v>0.92400000000000004</v>
      </c>
      <c r="I245" s="263">
        <f t="shared" si="9"/>
        <v>10</v>
      </c>
      <c r="J245" s="479">
        <f t="shared" si="10"/>
        <v>9.24</v>
      </c>
      <c r="K245" s="248"/>
      <c r="N245" s="246"/>
      <c r="O245" s="246"/>
      <c r="P245" s="246"/>
      <c r="Q245" s="246"/>
      <c r="R245" s="246"/>
      <c r="S245" s="246"/>
      <c r="T245" s="246"/>
      <c r="U245" s="246"/>
    </row>
    <row r="246" spans="1:21" s="245" customFormat="1">
      <c r="A246" s="247"/>
      <c r="B246" s="369"/>
      <c r="C246" s="657" t="s">
        <v>140</v>
      </c>
      <c r="D246" s="658"/>
      <c r="E246" s="263">
        <v>-0.25</v>
      </c>
      <c r="F246" s="263">
        <v>0.5</v>
      </c>
      <c r="G246" s="263">
        <v>2</v>
      </c>
      <c r="H246" s="263">
        <f t="shared" si="11"/>
        <v>-0.25</v>
      </c>
      <c r="I246" s="263">
        <f t="shared" si="9"/>
        <v>10</v>
      </c>
      <c r="J246" s="479">
        <f t="shared" si="10"/>
        <v>-2.5</v>
      </c>
      <c r="K246" s="248"/>
      <c r="N246" s="246"/>
      <c r="O246" s="246"/>
      <c r="P246" s="246"/>
      <c r="Q246" s="246"/>
      <c r="R246" s="246"/>
      <c r="S246" s="246"/>
      <c r="T246" s="246"/>
      <c r="U246" s="246"/>
    </row>
    <row r="247" spans="1:21" s="245" customFormat="1">
      <c r="A247" s="247"/>
      <c r="B247" s="369"/>
      <c r="C247" s="698" t="s">
        <v>158</v>
      </c>
      <c r="D247" s="699"/>
      <c r="E247" s="478">
        <v>2.2000000000000002</v>
      </c>
      <c r="F247" s="478">
        <v>2.1</v>
      </c>
      <c r="G247" s="478">
        <v>1</v>
      </c>
      <c r="H247" s="478">
        <f t="shared" si="11"/>
        <v>4.620000000000001</v>
      </c>
      <c r="I247" s="263">
        <f t="shared" si="9"/>
        <v>10</v>
      </c>
      <c r="J247" s="480">
        <f t="shared" si="10"/>
        <v>46.20000000000001</v>
      </c>
      <c r="K247" s="248"/>
      <c r="N247" s="246"/>
      <c r="O247" s="246"/>
      <c r="P247" s="246"/>
      <c r="Q247" s="246"/>
      <c r="R247" s="246"/>
      <c r="S247" s="246"/>
      <c r="T247" s="246"/>
      <c r="U247" s="246"/>
    </row>
    <row r="248" spans="1:21" s="245" customFormat="1" ht="15" thickBot="1">
      <c r="A248" s="247"/>
      <c r="B248" s="369"/>
      <c r="C248" s="700" t="s">
        <v>159</v>
      </c>
      <c r="D248" s="701"/>
      <c r="E248" s="482">
        <v>8.5</v>
      </c>
      <c r="F248" s="482">
        <v>0.2</v>
      </c>
      <c r="G248" s="482">
        <v>1</v>
      </c>
      <c r="H248" s="482">
        <f t="shared" si="11"/>
        <v>1.7000000000000002</v>
      </c>
      <c r="I248" s="337">
        <f t="shared" si="9"/>
        <v>10</v>
      </c>
      <c r="J248" s="483">
        <f t="shared" si="10"/>
        <v>17</v>
      </c>
      <c r="K248" s="248"/>
      <c r="N248" s="246"/>
      <c r="O248" s="246"/>
      <c r="P248" s="246"/>
      <c r="Q248" s="246"/>
      <c r="R248" s="246"/>
      <c r="S248" s="246"/>
      <c r="T248" s="246"/>
      <c r="U248" s="246"/>
    </row>
    <row r="249" spans="1:21" s="245" customFormat="1" ht="15" thickBot="1">
      <c r="A249" s="247"/>
      <c r="B249" s="369"/>
      <c r="C249" s="381"/>
      <c r="D249" s="381"/>
      <c r="E249" s="381"/>
      <c r="F249" s="381"/>
      <c r="G249" s="338" t="s">
        <v>111</v>
      </c>
      <c r="H249" s="359">
        <f>ROUND(SUM(H239:H248),2)</f>
        <v>29.61</v>
      </c>
      <c r="I249" s="360" t="s">
        <v>112</v>
      </c>
      <c r="J249" s="359">
        <f>ROUND(SUM(J239:J248),2)</f>
        <v>296.06</v>
      </c>
      <c r="K249" s="248"/>
      <c r="N249" s="246"/>
      <c r="O249" s="246"/>
      <c r="P249" s="246"/>
      <c r="Q249" s="246"/>
      <c r="R249" s="246"/>
      <c r="S249" s="246"/>
      <c r="T249" s="246"/>
      <c r="U249" s="246"/>
    </row>
    <row r="250" spans="1:21" s="245" customFormat="1" ht="18" thickBot="1">
      <c r="A250" s="247"/>
      <c r="B250" s="277"/>
      <c r="C250" s="371"/>
      <c r="D250" s="371"/>
      <c r="E250" s="371"/>
      <c r="F250" s="371"/>
      <c r="G250" s="372"/>
      <c r="H250" s="372"/>
      <c r="I250" s="372"/>
      <c r="J250" s="411"/>
      <c r="K250" s="248"/>
      <c r="N250" s="246"/>
      <c r="O250" s="246"/>
      <c r="P250" s="246"/>
      <c r="Q250" s="246"/>
      <c r="R250" s="246"/>
      <c r="S250" s="246"/>
      <c r="T250" s="246"/>
      <c r="U250" s="246"/>
    </row>
    <row r="251" spans="1:21" s="245" customFormat="1" ht="17.399999999999999">
      <c r="A251" s="247"/>
      <c r="B251" s="379"/>
      <c r="C251" s="381"/>
      <c r="D251" s="381"/>
      <c r="E251" s="381"/>
      <c r="F251" s="381"/>
      <c r="G251" s="386"/>
      <c r="H251" s="386"/>
      <c r="I251" s="386"/>
      <c r="J251" s="339"/>
      <c r="K251" s="248"/>
      <c r="N251" s="246"/>
      <c r="O251" s="246"/>
      <c r="P251" s="246"/>
      <c r="Q251" s="246"/>
      <c r="R251" s="246"/>
      <c r="S251" s="246"/>
      <c r="T251" s="246"/>
      <c r="U251" s="246"/>
    </row>
    <row r="252" spans="1:21" s="245" customFormat="1" ht="18" thickBot="1">
      <c r="A252" s="247"/>
      <c r="B252" s="379"/>
      <c r="C252" s="381"/>
      <c r="D252" s="381"/>
      <c r="E252" s="381"/>
      <c r="F252" s="381"/>
      <c r="G252" s="386"/>
      <c r="H252" s="386"/>
      <c r="I252" s="386"/>
      <c r="J252" s="339"/>
      <c r="K252" s="248"/>
      <c r="N252" s="246"/>
      <c r="O252" s="246"/>
      <c r="P252" s="246"/>
      <c r="Q252" s="246"/>
      <c r="R252" s="246"/>
      <c r="S252" s="246"/>
      <c r="T252" s="246"/>
      <c r="U252" s="246"/>
    </row>
    <row r="253" spans="1:21" s="245" customFormat="1" ht="15" thickBot="1">
      <c r="A253" s="247"/>
      <c r="B253" s="440">
        <f>+'PRESUPUESTO OFICIAL (Entidad)'!D52</f>
        <v>8.02</v>
      </c>
      <c r="C253" s="713" t="str">
        <f>+'PRESUPUESTO OFICIAL (Entidad)'!E52</f>
        <v>Pintura en vinilo para muros (3 manos)</v>
      </c>
      <c r="D253" s="713"/>
      <c r="E253" s="713"/>
      <c r="F253" s="713"/>
      <c r="G253" s="713"/>
      <c r="H253" s="462"/>
      <c r="I253" s="443" t="s">
        <v>101</v>
      </c>
      <c r="J253" s="444" t="str">
        <f>+'PRESUPUESTO OFICIAL (Entidad)'!F52</f>
        <v>M2</v>
      </c>
      <c r="K253" s="248"/>
      <c r="N253" s="246"/>
      <c r="O253" s="246"/>
      <c r="P253" s="246"/>
      <c r="Q253" s="246"/>
      <c r="R253" s="246"/>
      <c r="S253" s="246"/>
      <c r="T253" s="246"/>
      <c r="U253" s="246"/>
    </row>
    <row r="254" spans="1:21" s="245" customFormat="1" ht="48">
      <c r="A254" s="247"/>
      <c r="B254" s="495"/>
      <c r="C254" s="727" t="str">
        <f>+C253</f>
        <v>Pintura en vinilo para muros (3 manos)</v>
      </c>
      <c r="D254" s="728"/>
      <c r="E254" s="486" t="s">
        <v>132</v>
      </c>
      <c r="F254" s="487" t="s">
        <v>103</v>
      </c>
      <c r="G254" s="488"/>
      <c r="H254" s="488" t="s">
        <v>105</v>
      </c>
      <c r="I254" s="488" t="s">
        <v>106</v>
      </c>
      <c r="J254" s="489" t="s">
        <v>107</v>
      </c>
      <c r="K254" s="248"/>
      <c r="N254" s="246"/>
      <c r="O254" s="246"/>
      <c r="P254" s="246"/>
      <c r="Q254" s="246"/>
      <c r="R254" s="246"/>
      <c r="S254" s="246"/>
      <c r="T254" s="246"/>
      <c r="U254" s="246"/>
    </row>
    <row r="255" spans="1:21" s="245" customFormat="1" ht="15" thickBot="1">
      <c r="A255" s="247"/>
      <c r="B255" s="496"/>
      <c r="C255" s="682"/>
      <c r="D255" s="703"/>
      <c r="E255" s="490" t="s">
        <v>108</v>
      </c>
      <c r="F255" s="420" t="s">
        <v>108</v>
      </c>
      <c r="G255" s="420" t="s">
        <v>125</v>
      </c>
      <c r="H255" s="421" t="str">
        <f>+J253</f>
        <v>M2</v>
      </c>
      <c r="I255" s="422" t="s">
        <v>109</v>
      </c>
      <c r="J255" s="423" t="str">
        <f>+J253</f>
        <v>M2</v>
      </c>
      <c r="K255" s="248"/>
      <c r="N255" s="246"/>
      <c r="O255" s="246"/>
      <c r="P255" s="246"/>
      <c r="Q255" s="246"/>
      <c r="R255" s="246"/>
      <c r="S255" s="246"/>
      <c r="T255" s="246"/>
      <c r="U255" s="246"/>
    </row>
    <row r="256" spans="1:21" s="245" customFormat="1">
      <c r="A256" s="247"/>
      <c r="B256" s="445"/>
      <c r="C256" s="708" t="s">
        <v>170</v>
      </c>
      <c r="D256" s="709"/>
      <c r="E256" s="492">
        <v>1.4</v>
      </c>
      <c r="F256" s="492">
        <v>1.56</v>
      </c>
      <c r="G256" s="492"/>
      <c r="H256" s="492">
        <f t="shared" ref="H256:H263" si="12">+E256*F256</f>
        <v>2.1839999999999997</v>
      </c>
      <c r="I256" s="263">
        <f t="shared" ref="I256:I265" si="13">$J$2</f>
        <v>10</v>
      </c>
      <c r="J256" s="427">
        <f t="shared" ref="J256:J263" si="14">+H256*I256</f>
        <v>21.839999999999996</v>
      </c>
      <c r="K256" s="248"/>
      <c r="N256" s="246"/>
      <c r="O256" s="246"/>
      <c r="P256" s="246"/>
      <c r="Q256" s="246"/>
      <c r="R256" s="246"/>
      <c r="S256" s="246"/>
      <c r="T256" s="246"/>
      <c r="U256" s="246"/>
    </row>
    <row r="257" spans="1:21" s="245" customFormat="1">
      <c r="A257" s="247"/>
      <c r="B257" s="445"/>
      <c r="C257" s="710" t="s">
        <v>171</v>
      </c>
      <c r="D257" s="711"/>
      <c r="E257" s="493">
        <v>0.6</v>
      </c>
      <c r="F257" s="493">
        <v>1.56</v>
      </c>
      <c r="G257" s="493"/>
      <c r="H257" s="493">
        <f t="shared" si="12"/>
        <v>0.93599999999999994</v>
      </c>
      <c r="I257" s="263">
        <f t="shared" si="13"/>
        <v>10</v>
      </c>
      <c r="J257" s="491">
        <f t="shared" si="14"/>
        <v>9.36</v>
      </c>
      <c r="K257" s="248"/>
      <c r="N257" s="246"/>
      <c r="O257" s="246"/>
      <c r="P257" s="246"/>
      <c r="Q257" s="246"/>
      <c r="R257" s="246"/>
      <c r="S257" s="246"/>
      <c r="T257" s="246"/>
      <c r="U257" s="246"/>
    </row>
    <row r="258" spans="1:21" s="245" customFormat="1">
      <c r="A258" s="247"/>
      <c r="B258" s="445"/>
      <c r="C258" s="684" t="s">
        <v>172</v>
      </c>
      <c r="D258" s="685"/>
      <c r="E258" s="493">
        <v>2.75</v>
      </c>
      <c r="F258" s="493">
        <v>1.56</v>
      </c>
      <c r="G258" s="493"/>
      <c r="H258" s="493">
        <f t="shared" si="12"/>
        <v>4.29</v>
      </c>
      <c r="I258" s="263">
        <f t="shared" si="13"/>
        <v>10</v>
      </c>
      <c r="J258" s="491">
        <f t="shared" si="14"/>
        <v>42.9</v>
      </c>
      <c r="K258" s="248"/>
      <c r="N258" s="246"/>
      <c r="O258" s="246"/>
      <c r="P258" s="246"/>
      <c r="Q258" s="246"/>
      <c r="R258" s="246"/>
      <c r="S258" s="246"/>
      <c r="T258" s="246"/>
      <c r="U258" s="246"/>
    </row>
    <row r="259" spans="1:21" s="245" customFormat="1">
      <c r="A259" s="247"/>
      <c r="B259" s="445"/>
      <c r="C259" s="684" t="s">
        <v>173</v>
      </c>
      <c r="D259" s="685"/>
      <c r="E259" s="493">
        <v>1.25</v>
      </c>
      <c r="F259" s="493">
        <v>1.56</v>
      </c>
      <c r="G259" s="493"/>
      <c r="H259" s="493">
        <f t="shared" si="12"/>
        <v>1.9500000000000002</v>
      </c>
      <c r="I259" s="263">
        <f t="shared" si="13"/>
        <v>10</v>
      </c>
      <c r="J259" s="491">
        <f t="shared" si="14"/>
        <v>19.5</v>
      </c>
      <c r="K259" s="248"/>
      <c r="N259" s="246"/>
      <c r="O259" s="246"/>
      <c r="P259" s="246"/>
      <c r="Q259" s="246"/>
      <c r="R259" s="246"/>
      <c r="S259" s="246"/>
      <c r="T259" s="246"/>
      <c r="U259" s="246"/>
    </row>
    <row r="260" spans="1:21" s="245" customFormat="1">
      <c r="A260" s="247"/>
      <c r="B260" s="445"/>
      <c r="C260" s="684" t="s">
        <v>174</v>
      </c>
      <c r="D260" s="685"/>
      <c r="E260" s="493">
        <v>2.2999999999999998</v>
      </c>
      <c r="F260" s="493">
        <v>0.92</v>
      </c>
      <c r="G260" s="493"/>
      <c r="H260" s="493">
        <f t="shared" si="12"/>
        <v>2.1160000000000001</v>
      </c>
      <c r="I260" s="263">
        <f t="shared" si="13"/>
        <v>10</v>
      </c>
      <c r="J260" s="491">
        <f t="shared" si="14"/>
        <v>21.16</v>
      </c>
      <c r="K260" s="248"/>
      <c r="N260" s="246"/>
      <c r="O260" s="246"/>
      <c r="P260" s="246"/>
      <c r="Q260" s="246"/>
      <c r="R260" s="246"/>
      <c r="S260" s="246"/>
      <c r="T260" s="246"/>
      <c r="U260" s="246"/>
    </row>
    <row r="261" spans="1:21" s="245" customFormat="1">
      <c r="A261" s="247"/>
      <c r="B261" s="445"/>
      <c r="C261" s="684" t="s">
        <v>175</v>
      </c>
      <c r="D261" s="685"/>
      <c r="E261" s="493">
        <f>+E260-1.5</f>
        <v>0.79999999999999982</v>
      </c>
      <c r="F261" s="493">
        <v>0.92</v>
      </c>
      <c r="G261" s="493"/>
      <c r="H261" s="493">
        <f t="shared" si="12"/>
        <v>0.73599999999999988</v>
      </c>
      <c r="I261" s="263">
        <f t="shared" si="13"/>
        <v>10</v>
      </c>
      <c r="J261" s="491">
        <f t="shared" si="14"/>
        <v>7.3599999999999985</v>
      </c>
      <c r="K261" s="248"/>
      <c r="N261" s="246"/>
      <c r="O261" s="246"/>
      <c r="P261" s="246"/>
      <c r="Q261" s="246"/>
      <c r="R261" s="246"/>
      <c r="S261" s="246"/>
      <c r="T261" s="246"/>
      <c r="U261" s="246"/>
    </row>
    <row r="262" spans="1:21" s="245" customFormat="1">
      <c r="A262" s="247"/>
      <c r="B262" s="445"/>
      <c r="C262" s="684" t="s">
        <v>176</v>
      </c>
      <c r="D262" s="685"/>
      <c r="E262" s="493">
        <v>2.6</v>
      </c>
      <c r="F262" s="493">
        <v>2.12</v>
      </c>
      <c r="G262" s="493"/>
      <c r="H262" s="493">
        <f t="shared" si="12"/>
        <v>5.5120000000000005</v>
      </c>
      <c r="I262" s="263">
        <f t="shared" si="13"/>
        <v>10</v>
      </c>
      <c r="J262" s="491">
        <f t="shared" si="14"/>
        <v>55.120000000000005</v>
      </c>
      <c r="K262" s="248"/>
      <c r="N262" s="246"/>
      <c r="O262" s="246"/>
      <c r="P262" s="246"/>
      <c r="Q262" s="246"/>
      <c r="R262" s="246"/>
      <c r="S262" s="246"/>
      <c r="T262" s="246"/>
      <c r="U262" s="246"/>
    </row>
    <row r="263" spans="1:21" s="245" customFormat="1">
      <c r="A263" s="247"/>
      <c r="B263" s="445"/>
      <c r="C263" s="684" t="s">
        <v>177</v>
      </c>
      <c r="D263" s="685"/>
      <c r="E263" s="493">
        <v>1.1000000000000001</v>
      </c>
      <c r="F263" s="493">
        <v>2.12</v>
      </c>
      <c r="G263" s="493"/>
      <c r="H263" s="493">
        <f t="shared" si="12"/>
        <v>2.3320000000000003</v>
      </c>
      <c r="I263" s="263">
        <f t="shared" si="13"/>
        <v>10</v>
      </c>
      <c r="J263" s="491">
        <f t="shared" si="14"/>
        <v>23.320000000000004</v>
      </c>
      <c r="K263" s="248"/>
      <c r="N263" s="246"/>
      <c r="O263" s="246"/>
      <c r="P263" s="246"/>
      <c r="Q263" s="246"/>
      <c r="R263" s="246"/>
      <c r="S263" s="246"/>
      <c r="T263" s="246"/>
      <c r="U263" s="246"/>
    </row>
    <row r="264" spans="1:21" s="245" customFormat="1" ht="15" customHeight="1">
      <c r="A264" s="247"/>
      <c r="B264" s="445"/>
      <c r="C264" s="684" t="s">
        <v>140</v>
      </c>
      <c r="D264" s="685"/>
      <c r="E264" s="493">
        <v>-0.25</v>
      </c>
      <c r="F264" s="493">
        <v>0.5</v>
      </c>
      <c r="G264" s="493">
        <v>1</v>
      </c>
      <c r="H264" s="493">
        <f>+E264*F264*G264</f>
        <v>-0.125</v>
      </c>
      <c r="I264" s="263">
        <f t="shared" si="13"/>
        <v>10</v>
      </c>
      <c r="J264" s="491">
        <f>+H264*I264</f>
        <v>-1.25</v>
      </c>
      <c r="K264" s="248"/>
      <c r="N264" s="246"/>
      <c r="O264" s="246"/>
      <c r="P264" s="246"/>
      <c r="Q264" s="246"/>
      <c r="R264" s="246"/>
      <c r="S264" s="246"/>
      <c r="T264" s="246"/>
      <c r="U264" s="246"/>
    </row>
    <row r="265" spans="1:21" s="245" customFormat="1" ht="15" thickBot="1">
      <c r="A265" s="247"/>
      <c r="B265" s="445"/>
      <c r="C265" s="706" t="s">
        <v>159</v>
      </c>
      <c r="D265" s="707"/>
      <c r="E265" s="494">
        <v>8.5</v>
      </c>
      <c r="F265" s="494">
        <v>0.2</v>
      </c>
      <c r="G265" s="497">
        <v>1</v>
      </c>
      <c r="H265" s="497">
        <f t="shared" ref="H265" si="15">+E265*F265*G265</f>
        <v>1.7000000000000002</v>
      </c>
      <c r="I265" s="263">
        <f t="shared" si="13"/>
        <v>10</v>
      </c>
      <c r="J265" s="498">
        <f>+H265*I265</f>
        <v>17</v>
      </c>
      <c r="K265" s="248"/>
      <c r="N265" s="246"/>
      <c r="O265" s="246"/>
      <c r="P265" s="246"/>
      <c r="Q265" s="246"/>
      <c r="R265" s="246"/>
      <c r="S265" s="246"/>
      <c r="T265" s="246"/>
      <c r="U265" s="246"/>
    </row>
    <row r="266" spans="1:21" s="245" customFormat="1" ht="18" thickBot="1">
      <c r="A266" s="247"/>
      <c r="B266" s="446"/>
      <c r="C266" s="447"/>
      <c r="D266" s="447"/>
      <c r="E266" s="447"/>
      <c r="F266" s="447"/>
      <c r="G266" s="511" t="s">
        <v>112</v>
      </c>
      <c r="H266" s="512">
        <f>ROUND(SUM(H256:H265),2)</f>
        <v>21.63</v>
      </c>
      <c r="I266" s="511" t="s">
        <v>112</v>
      </c>
      <c r="J266" s="512">
        <f>ROUND(SUM(J256:J265),0)</f>
        <v>216</v>
      </c>
      <c r="K266" s="248"/>
      <c r="N266" s="246"/>
      <c r="O266" s="246"/>
      <c r="P266" s="246"/>
      <c r="Q266" s="246"/>
      <c r="R266" s="246"/>
      <c r="S266" s="246"/>
      <c r="T266" s="246"/>
      <c r="U266" s="246"/>
    </row>
    <row r="267" spans="1:21" s="245" customFormat="1" ht="17.399999999999999">
      <c r="A267" s="247"/>
      <c r="B267" s="451"/>
      <c r="C267" s="484"/>
      <c r="D267" s="484"/>
      <c r="E267" s="484"/>
      <c r="F267" s="484"/>
      <c r="G267" s="365"/>
      <c r="H267" s="365"/>
      <c r="I267" s="365"/>
      <c r="J267" s="513"/>
      <c r="K267" s="248"/>
      <c r="N267" s="246"/>
      <c r="O267" s="246"/>
      <c r="P267" s="246"/>
      <c r="Q267" s="246"/>
      <c r="R267" s="246"/>
      <c r="S267" s="246"/>
      <c r="T267" s="246"/>
      <c r="U267" s="246"/>
    </row>
    <row r="268" spans="1:21" s="245" customFormat="1" ht="18" thickBot="1">
      <c r="A268" s="247"/>
      <c r="B268" s="379"/>
      <c r="C268" s="381"/>
      <c r="D268" s="381"/>
      <c r="E268" s="381"/>
      <c r="F268" s="381"/>
      <c r="G268" s="386"/>
      <c r="H268" s="386"/>
      <c r="I268" s="386"/>
      <c r="J268" s="339"/>
      <c r="K268" s="248"/>
      <c r="N268" s="246"/>
      <c r="O268" s="246"/>
      <c r="P268" s="246"/>
      <c r="Q268" s="246"/>
      <c r="R268" s="246"/>
      <c r="S268" s="246"/>
      <c r="T268" s="246"/>
      <c r="U268" s="246"/>
    </row>
    <row r="269" spans="1:21" s="245" customFormat="1" ht="15" thickBot="1">
      <c r="A269" s="247"/>
      <c r="B269" s="440">
        <f>+'PRESUPUESTO OFICIAL (Entidad)'!D53</f>
        <v>8.0299999999999994</v>
      </c>
      <c r="C269" s="726" t="str">
        <f>+'PRESUPUESTO OFICIAL (Entidad)'!E53</f>
        <v>Enchape cerámica blanco 20x20 cm</v>
      </c>
      <c r="D269" s="726"/>
      <c r="E269" s="726"/>
      <c r="F269" s="726"/>
      <c r="G269" s="501"/>
      <c r="H269" s="501"/>
      <c r="I269" s="441" t="s">
        <v>101</v>
      </c>
      <c r="J269" s="442" t="str">
        <f>+'PRESUPUESTO OFICIAL (Entidad)'!F53</f>
        <v>M2</v>
      </c>
      <c r="K269" s="248"/>
      <c r="N269" s="246"/>
      <c r="O269" s="246"/>
      <c r="P269" s="246"/>
      <c r="Q269" s="246"/>
      <c r="R269" s="246"/>
      <c r="S269" s="246"/>
      <c r="T269" s="246"/>
      <c r="U269" s="246"/>
    </row>
    <row r="270" spans="1:21" s="245" customFormat="1" ht="48">
      <c r="A270" s="247"/>
      <c r="B270" s="446"/>
      <c r="C270" s="680" t="str">
        <f>+C269</f>
        <v>Enchape cerámica blanco 20x20 cm</v>
      </c>
      <c r="D270" s="702"/>
      <c r="E270" s="502" t="s">
        <v>178</v>
      </c>
      <c r="F270" s="416" t="s">
        <v>103</v>
      </c>
      <c r="G270" s="417"/>
      <c r="H270" s="417" t="s">
        <v>105</v>
      </c>
      <c r="I270" s="417" t="s">
        <v>106</v>
      </c>
      <c r="J270" s="418" t="s">
        <v>107</v>
      </c>
      <c r="K270" s="248"/>
      <c r="N270" s="246"/>
      <c r="O270" s="246"/>
      <c r="P270" s="246"/>
      <c r="Q270" s="246"/>
      <c r="R270" s="246"/>
      <c r="S270" s="246"/>
      <c r="T270" s="246"/>
      <c r="U270" s="246"/>
    </row>
    <row r="271" spans="1:21" s="245" customFormat="1" ht="18" thickBot="1">
      <c r="A271" s="247"/>
      <c r="B271" s="446"/>
      <c r="C271" s="682"/>
      <c r="D271" s="703"/>
      <c r="E271" s="490" t="s">
        <v>108</v>
      </c>
      <c r="F271" s="420" t="s">
        <v>108</v>
      </c>
      <c r="G271" s="420"/>
      <c r="H271" s="421" t="str">
        <f>+J269</f>
        <v>M2</v>
      </c>
      <c r="I271" s="422" t="s">
        <v>109</v>
      </c>
      <c r="J271" s="423" t="str">
        <f>+J269</f>
        <v>M2</v>
      </c>
      <c r="K271" s="248"/>
      <c r="N271" s="246"/>
      <c r="O271" s="246"/>
      <c r="P271" s="246"/>
      <c r="Q271" s="246"/>
      <c r="R271" s="246"/>
      <c r="S271" s="246"/>
      <c r="T271" s="246"/>
      <c r="U271" s="246"/>
    </row>
    <row r="272" spans="1:21" s="245" customFormat="1" ht="17.399999999999999">
      <c r="A272" s="247"/>
      <c r="B272" s="446"/>
      <c r="C272" s="704" t="s">
        <v>179</v>
      </c>
      <c r="D272" s="705"/>
      <c r="E272" s="503">
        <v>0.72</v>
      </c>
      <c r="F272" s="503">
        <v>1.2</v>
      </c>
      <c r="G272" s="504"/>
      <c r="H272" s="514">
        <f>+E272*F272</f>
        <v>0.86399999999999999</v>
      </c>
      <c r="I272" s="515">
        <f>$J$2</f>
        <v>10</v>
      </c>
      <c r="J272" s="516">
        <f>+H272*I272</f>
        <v>8.64</v>
      </c>
      <c r="K272" s="248"/>
      <c r="N272" s="246"/>
      <c r="O272" s="246"/>
      <c r="P272" s="246"/>
      <c r="Q272" s="246"/>
      <c r="R272" s="246"/>
      <c r="S272" s="246"/>
      <c r="T272" s="246"/>
      <c r="U272" s="246"/>
    </row>
    <row r="273" spans="1:21" s="245" customFormat="1">
      <c r="A273" s="247"/>
      <c r="B273" s="445"/>
      <c r="C273" s="684" t="s">
        <v>180</v>
      </c>
      <c r="D273" s="685"/>
      <c r="E273" s="506">
        <v>1.2</v>
      </c>
      <c r="F273" s="506">
        <v>1.1000000000000001</v>
      </c>
      <c r="G273" s="507"/>
      <c r="H273" s="517">
        <f>+E273*F273</f>
        <v>1.32</v>
      </c>
      <c r="I273" s="515">
        <f>$J$2</f>
        <v>10</v>
      </c>
      <c r="J273" s="518">
        <f>+H273*I273</f>
        <v>13.200000000000001</v>
      </c>
      <c r="K273" s="248"/>
      <c r="N273" s="246"/>
      <c r="O273" s="246"/>
      <c r="P273" s="246"/>
      <c r="Q273" s="246"/>
      <c r="R273" s="246"/>
      <c r="S273" s="246"/>
      <c r="T273" s="246"/>
      <c r="U273" s="246"/>
    </row>
    <row r="274" spans="1:21" s="245" customFormat="1">
      <c r="A274" s="247"/>
      <c r="B274" s="445"/>
      <c r="C274" s="684" t="s">
        <v>181</v>
      </c>
      <c r="D274" s="685"/>
      <c r="E274" s="428">
        <v>1.8</v>
      </c>
      <c r="F274" s="428">
        <v>2.8</v>
      </c>
      <c r="G274" s="507"/>
      <c r="H274" s="517">
        <f>+E274*F274</f>
        <v>5.04</v>
      </c>
      <c r="I274" s="515">
        <f>$J$2</f>
        <v>10</v>
      </c>
      <c r="J274" s="518">
        <f>+H274*I274</f>
        <v>50.4</v>
      </c>
      <c r="K274" s="248"/>
      <c r="N274" s="246"/>
      <c r="O274" s="246"/>
      <c r="P274" s="246"/>
      <c r="Q274" s="246"/>
      <c r="R274" s="246"/>
      <c r="S274" s="246"/>
      <c r="T274" s="246"/>
      <c r="U274" s="246"/>
    </row>
    <row r="275" spans="1:21" s="245" customFormat="1">
      <c r="A275" s="247"/>
      <c r="B275" s="445"/>
      <c r="C275" s="684"/>
      <c r="D275" s="685"/>
      <c r="E275" s="428"/>
      <c r="F275" s="428"/>
      <c r="G275" s="507"/>
      <c r="H275" s="507"/>
      <c r="I275" s="508"/>
      <c r="J275" s="491"/>
      <c r="K275" s="248"/>
      <c r="N275" s="246"/>
      <c r="O275" s="246"/>
      <c r="P275" s="246"/>
      <c r="Q275" s="246"/>
      <c r="R275" s="246"/>
      <c r="S275" s="246"/>
      <c r="T275" s="246"/>
      <c r="U275" s="246"/>
    </row>
    <row r="276" spans="1:21" s="245" customFormat="1" ht="15" thickBot="1">
      <c r="A276" s="247"/>
      <c r="B276" s="445"/>
      <c r="C276" s="706"/>
      <c r="D276" s="707"/>
      <c r="E276" s="432"/>
      <c r="F276" s="432"/>
      <c r="G276" s="509"/>
      <c r="H276" s="509"/>
      <c r="I276" s="510"/>
      <c r="J276" s="498"/>
      <c r="K276" s="248"/>
      <c r="N276" s="246"/>
      <c r="O276" s="246"/>
      <c r="P276" s="246"/>
      <c r="Q276" s="246"/>
      <c r="R276" s="246"/>
      <c r="S276" s="246"/>
      <c r="T276" s="246"/>
      <c r="U276" s="246"/>
    </row>
    <row r="277" spans="1:21" s="245" customFormat="1" ht="18" thickBot="1">
      <c r="A277" s="247"/>
      <c r="B277" s="446"/>
      <c r="C277" s="447"/>
      <c r="D277" s="447"/>
      <c r="E277" s="447"/>
      <c r="F277" s="447"/>
      <c r="G277" s="499" t="s">
        <v>112</v>
      </c>
      <c r="H277" s="500">
        <f>ROUND(SUM(H272:H276),2)</f>
        <v>7.22</v>
      </c>
      <c r="I277" s="499" t="s">
        <v>112</v>
      </c>
      <c r="J277" s="500">
        <f>ROUND(SUM(J272:J276),2)</f>
        <v>72.239999999999995</v>
      </c>
      <c r="K277" s="248"/>
      <c r="N277" s="246"/>
      <c r="O277" s="246"/>
      <c r="P277" s="246"/>
      <c r="Q277" s="246"/>
      <c r="R277" s="246"/>
      <c r="S277" s="246"/>
      <c r="T277" s="246"/>
      <c r="U277" s="246"/>
    </row>
    <row r="278" spans="1:21" s="245" customFormat="1" ht="17.399999999999999">
      <c r="A278" s="247"/>
      <c r="B278" s="379"/>
      <c r="C278" s="381"/>
      <c r="D278" s="381"/>
      <c r="E278" s="381"/>
      <c r="F278" s="381"/>
      <c r="G278" s="386"/>
      <c r="H278" s="386"/>
      <c r="I278" s="386"/>
      <c r="J278" s="339"/>
      <c r="K278" s="248"/>
      <c r="N278" s="246"/>
      <c r="O278" s="246"/>
      <c r="P278" s="246"/>
      <c r="Q278" s="246"/>
      <c r="R278" s="246"/>
      <c r="S278" s="246"/>
      <c r="T278" s="246"/>
      <c r="U278" s="246"/>
    </row>
    <row r="279" spans="1:21" s="245" customFormat="1" ht="15" thickBot="1">
      <c r="A279" s="247"/>
      <c r="B279" s="370"/>
      <c r="C279" s="371"/>
      <c r="D279" s="371"/>
      <c r="E279" s="371"/>
      <c r="F279" s="371"/>
      <c r="G279" s="371"/>
      <c r="H279" s="371"/>
      <c r="I279" s="371"/>
      <c r="J279" s="388"/>
      <c r="K279" s="248"/>
      <c r="N279" s="246"/>
      <c r="O279" s="246"/>
      <c r="P279" s="246"/>
      <c r="Q279" s="246"/>
      <c r="R279" s="246"/>
      <c r="S279" s="246"/>
      <c r="T279" s="246"/>
      <c r="U279" s="246"/>
    </row>
    <row r="280" spans="1:21" s="258" customFormat="1" ht="15" thickBot="1">
      <c r="A280" s="265"/>
      <c r="B280" s="370"/>
      <c r="C280" s="676"/>
      <c r="D280" s="676"/>
      <c r="E280" s="448"/>
      <c r="F280" s="371"/>
      <c r="G280" s="371"/>
      <c r="H280" s="371"/>
      <c r="I280" s="371"/>
      <c r="J280" s="388"/>
      <c r="K280" s="270"/>
      <c r="L280" s="271"/>
      <c r="M280" s="271"/>
    </row>
    <row r="281" spans="1:21" s="258" customFormat="1" ht="48.75" customHeight="1" thickBot="1">
      <c r="A281" s="265"/>
      <c r="B281" s="407">
        <f>+'PRESUPUESTO OFICIAL (Entidad)'!D56</f>
        <v>9.01</v>
      </c>
      <c r="C281" s="669" t="str">
        <f>+'PRESUPUESTO OFICIAL (Entidad)'!E56</f>
        <v>Suministro e Instalación de Puerta Metálica en lamina galvanizada Cold Rolled calibre 22 de 0.7x2.0m. Incluye marco, pintura en aceite, bisagras, pasador.</v>
      </c>
      <c r="D281" s="669"/>
      <c r="E281" s="669"/>
      <c r="F281" s="669"/>
      <c r="G281" s="669"/>
      <c r="H281" s="323"/>
      <c r="I281" s="409" t="s">
        <v>101</v>
      </c>
      <c r="J281" s="299" t="str">
        <f>+'PRESUPUESTO OFICIAL (Entidad)'!F56</f>
        <v>UND</v>
      </c>
      <c r="K281" s="270"/>
      <c r="L281" s="271"/>
      <c r="M281" s="271"/>
    </row>
    <row r="282" spans="1:21" s="258" customFormat="1" ht="48">
      <c r="A282" s="265"/>
      <c r="B282" s="379"/>
      <c r="C282" s="667" t="str">
        <f>+C281</f>
        <v>Suministro e Instalación de Puerta Metálica en lamina galvanizada Cold Rolled calibre 22 de 0.7x2.0m. Incluye marco, pintura en aceite, bisagras, pasador.</v>
      </c>
      <c r="D282" s="652"/>
      <c r="E282" s="686" t="s">
        <v>160</v>
      </c>
      <c r="F282" s="687"/>
      <c r="G282" s="254"/>
      <c r="H282" s="254" t="s">
        <v>105</v>
      </c>
      <c r="I282" s="254" t="s">
        <v>106</v>
      </c>
      <c r="J282" s="282" t="s">
        <v>107</v>
      </c>
      <c r="K282" s="270"/>
      <c r="L282" s="271"/>
      <c r="M282" s="271"/>
    </row>
    <row r="283" spans="1:21" s="258" customFormat="1" ht="37.799999999999997" customHeight="1" thickBot="1">
      <c r="A283" s="265"/>
      <c r="B283" s="379"/>
      <c r="C283" s="653"/>
      <c r="D283" s="654"/>
      <c r="E283" s="688" t="s">
        <v>109</v>
      </c>
      <c r="F283" s="689"/>
      <c r="G283" s="256"/>
      <c r="H283" s="286" t="str">
        <f>+J281</f>
        <v>UND</v>
      </c>
      <c r="I283" s="257" t="s">
        <v>109</v>
      </c>
      <c r="J283" s="287" t="str">
        <f>+J281</f>
        <v>UND</v>
      </c>
      <c r="K283" s="270"/>
      <c r="L283" s="271"/>
      <c r="M283" s="271"/>
    </row>
    <row r="284" spans="1:21" s="258" customFormat="1">
      <c r="A284" s="265"/>
      <c r="B284" s="369"/>
      <c r="C284" s="696" t="s">
        <v>161</v>
      </c>
      <c r="D284" s="697"/>
      <c r="E284" s="672">
        <v>1</v>
      </c>
      <c r="F284" s="695"/>
      <c r="G284" s="341"/>
      <c r="H284" s="340">
        <f>+E284</f>
        <v>1</v>
      </c>
      <c r="I284" s="263">
        <f>$J$2</f>
        <v>10</v>
      </c>
      <c r="J284" s="330">
        <f>+H284*I284</f>
        <v>10</v>
      </c>
      <c r="K284" s="270"/>
      <c r="L284" s="271"/>
      <c r="M284" s="271"/>
    </row>
    <row r="285" spans="1:21" s="258" customFormat="1">
      <c r="A285" s="265"/>
      <c r="B285" s="369"/>
      <c r="C285" s="657"/>
      <c r="D285" s="658"/>
      <c r="E285" s="729"/>
      <c r="F285" s="730"/>
      <c r="G285" s="342"/>
      <c r="H285" s="264"/>
      <c r="I285" s="343"/>
      <c r="J285" s="262"/>
      <c r="K285" s="270"/>
      <c r="L285" s="271"/>
      <c r="M285" s="271"/>
    </row>
    <row r="286" spans="1:21" s="258" customFormat="1">
      <c r="A286" s="265"/>
      <c r="B286" s="369"/>
      <c r="C286" s="657"/>
      <c r="D286" s="658"/>
      <c r="E286" s="731"/>
      <c r="F286" s="732"/>
      <c r="G286" s="342"/>
      <c r="H286" s="264"/>
      <c r="I286" s="343"/>
      <c r="J286" s="294"/>
      <c r="K286" s="270"/>
      <c r="L286" s="271"/>
      <c r="M286" s="271"/>
    </row>
    <row r="287" spans="1:21" s="258" customFormat="1">
      <c r="A287" s="265"/>
      <c r="B287" s="369"/>
      <c r="C287" s="657"/>
      <c r="D287" s="658"/>
      <c r="E287" s="729"/>
      <c r="F287" s="730"/>
      <c r="G287" s="342"/>
      <c r="H287" s="264"/>
      <c r="I287" s="343"/>
      <c r="J287" s="294"/>
      <c r="K287" s="270"/>
      <c r="L287" s="271"/>
      <c r="M287" s="271"/>
    </row>
    <row r="288" spans="1:21" s="258" customFormat="1" ht="15" thickBot="1">
      <c r="A288" s="265"/>
      <c r="B288" s="369"/>
      <c r="C288" s="647"/>
      <c r="D288" s="665"/>
      <c r="E288" s="693"/>
      <c r="F288" s="733"/>
      <c r="G288" s="342"/>
      <c r="H288" s="264"/>
      <c r="I288" s="343"/>
      <c r="J288" s="269"/>
      <c r="K288" s="270"/>
      <c r="L288" s="271"/>
      <c r="M288" s="271"/>
    </row>
    <row r="289" spans="1:21" s="258" customFormat="1" ht="15" thickBot="1">
      <c r="A289" s="265"/>
      <c r="B289" s="369"/>
      <c r="C289" s="381"/>
      <c r="D289" s="381"/>
      <c r="E289" s="381"/>
      <c r="F289" s="381"/>
      <c r="G289" s="272" t="s">
        <v>111</v>
      </c>
      <c r="H289" s="273">
        <f>ROUND(SUM(H284:H288),2)</f>
        <v>1</v>
      </c>
      <c r="I289" s="274" t="s">
        <v>112</v>
      </c>
      <c r="J289" s="273">
        <f>ROUND(SUM(J284:J288),0)</f>
        <v>10</v>
      </c>
      <c r="K289" s="270"/>
      <c r="L289" s="271"/>
      <c r="M289" s="271"/>
    </row>
    <row r="290" spans="1:21" s="258" customFormat="1">
      <c r="A290" s="265"/>
      <c r="B290" s="385"/>
      <c r="C290" s="734"/>
      <c r="D290" s="734"/>
      <c r="E290" s="410"/>
      <c r="F290" s="381"/>
      <c r="G290" s="381"/>
      <c r="H290" s="381"/>
      <c r="I290" s="381"/>
      <c r="J290" s="392"/>
      <c r="K290" s="270"/>
      <c r="L290" s="271"/>
      <c r="M290" s="271"/>
    </row>
    <row r="291" spans="1:21" s="245" customFormat="1">
      <c r="A291" s="247"/>
      <c r="B291" s="385"/>
      <c r="C291" s="381"/>
      <c r="D291" s="381"/>
      <c r="E291" s="381"/>
      <c r="F291" s="381"/>
      <c r="G291" s="381"/>
      <c r="H291" s="381"/>
      <c r="I291" s="381"/>
      <c r="J291" s="392"/>
      <c r="K291" s="248"/>
      <c r="N291" s="246"/>
      <c r="O291" s="246"/>
      <c r="P291" s="246"/>
      <c r="Q291" s="246"/>
      <c r="R291" s="246"/>
      <c r="S291" s="246"/>
      <c r="T291" s="246"/>
      <c r="U291" s="246"/>
    </row>
    <row r="292" spans="1:21" s="245" customFormat="1" ht="15" thickBot="1">
      <c r="A292" s="247"/>
      <c r="B292" s="385"/>
      <c r="C292" s="381"/>
      <c r="D292" s="519"/>
      <c r="E292" s="381"/>
      <c r="F292" s="381"/>
      <c r="G292" s="381"/>
      <c r="H292" s="381"/>
      <c r="I292" s="381"/>
      <c r="J292" s="520"/>
      <c r="K292" s="248"/>
      <c r="N292" s="246"/>
      <c r="O292" s="246"/>
      <c r="P292" s="246"/>
      <c r="Q292" s="246"/>
      <c r="R292" s="246"/>
      <c r="S292" s="246"/>
      <c r="T292" s="246"/>
      <c r="U292" s="246"/>
    </row>
    <row r="293" spans="1:21" s="245" customFormat="1" ht="15" thickBot="1">
      <c r="A293" s="247"/>
      <c r="B293" s="407">
        <f>+'PRESUPUESTO OFICIAL (Entidad)'!D57</f>
        <v>9.02</v>
      </c>
      <c r="C293" s="669" t="str">
        <f>+'PRESUPUESTO OFICIAL (Entidad)'!E57</f>
        <v xml:space="preserve">Suministro e Instalación de ventana celosia 0.5x0.2m </v>
      </c>
      <c r="D293" s="669"/>
      <c r="E293" s="669"/>
      <c r="F293" s="669"/>
      <c r="G293" s="669"/>
      <c r="H293" s="323"/>
      <c r="I293" s="409" t="s">
        <v>101</v>
      </c>
      <c r="J293" s="299" t="str">
        <f>+'PRESUPUESTO OFICIAL (Entidad)'!F57</f>
        <v>UND</v>
      </c>
      <c r="K293" s="248"/>
      <c r="N293" s="246"/>
      <c r="O293" s="246"/>
      <c r="P293" s="246"/>
      <c r="Q293" s="246"/>
      <c r="R293" s="246"/>
      <c r="S293" s="246"/>
      <c r="T293" s="246"/>
      <c r="U293" s="246"/>
    </row>
    <row r="294" spans="1:21" s="245" customFormat="1" ht="57" customHeight="1">
      <c r="A294" s="247"/>
      <c r="B294" s="379"/>
      <c r="C294" s="667" t="str">
        <f>+C293</f>
        <v xml:space="preserve">Suministro e Instalación de ventana celosia 0.5x0.2m </v>
      </c>
      <c r="D294" s="652"/>
      <c r="E294" s="686" t="s">
        <v>160</v>
      </c>
      <c r="F294" s="687"/>
      <c r="G294" s="254"/>
      <c r="H294" s="254" t="s">
        <v>105</v>
      </c>
      <c r="I294" s="254" t="s">
        <v>106</v>
      </c>
      <c r="J294" s="282" t="s">
        <v>107</v>
      </c>
      <c r="K294" s="248"/>
      <c r="N294" s="246"/>
      <c r="O294" s="246"/>
      <c r="P294" s="246"/>
      <c r="Q294" s="246"/>
      <c r="R294" s="246"/>
      <c r="S294" s="246"/>
      <c r="T294" s="246"/>
      <c r="U294" s="246"/>
    </row>
    <row r="295" spans="1:21" s="245" customFormat="1" ht="18" thickBot="1">
      <c r="A295" s="247"/>
      <c r="B295" s="379"/>
      <c r="C295" s="653"/>
      <c r="D295" s="654"/>
      <c r="E295" s="688" t="s">
        <v>109</v>
      </c>
      <c r="F295" s="689"/>
      <c r="G295" s="256"/>
      <c r="H295" s="286" t="str">
        <f>+J293</f>
        <v>UND</v>
      </c>
      <c r="I295" s="257" t="s">
        <v>109</v>
      </c>
      <c r="J295" s="287" t="str">
        <f>+J293</f>
        <v>UND</v>
      </c>
      <c r="K295" s="248"/>
      <c r="N295" s="246"/>
      <c r="O295" s="246"/>
      <c r="P295" s="246"/>
      <c r="Q295" s="246"/>
      <c r="R295" s="246"/>
      <c r="S295" s="246"/>
      <c r="T295" s="246"/>
      <c r="U295" s="246"/>
    </row>
    <row r="296" spans="1:21" s="245" customFormat="1">
      <c r="A296" s="247"/>
      <c r="B296" s="369"/>
      <c r="C296" s="696" t="s">
        <v>279</v>
      </c>
      <c r="D296" s="697"/>
      <c r="E296" s="672">
        <v>1</v>
      </c>
      <c r="F296" s="695"/>
      <c r="G296" s="341"/>
      <c r="H296" s="340">
        <f>+E296</f>
        <v>1</v>
      </c>
      <c r="I296" s="263">
        <f>$J$2</f>
        <v>10</v>
      </c>
      <c r="J296" s="330">
        <f>+H296*I296</f>
        <v>10</v>
      </c>
      <c r="K296" s="248"/>
      <c r="N296" s="246"/>
      <c r="O296" s="246"/>
      <c r="P296" s="246"/>
      <c r="Q296" s="246"/>
      <c r="R296" s="246"/>
      <c r="S296" s="246"/>
      <c r="T296" s="246"/>
      <c r="U296" s="246"/>
    </row>
    <row r="297" spans="1:21" s="245" customFormat="1">
      <c r="A297" s="247"/>
      <c r="B297" s="369"/>
      <c r="C297" s="657"/>
      <c r="D297" s="658"/>
      <c r="E297" s="729"/>
      <c r="F297" s="730"/>
      <c r="G297" s="342"/>
      <c r="H297" s="264"/>
      <c r="I297" s="343"/>
      <c r="J297" s="262"/>
      <c r="K297" s="248"/>
      <c r="N297" s="246"/>
      <c r="O297" s="246"/>
      <c r="P297" s="246"/>
      <c r="Q297" s="246"/>
      <c r="R297" s="246"/>
      <c r="S297" s="246"/>
      <c r="T297" s="246"/>
      <c r="U297" s="246"/>
    </row>
    <row r="298" spans="1:21" s="245" customFormat="1">
      <c r="A298" s="247"/>
      <c r="B298" s="369"/>
      <c r="C298" s="657"/>
      <c r="D298" s="658"/>
      <c r="E298" s="731"/>
      <c r="F298" s="732"/>
      <c r="G298" s="342"/>
      <c r="H298" s="264"/>
      <c r="I298" s="343"/>
      <c r="J298" s="294"/>
      <c r="K298" s="248"/>
      <c r="N298" s="246"/>
      <c r="O298" s="246"/>
      <c r="P298" s="246"/>
      <c r="Q298" s="246"/>
      <c r="R298" s="246"/>
      <c r="S298" s="246"/>
      <c r="T298" s="246"/>
      <c r="U298" s="246"/>
    </row>
    <row r="299" spans="1:21" s="245" customFormat="1">
      <c r="A299" s="247"/>
      <c r="B299" s="369"/>
      <c r="C299" s="657"/>
      <c r="D299" s="658"/>
      <c r="E299" s="729"/>
      <c r="F299" s="730"/>
      <c r="G299" s="342"/>
      <c r="H299" s="264"/>
      <c r="I299" s="343"/>
      <c r="J299" s="294"/>
      <c r="K299" s="248"/>
      <c r="N299" s="246"/>
      <c r="O299" s="246"/>
      <c r="P299" s="246"/>
      <c r="Q299" s="246"/>
      <c r="R299" s="246"/>
      <c r="S299" s="246"/>
      <c r="T299" s="246"/>
      <c r="U299" s="246"/>
    </row>
    <row r="300" spans="1:21" s="245" customFormat="1" ht="64.5" customHeight="1" thickBot="1">
      <c r="A300" s="247"/>
      <c r="B300" s="369"/>
      <c r="C300" s="647"/>
      <c r="D300" s="665"/>
      <c r="E300" s="693"/>
      <c r="F300" s="733"/>
      <c r="G300" s="342"/>
      <c r="H300" s="264"/>
      <c r="I300" s="343"/>
      <c r="J300" s="269"/>
      <c r="K300" s="248"/>
      <c r="N300" s="246"/>
      <c r="O300" s="246"/>
      <c r="P300" s="246"/>
      <c r="Q300" s="246"/>
      <c r="R300" s="246"/>
      <c r="S300" s="246"/>
      <c r="T300" s="246"/>
      <c r="U300" s="246"/>
    </row>
    <row r="301" spans="1:21" s="245" customFormat="1" ht="15" thickBot="1">
      <c r="A301" s="247"/>
      <c r="B301" s="369"/>
      <c r="C301" s="381"/>
      <c r="D301" s="381"/>
      <c r="E301" s="381"/>
      <c r="F301" s="381"/>
      <c r="G301" s="272" t="s">
        <v>111</v>
      </c>
      <c r="H301" s="273">
        <f>ROUND(SUM(H296:H300),2)</f>
        <v>1</v>
      </c>
      <c r="I301" s="274" t="s">
        <v>112</v>
      </c>
      <c r="J301" s="273">
        <f>ROUND(SUM(J296:J300),0)</f>
        <v>10</v>
      </c>
      <c r="K301" s="248"/>
      <c r="N301" s="246"/>
      <c r="O301" s="246"/>
      <c r="P301" s="246"/>
      <c r="Q301" s="246"/>
      <c r="R301" s="246"/>
      <c r="S301" s="246"/>
      <c r="T301" s="246"/>
      <c r="U301" s="246"/>
    </row>
    <row r="302" spans="1:21" s="245" customFormat="1">
      <c r="A302" s="247"/>
      <c r="B302" s="385"/>
      <c r="C302" s="381"/>
      <c r="D302" s="381"/>
      <c r="E302" s="381"/>
      <c r="F302" s="381"/>
      <c r="G302" s="381"/>
      <c r="H302" s="381"/>
      <c r="I302" s="381"/>
      <c r="J302" s="520"/>
      <c r="K302" s="248"/>
      <c r="N302" s="246"/>
      <c r="O302" s="246"/>
      <c r="P302" s="246"/>
      <c r="Q302" s="246"/>
      <c r="R302" s="246"/>
      <c r="S302" s="246"/>
      <c r="T302" s="246"/>
      <c r="U302" s="246"/>
    </row>
    <row r="303" spans="1:21" s="245" customFormat="1" ht="15" thickBot="1">
      <c r="A303" s="247"/>
      <c r="B303" s="385"/>
      <c r="C303" s="381"/>
      <c r="D303" s="381"/>
      <c r="E303" s="381"/>
      <c r="F303" s="381"/>
      <c r="G303" s="381"/>
      <c r="H303" s="381"/>
      <c r="I303" s="381"/>
      <c r="J303" s="520"/>
      <c r="K303" s="248"/>
      <c r="N303" s="246"/>
      <c r="O303" s="246"/>
      <c r="P303" s="246"/>
      <c r="Q303" s="246"/>
      <c r="R303" s="246"/>
      <c r="S303" s="246"/>
      <c r="T303" s="246"/>
      <c r="U303" s="246"/>
    </row>
    <row r="304" spans="1:21" s="245" customFormat="1" ht="15" customHeight="1" thickBot="1">
      <c r="A304" s="247"/>
      <c r="B304" s="440">
        <f>+'PRESUPUESTO OFICIAL (Entidad)'!D60</f>
        <v>10.01</v>
      </c>
      <c r="C304" s="713" t="str">
        <f>+'PRESUPUESTO OFICIAL (Entidad)'!E60</f>
        <v>Salida lampara de muro</v>
      </c>
      <c r="D304" s="713"/>
      <c r="E304" s="713"/>
      <c r="F304" s="713"/>
      <c r="G304" s="713"/>
      <c r="H304" s="462"/>
      <c r="I304" s="443" t="s">
        <v>101</v>
      </c>
      <c r="J304" s="444" t="str">
        <f>+'PRESUPUESTO OFICIAL (Entidad)'!F60</f>
        <v>UND</v>
      </c>
      <c r="K304" s="248"/>
      <c r="N304" s="246"/>
      <c r="O304" s="246"/>
      <c r="P304" s="246"/>
      <c r="Q304" s="246"/>
      <c r="R304" s="246"/>
      <c r="S304" s="246"/>
      <c r="T304" s="246"/>
      <c r="U304" s="246"/>
    </row>
    <row r="305" spans="1:21" s="245" customFormat="1" ht="49.8" customHeight="1">
      <c r="A305" s="247"/>
      <c r="B305" s="535"/>
      <c r="C305" s="727" t="str">
        <f>+C304</f>
        <v>Salida lampara de muro</v>
      </c>
      <c r="D305" s="728"/>
      <c r="E305" s="735" t="s">
        <v>162</v>
      </c>
      <c r="F305" s="736"/>
      <c r="G305" s="488"/>
      <c r="H305" s="488" t="s">
        <v>105</v>
      </c>
      <c r="I305" s="488" t="s">
        <v>106</v>
      </c>
      <c r="J305" s="489" t="s">
        <v>107</v>
      </c>
      <c r="K305" s="248"/>
      <c r="N305" s="246"/>
      <c r="O305" s="246"/>
      <c r="P305" s="246"/>
      <c r="Q305" s="246"/>
      <c r="R305" s="246"/>
      <c r="S305" s="246"/>
      <c r="T305" s="246"/>
      <c r="U305" s="246"/>
    </row>
    <row r="306" spans="1:21" s="245" customFormat="1" ht="18" thickBot="1">
      <c r="A306" s="247"/>
      <c r="B306" s="446"/>
      <c r="C306" s="682"/>
      <c r="D306" s="703"/>
      <c r="E306" s="714" t="s">
        <v>163</v>
      </c>
      <c r="F306" s="715"/>
      <c r="G306" s="420"/>
      <c r="H306" s="421" t="str">
        <f>+J304</f>
        <v>UND</v>
      </c>
      <c r="I306" s="422" t="s">
        <v>109</v>
      </c>
      <c r="J306" s="423" t="str">
        <f>+J304</f>
        <v>UND</v>
      </c>
      <c r="K306" s="248"/>
      <c r="N306" s="246"/>
      <c r="O306" s="246"/>
      <c r="P306" s="246"/>
      <c r="Q306" s="246"/>
      <c r="R306" s="246"/>
      <c r="S306" s="246"/>
      <c r="T306" s="246"/>
      <c r="U306" s="246"/>
    </row>
    <row r="307" spans="1:21" s="245" customFormat="1">
      <c r="A307" s="247"/>
      <c r="B307" s="445"/>
      <c r="C307" s="716" t="s">
        <v>110</v>
      </c>
      <c r="D307" s="717"/>
      <c r="E307" s="722">
        <v>1</v>
      </c>
      <c r="F307" s="723"/>
      <c r="G307" s="425"/>
      <c r="H307" s="424">
        <f>+E307</f>
        <v>1</v>
      </c>
      <c r="I307" s="263">
        <f>$J$2</f>
        <v>10</v>
      </c>
      <c r="J307" s="464">
        <f>+H307*I307</f>
        <v>10</v>
      </c>
      <c r="K307" s="248"/>
      <c r="N307" s="246"/>
      <c r="O307" s="246"/>
      <c r="P307" s="246"/>
      <c r="Q307" s="246"/>
      <c r="R307" s="246"/>
      <c r="S307" s="246"/>
      <c r="T307" s="246"/>
      <c r="U307" s="246"/>
    </row>
    <row r="308" spans="1:21" s="245" customFormat="1">
      <c r="A308" s="247"/>
      <c r="B308" s="445"/>
      <c r="C308" s="684"/>
      <c r="D308" s="685"/>
      <c r="E308" s="712"/>
      <c r="F308" s="712"/>
      <c r="G308" s="429"/>
      <c r="H308" s="430"/>
      <c r="I308" s="431"/>
      <c r="J308" s="427"/>
      <c r="K308" s="248"/>
      <c r="N308" s="246"/>
      <c r="O308" s="246"/>
      <c r="P308" s="246"/>
      <c r="Q308" s="246"/>
      <c r="R308" s="246"/>
      <c r="S308" s="246"/>
      <c r="T308" s="246"/>
      <c r="U308" s="246"/>
    </row>
    <row r="309" spans="1:21" s="245" customFormat="1" ht="15" thickBot="1">
      <c r="A309" s="247"/>
      <c r="B309" s="445"/>
      <c r="C309" s="706"/>
      <c r="D309" s="707"/>
      <c r="E309" s="724"/>
      <c r="F309" s="725"/>
      <c r="G309" s="429"/>
      <c r="H309" s="430"/>
      <c r="I309" s="431"/>
      <c r="J309" s="465"/>
      <c r="K309" s="248"/>
      <c r="N309" s="246"/>
      <c r="O309" s="246"/>
      <c r="P309" s="246"/>
      <c r="Q309" s="246"/>
      <c r="R309" s="246"/>
      <c r="S309" s="246"/>
      <c r="T309" s="246"/>
      <c r="U309" s="246"/>
    </row>
    <row r="310" spans="1:21" s="245" customFormat="1" ht="18" thickBot="1">
      <c r="A310" s="247"/>
      <c r="B310" s="446"/>
      <c r="C310" s="447"/>
      <c r="D310" s="447"/>
      <c r="E310" s="447"/>
      <c r="F310" s="447"/>
      <c r="G310" s="536" t="s">
        <v>111</v>
      </c>
      <c r="H310" s="537">
        <f>SUM(H307:H309)</f>
        <v>1</v>
      </c>
      <c r="I310" s="538" t="s">
        <v>112</v>
      </c>
      <c r="J310" s="471">
        <f>SUM(J307:J309)</f>
        <v>10</v>
      </c>
      <c r="K310" s="248"/>
      <c r="N310" s="246"/>
      <c r="O310" s="246"/>
      <c r="P310" s="246"/>
      <c r="Q310" s="246"/>
      <c r="R310" s="246"/>
      <c r="S310" s="246"/>
      <c r="T310" s="246"/>
      <c r="U310" s="246"/>
    </row>
    <row r="311" spans="1:21" s="245" customFormat="1" ht="13.5" customHeight="1">
      <c r="A311" s="247"/>
      <c r="B311" s="539"/>
      <c r="C311" s="484"/>
      <c r="D311" s="484"/>
      <c r="E311" s="484"/>
      <c r="F311" s="484"/>
      <c r="G311" s="484"/>
      <c r="H311" s="484"/>
      <c r="I311" s="484"/>
      <c r="J311" s="540"/>
      <c r="K311" s="248"/>
      <c r="N311" s="246"/>
      <c r="O311" s="246"/>
      <c r="P311" s="246"/>
      <c r="Q311" s="246"/>
      <c r="R311" s="246"/>
      <c r="S311" s="246"/>
      <c r="T311" s="246"/>
      <c r="U311" s="246"/>
    </row>
    <row r="312" spans="1:21" s="245" customFormat="1">
      <c r="A312" s="247"/>
      <c r="B312" s="385"/>
      <c r="C312" s="381"/>
      <c r="D312" s="381"/>
      <c r="E312" s="381"/>
      <c r="F312" s="381"/>
      <c r="G312" s="381"/>
      <c r="H312" s="381"/>
      <c r="I312" s="381"/>
      <c r="J312" s="520"/>
      <c r="K312" s="248"/>
      <c r="N312" s="246"/>
      <c r="O312" s="246"/>
      <c r="P312" s="246"/>
      <c r="Q312" s="246"/>
      <c r="R312" s="246"/>
      <c r="S312" s="246"/>
      <c r="T312" s="246"/>
      <c r="U312" s="246"/>
    </row>
    <row r="313" spans="1:21" s="245" customFormat="1" ht="15" thickBot="1">
      <c r="A313" s="247"/>
      <c r="B313" s="385"/>
      <c r="C313" s="381"/>
      <c r="D313" s="381"/>
      <c r="E313" s="381"/>
      <c r="F313" s="381"/>
      <c r="G313" s="381"/>
      <c r="H313" s="381"/>
      <c r="I313" s="381"/>
      <c r="J313" s="520"/>
      <c r="K313" s="248"/>
      <c r="N313" s="246"/>
      <c r="O313" s="246"/>
      <c r="P313" s="246"/>
      <c r="Q313" s="246"/>
      <c r="R313" s="246"/>
      <c r="S313" s="246"/>
      <c r="T313" s="246"/>
      <c r="U313" s="246"/>
    </row>
    <row r="314" spans="1:21" s="245" customFormat="1" ht="15" thickBot="1">
      <c r="A314" s="247"/>
      <c r="B314" s="440">
        <f>+'PRESUPUESTO OFICIAL (Entidad)'!D61</f>
        <v>10.02</v>
      </c>
      <c r="C314" s="713" t="str">
        <f>+'PRESUPUESTO OFICIAL (Entidad)'!E61</f>
        <v>Punto eléctrico interruptor doble</v>
      </c>
      <c r="D314" s="713"/>
      <c r="E314" s="713"/>
      <c r="F314" s="713"/>
      <c r="G314" s="713"/>
      <c r="H314" s="462"/>
      <c r="I314" s="443" t="s">
        <v>101</v>
      </c>
      <c r="J314" s="444" t="str">
        <f>+'PRESUPUESTO OFICIAL (Entidad)'!F61</f>
        <v>UND</v>
      </c>
      <c r="K314" s="248"/>
      <c r="N314" s="246"/>
      <c r="O314" s="246"/>
      <c r="P314" s="246"/>
      <c r="Q314" s="246"/>
      <c r="R314" s="246"/>
      <c r="S314" s="246"/>
      <c r="T314" s="246"/>
      <c r="U314" s="246"/>
    </row>
    <row r="315" spans="1:21" s="245" customFormat="1" ht="48">
      <c r="A315" s="247"/>
      <c r="B315" s="446"/>
      <c r="C315" s="680" t="str">
        <f>+C314</f>
        <v>Punto eléctrico interruptor doble</v>
      </c>
      <c r="D315" s="702"/>
      <c r="E315" s="720" t="s">
        <v>39</v>
      </c>
      <c r="F315" s="721"/>
      <c r="G315" s="417"/>
      <c r="H315" s="417" t="s">
        <v>105</v>
      </c>
      <c r="I315" s="417" t="s">
        <v>106</v>
      </c>
      <c r="J315" s="418" t="s">
        <v>107</v>
      </c>
      <c r="K315" s="248"/>
      <c r="N315" s="246"/>
      <c r="O315" s="246"/>
      <c r="P315" s="246"/>
      <c r="Q315" s="246"/>
      <c r="R315" s="246"/>
      <c r="S315" s="246"/>
      <c r="T315" s="246"/>
      <c r="U315" s="246"/>
    </row>
    <row r="316" spans="1:21" s="245" customFormat="1" ht="18" thickBot="1">
      <c r="A316" s="247"/>
      <c r="B316" s="446"/>
      <c r="C316" s="682"/>
      <c r="D316" s="703"/>
      <c r="E316" s="714" t="s">
        <v>109</v>
      </c>
      <c r="F316" s="715"/>
      <c r="G316" s="420"/>
      <c r="H316" s="421" t="str">
        <f>+J314</f>
        <v>UND</v>
      </c>
      <c r="I316" s="422" t="s">
        <v>109</v>
      </c>
      <c r="J316" s="423" t="str">
        <f>+J314</f>
        <v>UND</v>
      </c>
      <c r="K316" s="248"/>
      <c r="N316" s="246"/>
      <c r="O316" s="246"/>
      <c r="P316" s="246"/>
      <c r="Q316" s="246"/>
      <c r="R316" s="246"/>
      <c r="S316" s="246"/>
      <c r="T316" s="246"/>
      <c r="U316" s="246"/>
    </row>
    <row r="317" spans="1:21" s="245" customFormat="1">
      <c r="A317" s="247"/>
      <c r="B317" s="445"/>
      <c r="C317" s="716" t="s">
        <v>110</v>
      </c>
      <c r="D317" s="717"/>
      <c r="E317" s="722">
        <v>1</v>
      </c>
      <c r="F317" s="723"/>
      <c r="G317" s="425"/>
      <c r="H317" s="424">
        <f>+E317</f>
        <v>1</v>
      </c>
      <c r="I317" s="263">
        <f>$J$2</f>
        <v>10</v>
      </c>
      <c r="J317" s="464">
        <f>+H317*I317</f>
        <v>10</v>
      </c>
      <c r="K317" s="248"/>
      <c r="N317" s="246"/>
      <c r="O317" s="246"/>
      <c r="P317" s="246"/>
      <c r="Q317" s="246"/>
      <c r="R317" s="246"/>
      <c r="S317" s="246"/>
      <c r="T317" s="246"/>
      <c r="U317" s="246"/>
    </row>
    <row r="318" spans="1:21" s="245" customFormat="1">
      <c r="A318" s="247"/>
      <c r="B318" s="445"/>
      <c r="C318" s="684"/>
      <c r="D318" s="685"/>
      <c r="E318" s="712"/>
      <c r="F318" s="712"/>
      <c r="G318" s="429"/>
      <c r="H318" s="430"/>
      <c r="I318" s="431"/>
      <c r="J318" s="427"/>
      <c r="K318" s="248"/>
      <c r="N318" s="246"/>
      <c r="O318" s="246"/>
      <c r="P318" s="246"/>
      <c r="Q318" s="246"/>
      <c r="R318" s="246"/>
      <c r="S318" s="246"/>
      <c r="T318" s="246"/>
      <c r="U318" s="246"/>
    </row>
    <row r="319" spans="1:21" s="245" customFormat="1" ht="15" thickBot="1">
      <c r="A319" s="247"/>
      <c r="B319" s="445"/>
      <c r="C319" s="706"/>
      <c r="D319" s="707"/>
      <c r="E319" s="724"/>
      <c r="F319" s="725"/>
      <c r="G319" s="429"/>
      <c r="H319" s="430"/>
      <c r="I319" s="431"/>
      <c r="J319" s="465"/>
      <c r="K319" s="248"/>
      <c r="N319" s="246"/>
      <c r="O319" s="246"/>
      <c r="P319" s="246"/>
      <c r="Q319" s="246"/>
      <c r="R319" s="246"/>
      <c r="S319" s="246"/>
      <c r="T319" s="246"/>
      <c r="U319" s="246"/>
    </row>
    <row r="320" spans="1:21" s="245" customFormat="1" ht="18" thickBot="1">
      <c r="A320" s="247"/>
      <c r="B320" s="446"/>
      <c r="C320" s="447"/>
      <c r="D320" s="447"/>
      <c r="E320" s="447"/>
      <c r="F320" s="447"/>
      <c r="G320" s="437" t="s">
        <v>111</v>
      </c>
      <c r="H320" s="438">
        <f>SUM(H317:H319)</f>
        <v>1</v>
      </c>
      <c r="I320" s="439" t="s">
        <v>112</v>
      </c>
      <c r="J320" s="466">
        <f>SUM(J317:J319)</f>
        <v>10</v>
      </c>
      <c r="K320" s="248"/>
      <c r="N320" s="246"/>
      <c r="O320" s="246"/>
      <c r="P320" s="246"/>
      <c r="Q320" s="246"/>
      <c r="R320" s="246"/>
      <c r="S320" s="246"/>
      <c r="T320" s="246"/>
      <c r="U320" s="246"/>
    </row>
    <row r="321" spans="1:21" s="245" customFormat="1" ht="15" thickBot="1">
      <c r="A321" s="247"/>
      <c r="B321" s="467"/>
      <c r="C321" s="447"/>
      <c r="D321" s="447"/>
      <c r="E321" s="447"/>
      <c r="F321" s="447"/>
      <c r="G321" s="447"/>
      <c r="H321" s="447"/>
      <c r="I321" s="447"/>
      <c r="J321" s="468"/>
      <c r="K321" s="248"/>
      <c r="N321" s="246"/>
      <c r="O321" s="246"/>
      <c r="P321" s="246"/>
      <c r="Q321" s="246"/>
      <c r="R321" s="246"/>
      <c r="S321" s="246"/>
      <c r="T321" s="246"/>
      <c r="U321" s="246"/>
    </row>
    <row r="322" spans="1:21" s="245" customFormat="1" ht="18" customHeight="1" thickBot="1">
      <c r="A322" s="247"/>
      <c r="B322" s="440">
        <f>+'PRESUPUESTO OFICIAL (Entidad)'!D62</f>
        <v>10.029999999999999</v>
      </c>
      <c r="C322" s="713" t="str">
        <f>+'PRESUPUESTO OFICIAL (Entidad)'!E62</f>
        <v>Conexión circuito eléctrico existente en la vivienda</v>
      </c>
      <c r="D322" s="713"/>
      <c r="E322" s="713"/>
      <c r="F322" s="713"/>
      <c r="G322" s="713"/>
      <c r="H322" s="462"/>
      <c r="I322" s="443" t="s">
        <v>101</v>
      </c>
      <c r="J322" s="444" t="str">
        <f>+'PRESUPUESTO OFICIAL (Entidad)'!F62</f>
        <v>ML</v>
      </c>
      <c r="K322" s="248"/>
      <c r="N322" s="246"/>
      <c r="O322" s="246"/>
      <c r="P322" s="246"/>
      <c r="Q322" s="246"/>
      <c r="R322" s="246"/>
      <c r="S322" s="246"/>
      <c r="T322" s="246"/>
      <c r="U322" s="246"/>
    </row>
    <row r="323" spans="1:21" s="245" customFormat="1" ht="48">
      <c r="A323" s="247"/>
      <c r="B323" s="446"/>
      <c r="C323" s="680" t="str">
        <f>+C322</f>
        <v>Conexión circuito eléctrico existente en la vivienda</v>
      </c>
      <c r="D323" s="702"/>
      <c r="E323" s="720" t="s">
        <v>164</v>
      </c>
      <c r="F323" s="721"/>
      <c r="G323" s="417"/>
      <c r="H323" s="417" t="s">
        <v>105</v>
      </c>
      <c r="I323" s="417" t="s">
        <v>106</v>
      </c>
      <c r="J323" s="418" t="s">
        <v>107</v>
      </c>
      <c r="K323" s="248"/>
      <c r="N323" s="246"/>
      <c r="O323" s="246"/>
      <c r="P323" s="246"/>
      <c r="Q323" s="246"/>
      <c r="R323" s="246"/>
      <c r="S323" s="246"/>
      <c r="T323" s="246"/>
      <c r="U323" s="246"/>
    </row>
    <row r="324" spans="1:21" s="245" customFormat="1" ht="18" thickBot="1">
      <c r="A324" s="247"/>
      <c r="B324" s="446"/>
      <c r="C324" s="682"/>
      <c r="D324" s="703"/>
      <c r="E324" s="714" t="s">
        <v>154</v>
      </c>
      <c r="F324" s="715"/>
      <c r="G324" s="420"/>
      <c r="H324" s="421" t="str">
        <f>+J322</f>
        <v>ML</v>
      </c>
      <c r="I324" s="422" t="s">
        <v>109</v>
      </c>
      <c r="J324" s="423" t="str">
        <f>+J322</f>
        <v>ML</v>
      </c>
      <c r="K324" s="248"/>
      <c r="N324" s="246"/>
      <c r="O324" s="246"/>
      <c r="P324" s="246"/>
      <c r="Q324" s="246"/>
      <c r="R324" s="246"/>
      <c r="S324" s="246"/>
      <c r="T324" s="246"/>
      <c r="U324" s="246"/>
    </row>
    <row r="325" spans="1:21" s="245" customFormat="1">
      <c r="A325" s="247"/>
      <c r="B325" s="445"/>
      <c r="C325" s="716" t="s">
        <v>110</v>
      </c>
      <c r="D325" s="717"/>
      <c r="E325" s="722">
        <v>10</v>
      </c>
      <c r="F325" s="723"/>
      <c r="G325" s="425"/>
      <c r="H325" s="424">
        <f>+E325</f>
        <v>10</v>
      </c>
      <c r="I325" s="263">
        <f>$J$2</f>
        <v>10</v>
      </c>
      <c r="J325" s="464">
        <f>+H325*I325</f>
        <v>100</v>
      </c>
      <c r="K325" s="248"/>
      <c r="N325" s="246"/>
      <c r="O325" s="246"/>
      <c r="P325" s="246"/>
      <c r="Q325" s="246"/>
      <c r="R325" s="246"/>
      <c r="S325" s="246"/>
      <c r="T325" s="246"/>
      <c r="U325" s="246"/>
    </row>
    <row r="326" spans="1:21" s="245" customFormat="1">
      <c r="A326" s="247"/>
      <c r="B326" s="445"/>
      <c r="C326" s="684"/>
      <c r="D326" s="685"/>
      <c r="E326" s="712"/>
      <c r="F326" s="712"/>
      <c r="G326" s="429"/>
      <c r="H326" s="430"/>
      <c r="I326" s="431"/>
      <c r="J326" s="427"/>
      <c r="K326" s="248"/>
      <c r="N326" s="246"/>
      <c r="O326" s="246"/>
      <c r="P326" s="246"/>
      <c r="Q326" s="246"/>
      <c r="R326" s="246"/>
      <c r="S326" s="246"/>
      <c r="T326" s="246"/>
      <c r="U326" s="246"/>
    </row>
    <row r="327" spans="1:21" s="245" customFormat="1" ht="15" thickBot="1">
      <c r="A327" s="247"/>
      <c r="B327" s="445"/>
      <c r="C327" s="706"/>
      <c r="D327" s="707"/>
      <c r="E327" s="724"/>
      <c r="F327" s="725"/>
      <c r="G327" s="429"/>
      <c r="H327" s="430"/>
      <c r="I327" s="431"/>
      <c r="J327" s="465"/>
      <c r="K327" s="248"/>
      <c r="N327" s="246"/>
      <c r="O327" s="246"/>
      <c r="P327" s="246"/>
      <c r="Q327" s="246"/>
      <c r="R327" s="246"/>
      <c r="S327" s="246"/>
      <c r="T327" s="246"/>
      <c r="U327" s="246"/>
    </row>
    <row r="328" spans="1:21" s="245" customFormat="1" ht="23.25" customHeight="1" thickBot="1">
      <c r="A328" s="247"/>
      <c r="B328" s="446"/>
      <c r="C328" s="447"/>
      <c r="D328" s="447"/>
      <c r="E328" s="447"/>
      <c r="F328" s="447"/>
      <c r="G328" s="437" t="s">
        <v>111</v>
      </c>
      <c r="H328" s="438">
        <f>SUM(H325:H327)</f>
        <v>10</v>
      </c>
      <c r="I328" s="439" t="s">
        <v>112</v>
      </c>
      <c r="J328" s="466">
        <f>SUM(J325:J327)</f>
        <v>100</v>
      </c>
      <c r="K328" s="248"/>
      <c r="N328" s="246"/>
      <c r="O328" s="246"/>
      <c r="P328" s="246"/>
      <c r="Q328" s="246"/>
      <c r="R328" s="246"/>
      <c r="S328" s="246"/>
      <c r="T328" s="246"/>
      <c r="U328" s="246"/>
    </row>
    <row r="329" spans="1:21" s="245" customFormat="1">
      <c r="A329" s="247"/>
      <c r="B329" s="385"/>
      <c r="C329" s="381"/>
      <c r="D329" s="381"/>
      <c r="E329" s="381"/>
      <c r="F329" s="381"/>
      <c r="G329" s="381"/>
      <c r="H329" s="381"/>
      <c r="I329" s="381"/>
      <c r="J329" s="520"/>
      <c r="K329" s="248"/>
      <c r="N329" s="246"/>
      <c r="O329" s="246"/>
      <c r="P329" s="246"/>
      <c r="Q329" s="246"/>
      <c r="R329" s="246"/>
      <c r="S329" s="246"/>
      <c r="T329" s="246"/>
      <c r="U329" s="246"/>
    </row>
    <row r="330" spans="1:21" s="245" customFormat="1" ht="15" thickBot="1">
      <c r="A330" s="247"/>
      <c r="B330" s="385"/>
      <c r="C330" s="381"/>
      <c r="D330" s="381"/>
      <c r="E330" s="381"/>
      <c r="F330" s="381"/>
      <c r="G330" s="381"/>
      <c r="H330" s="381"/>
      <c r="I330" s="381"/>
      <c r="J330" s="520"/>
      <c r="K330" s="248"/>
      <c r="N330" s="246"/>
      <c r="O330" s="246"/>
      <c r="P330" s="246"/>
      <c r="Q330" s="246"/>
      <c r="R330" s="246"/>
      <c r="S330" s="246"/>
      <c r="T330" s="246"/>
      <c r="U330" s="246"/>
    </row>
    <row r="331" spans="1:21" s="245" customFormat="1" ht="15" thickBot="1">
      <c r="A331" s="247"/>
      <c r="B331" s="563">
        <f>+'PRESUPUESTO OFICIAL (Entidad)'!D65</f>
        <v>11.01</v>
      </c>
      <c r="C331" s="737" t="str">
        <f>+'PRESUPUESTO OFICIAL (Entidad)'!E65</f>
        <v>Construcción trampa de grasas</v>
      </c>
      <c r="D331" s="737"/>
      <c r="E331" s="737"/>
      <c r="F331" s="737"/>
      <c r="G331" s="564"/>
      <c r="H331" s="564"/>
      <c r="I331" s="573" t="s">
        <v>101</v>
      </c>
      <c r="J331" s="574" t="str">
        <f>+'PRESUPUESTO OFICIAL (Entidad)'!F65</f>
        <v>UND</v>
      </c>
      <c r="K331" s="554"/>
      <c r="N331" s="246"/>
      <c r="O331" s="246"/>
      <c r="P331" s="246"/>
      <c r="Q331" s="246"/>
      <c r="R331" s="246"/>
      <c r="S331" s="246"/>
      <c r="T331" s="246"/>
      <c r="U331" s="246"/>
    </row>
    <row r="332" spans="1:21" s="245" customFormat="1" ht="47.4" customHeight="1">
      <c r="A332" s="247"/>
      <c r="B332" s="535"/>
      <c r="C332" s="727" t="str">
        <f>+C331</f>
        <v>Construcción trampa de grasas</v>
      </c>
      <c r="D332" s="728"/>
      <c r="E332" s="735" t="s">
        <v>157</v>
      </c>
      <c r="F332" s="736"/>
      <c r="G332" s="735" t="s">
        <v>106</v>
      </c>
      <c r="H332" s="738"/>
      <c r="I332" s="736"/>
      <c r="J332" s="489" t="s">
        <v>107</v>
      </c>
      <c r="K332" s="565"/>
      <c r="N332" s="246"/>
      <c r="O332" s="246"/>
      <c r="P332" s="246"/>
      <c r="Q332" s="246"/>
      <c r="R332" s="246"/>
      <c r="S332" s="246"/>
      <c r="T332" s="246"/>
      <c r="U332" s="246"/>
    </row>
    <row r="333" spans="1:21" s="245" customFormat="1" ht="18" thickBot="1">
      <c r="A333" s="247"/>
      <c r="B333" s="446"/>
      <c r="C333" s="682"/>
      <c r="D333" s="703"/>
      <c r="E333" s="714" t="s">
        <v>185</v>
      </c>
      <c r="F333" s="715"/>
      <c r="G333" s="714" t="s">
        <v>109</v>
      </c>
      <c r="H333" s="739"/>
      <c r="I333" s="715"/>
      <c r="J333" s="423" t="str">
        <f>+J331</f>
        <v>UND</v>
      </c>
      <c r="K333" s="566"/>
      <c r="N333" s="246"/>
      <c r="O333" s="246"/>
      <c r="P333" s="246"/>
      <c r="Q333" s="246"/>
      <c r="R333" s="246"/>
      <c r="S333" s="246"/>
      <c r="T333" s="246"/>
      <c r="U333" s="246"/>
    </row>
    <row r="334" spans="1:21" s="245" customFormat="1" ht="17.399999999999999">
      <c r="A334" s="247"/>
      <c r="B334" s="446"/>
      <c r="C334" s="704" t="s">
        <v>183</v>
      </c>
      <c r="D334" s="705"/>
      <c r="E334" s="722">
        <v>1</v>
      </c>
      <c r="F334" s="742"/>
      <c r="G334" s="722">
        <f>$J$2</f>
        <v>10</v>
      </c>
      <c r="H334" s="723"/>
      <c r="I334" s="742"/>
      <c r="J334" s="505">
        <f>+E334*G334</f>
        <v>10</v>
      </c>
      <c r="K334" s="566"/>
      <c r="N334" s="246"/>
      <c r="O334" s="246"/>
      <c r="P334" s="246"/>
      <c r="Q334" s="246"/>
      <c r="R334" s="246"/>
      <c r="S334" s="246"/>
      <c r="T334" s="246"/>
      <c r="U334" s="246"/>
    </row>
    <row r="335" spans="1:21" s="245" customFormat="1">
      <c r="A335" s="247"/>
      <c r="B335" s="445"/>
      <c r="C335" s="684"/>
      <c r="D335" s="685"/>
      <c r="E335" s="506"/>
      <c r="F335" s="506"/>
      <c r="G335" s="507"/>
      <c r="H335" s="507"/>
      <c r="I335" s="507"/>
      <c r="J335" s="491"/>
      <c r="K335" s="566"/>
      <c r="N335" s="246"/>
      <c r="O335" s="246"/>
      <c r="P335" s="246"/>
      <c r="Q335" s="246"/>
      <c r="R335" s="246"/>
      <c r="S335" s="246"/>
      <c r="T335" s="246"/>
      <c r="U335" s="246"/>
    </row>
    <row r="336" spans="1:21" s="245" customFormat="1">
      <c r="A336" s="247"/>
      <c r="B336" s="445"/>
      <c r="C336" s="684"/>
      <c r="D336" s="685"/>
      <c r="E336" s="428"/>
      <c r="F336" s="428"/>
      <c r="G336" s="555"/>
      <c r="H336" s="555"/>
      <c r="I336" s="555"/>
      <c r="J336" s="491"/>
      <c r="K336" s="566"/>
      <c r="N336" s="246"/>
      <c r="O336" s="246"/>
      <c r="P336" s="246"/>
      <c r="Q336" s="246"/>
      <c r="R336" s="246"/>
      <c r="S336" s="246"/>
      <c r="T336" s="246"/>
      <c r="U336" s="246"/>
    </row>
    <row r="337" spans="1:21" s="245" customFormat="1">
      <c r="A337" s="247"/>
      <c r="B337" s="445"/>
      <c r="C337" s="684"/>
      <c r="D337" s="685"/>
      <c r="E337" s="428"/>
      <c r="F337" s="428"/>
      <c r="G337" s="555"/>
      <c r="H337" s="555"/>
      <c r="I337" s="555"/>
      <c r="J337" s="491"/>
      <c r="K337" s="566"/>
      <c r="N337" s="246"/>
      <c r="O337" s="246"/>
      <c r="P337" s="246"/>
      <c r="Q337" s="246"/>
      <c r="R337" s="246"/>
      <c r="S337" s="246"/>
      <c r="T337" s="246"/>
      <c r="U337" s="246"/>
    </row>
    <row r="338" spans="1:21" s="245" customFormat="1" ht="15" thickBot="1">
      <c r="A338" s="247"/>
      <c r="B338" s="445"/>
      <c r="C338" s="706"/>
      <c r="D338" s="707"/>
      <c r="E338" s="432"/>
      <c r="F338" s="432"/>
      <c r="G338" s="556"/>
      <c r="H338" s="556"/>
      <c r="I338" s="556"/>
      <c r="J338" s="465"/>
      <c r="K338" s="566"/>
      <c r="N338" s="246"/>
      <c r="O338" s="246"/>
      <c r="P338" s="246"/>
      <c r="Q338" s="246"/>
      <c r="R338" s="246"/>
      <c r="S338" s="246"/>
      <c r="T338" s="246"/>
      <c r="U338" s="246"/>
    </row>
    <row r="339" spans="1:21" s="245" customFormat="1" ht="18" thickBot="1">
      <c r="A339" s="247"/>
      <c r="B339" s="446"/>
      <c r="C339" s="447"/>
      <c r="D339" s="447"/>
      <c r="E339" s="447"/>
      <c r="F339" s="447"/>
      <c r="G339" s="557" t="s">
        <v>112</v>
      </c>
      <c r="H339" s="558">
        <f>+E334</f>
        <v>1</v>
      </c>
      <c r="I339" s="499" t="s">
        <v>112</v>
      </c>
      <c r="J339" s="466">
        <f>SUM(J334:J338)</f>
        <v>10</v>
      </c>
      <c r="K339" s="566"/>
      <c r="N339" s="246"/>
      <c r="O339" s="246"/>
      <c r="P339" s="246"/>
      <c r="Q339" s="246"/>
      <c r="R339" s="246"/>
      <c r="S339" s="246"/>
      <c r="T339" s="246"/>
      <c r="U339" s="246"/>
    </row>
    <row r="340" spans="1:21" s="245" customFormat="1" ht="45.75" customHeight="1" thickBot="1">
      <c r="A340" s="247"/>
      <c r="B340" s="467"/>
      <c r="C340" s="447"/>
      <c r="D340" s="447"/>
      <c r="E340" s="447"/>
      <c r="F340" s="447"/>
      <c r="G340" s="447"/>
      <c r="H340" s="447"/>
      <c r="I340" s="447"/>
      <c r="J340" s="447"/>
      <c r="K340" s="566"/>
      <c r="N340" s="246"/>
      <c r="O340" s="246"/>
      <c r="P340" s="246"/>
      <c r="Q340" s="246"/>
      <c r="R340" s="246"/>
      <c r="S340" s="246"/>
      <c r="T340" s="246"/>
      <c r="U340" s="246"/>
    </row>
    <row r="341" spans="1:21" s="245" customFormat="1" ht="15" thickBot="1">
      <c r="A341" s="247"/>
      <c r="B341" s="440">
        <f>+'PRESUPUESTO OFICIAL (Entidad)'!D66</f>
        <v>11.02</v>
      </c>
      <c r="C341" s="740" t="str">
        <f>+'PRESUPUESTO OFICIAL (Entidad)'!E66</f>
        <v xml:space="preserve">Construcción tanque séptico </v>
      </c>
      <c r="D341" s="740"/>
      <c r="E341" s="740"/>
      <c r="F341" s="740"/>
      <c r="G341" s="501"/>
      <c r="H341" s="501"/>
      <c r="I341" s="443" t="s">
        <v>101</v>
      </c>
      <c r="J341" s="444" t="str">
        <f>+'PRESUPUESTO OFICIAL (Entidad)'!F66</f>
        <v>UND</v>
      </c>
      <c r="K341" s="566"/>
      <c r="N341" s="246"/>
      <c r="O341" s="246"/>
      <c r="P341" s="246"/>
      <c r="Q341" s="246"/>
      <c r="R341" s="246"/>
      <c r="S341" s="246"/>
      <c r="T341" s="246"/>
      <c r="U341" s="246"/>
    </row>
    <row r="342" spans="1:21" s="245" customFormat="1" ht="30" customHeight="1">
      <c r="A342" s="247"/>
      <c r="B342" s="446"/>
      <c r="C342" s="680" t="str">
        <f>+C341</f>
        <v xml:space="preserve">Construcción tanque séptico </v>
      </c>
      <c r="D342" s="702"/>
      <c r="E342" s="720" t="s">
        <v>157</v>
      </c>
      <c r="F342" s="721"/>
      <c r="G342" s="720" t="s">
        <v>106</v>
      </c>
      <c r="H342" s="741"/>
      <c r="I342" s="721"/>
      <c r="J342" s="418" t="s">
        <v>107</v>
      </c>
      <c r="K342" s="566"/>
      <c r="N342" s="246"/>
      <c r="O342" s="246"/>
      <c r="P342" s="246"/>
      <c r="Q342" s="246"/>
      <c r="R342" s="246"/>
      <c r="S342" s="246"/>
      <c r="T342" s="246"/>
      <c r="U342" s="246"/>
    </row>
    <row r="343" spans="1:21" s="245" customFormat="1" ht="18" thickBot="1">
      <c r="A343" s="247"/>
      <c r="B343" s="446"/>
      <c r="C343" s="682"/>
      <c r="D343" s="703"/>
      <c r="E343" s="714" t="s">
        <v>185</v>
      </c>
      <c r="F343" s="715"/>
      <c r="G343" s="714" t="s">
        <v>109</v>
      </c>
      <c r="H343" s="739"/>
      <c r="I343" s="715"/>
      <c r="J343" s="423" t="str">
        <f>+J341</f>
        <v>UND</v>
      </c>
      <c r="K343" s="566"/>
      <c r="N343" s="246"/>
      <c r="O343" s="246"/>
      <c r="P343" s="246"/>
      <c r="Q343" s="246"/>
      <c r="R343" s="246"/>
      <c r="S343" s="246"/>
      <c r="T343" s="246"/>
      <c r="U343" s="246"/>
    </row>
    <row r="344" spans="1:21" s="245" customFormat="1" ht="17.399999999999999">
      <c r="A344" s="247"/>
      <c r="B344" s="446"/>
      <c r="C344" s="743" t="s">
        <v>186</v>
      </c>
      <c r="D344" s="744"/>
      <c r="E344" s="722">
        <v>1</v>
      </c>
      <c r="F344" s="742"/>
      <c r="G344" s="722">
        <f>$J$2</f>
        <v>10</v>
      </c>
      <c r="H344" s="723"/>
      <c r="I344" s="742"/>
      <c r="J344" s="505">
        <f>+E344*G344</f>
        <v>10</v>
      </c>
      <c r="K344" s="566"/>
      <c r="N344" s="246"/>
      <c r="O344" s="246"/>
      <c r="P344" s="246"/>
      <c r="Q344" s="246"/>
      <c r="R344" s="246"/>
      <c r="S344" s="246"/>
      <c r="T344" s="246"/>
      <c r="U344" s="246"/>
    </row>
    <row r="345" spans="1:21" s="245" customFormat="1">
      <c r="A345" s="247"/>
      <c r="B345" s="445"/>
      <c r="C345" s="684"/>
      <c r="D345" s="685"/>
      <c r="E345" s="506"/>
      <c r="F345" s="506"/>
      <c r="G345" s="507"/>
      <c r="H345" s="507"/>
      <c r="I345" s="507"/>
      <c r="J345" s="491"/>
      <c r="K345" s="566"/>
      <c r="N345" s="246"/>
      <c r="O345" s="246"/>
      <c r="P345" s="246"/>
      <c r="Q345" s="246"/>
      <c r="R345" s="246"/>
      <c r="S345" s="246"/>
      <c r="T345" s="246"/>
      <c r="U345" s="246"/>
    </row>
    <row r="346" spans="1:21" s="245" customFormat="1">
      <c r="A346" s="247"/>
      <c r="B346" s="445"/>
      <c r="C346" s="684"/>
      <c r="D346" s="685"/>
      <c r="E346" s="428"/>
      <c r="F346" s="428"/>
      <c r="G346" s="555"/>
      <c r="H346" s="555"/>
      <c r="I346" s="555"/>
      <c r="J346" s="491"/>
      <c r="K346" s="566"/>
      <c r="N346" s="246"/>
      <c r="O346" s="246"/>
      <c r="P346" s="246"/>
      <c r="Q346" s="246"/>
      <c r="R346" s="246"/>
      <c r="S346" s="246"/>
      <c r="T346" s="246"/>
      <c r="U346" s="246"/>
    </row>
    <row r="347" spans="1:21" s="245" customFormat="1">
      <c r="A347" s="247"/>
      <c r="B347" s="445"/>
      <c r="C347" s="684"/>
      <c r="D347" s="685"/>
      <c r="E347" s="428"/>
      <c r="F347" s="428"/>
      <c r="G347" s="555"/>
      <c r="H347" s="555"/>
      <c r="I347" s="555"/>
      <c r="J347" s="491"/>
      <c r="K347" s="566"/>
      <c r="N347" s="246"/>
      <c r="O347" s="246"/>
      <c r="P347" s="246"/>
      <c r="Q347" s="246"/>
      <c r="R347" s="246"/>
      <c r="S347" s="246"/>
      <c r="T347" s="246"/>
      <c r="U347" s="246"/>
    </row>
    <row r="348" spans="1:21" s="245" customFormat="1" ht="15" thickBot="1">
      <c r="A348" s="247"/>
      <c r="B348" s="445"/>
      <c r="C348" s="706"/>
      <c r="D348" s="707"/>
      <c r="E348" s="432"/>
      <c r="F348" s="432"/>
      <c r="G348" s="556"/>
      <c r="H348" s="556"/>
      <c r="I348" s="556"/>
      <c r="J348" s="465"/>
      <c r="K348" s="566"/>
      <c r="N348" s="246"/>
      <c r="O348" s="246"/>
      <c r="P348" s="246"/>
      <c r="Q348" s="246"/>
      <c r="R348" s="246"/>
      <c r="S348" s="246"/>
      <c r="T348" s="246"/>
      <c r="U348" s="246"/>
    </row>
    <row r="349" spans="1:21" s="245" customFormat="1" ht="18" thickBot="1">
      <c r="A349" s="247"/>
      <c r="B349" s="446"/>
      <c r="C349" s="447"/>
      <c r="D349" s="447"/>
      <c r="E349" s="447"/>
      <c r="F349" s="447"/>
      <c r="G349" s="557" t="s">
        <v>112</v>
      </c>
      <c r="H349" s="558">
        <f>+E344</f>
        <v>1</v>
      </c>
      <c r="I349" s="499" t="s">
        <v>112</v>
      </c>
      <c r="J349" s="466">
        <f>SUM(J344:J348)</f>
        <v>10</v>
      </c>
      <c r="K349" s="566"/>
      <c r="N349" s="246"/>
      <c r="O349" s="246"/>
      <c r="P349" s="246"/>
      <c r="Q349" s="246"/>
      <c r="R349" s="246"/>
      <c r="S349" s="246"/>
      <c r="T349" s="246"/>
      <c r="U349" s="246"/>
    </row>
    <row r="350" spans="1:21" s="245" customFormat="1" ht="17.399999999999999">
      <c r="A350" s="247"/>
      <c r="B350" s="446"/>
      <c r="C350" s="447"/>
      <c r="D350" s="447"/>
      <c r="E350" s="447"/>
      <c r="F350" s="447"/>
      <c r="G350" s="569"/>
      <c r="H350" s="570"/>
      <c r="I350" s="571"/>
      <c r="J350" s="470"/>
      <c r="K350" s="566"/>
      <c r="N350" s="246"/>
      <c r="O350" s="246"/>
      <c r="P350" s="246"/>
      <c r="Q350" s="246"/>
      <c r="R350" s="246"/>
      <c r="S350" s="246"/>
      <c r="T350" s="246"/>
      <c r="U350" s="246"/>
    </row>
    <row r="351" spans="1:21" s="245" customFormat="1" ht="15" thickBot="1">
      <c r="A351" s="247"/>
      <c r="B351" s="467"/>
      <c r="C351" s="447"/>
      <c r="D351" s="447"/>
      <c r="E351" s="447"/>
      <c r="F351" s="447"/>
      <c r="G351" s="447"/>
      <c r="H351" s="447"/>
      <c r="I351" s="447"/>
      <c r="J351" s="447"/>
      <c r="K351" s="566"/>
      <c r="N351" s="246"/>
      <c r="O351" s="246"/>
      <c r="P351" s="246"/>
      <c r="Q351" s="246"/>
      <c r="R351" s="246"/>
      <c r="S351" s="246"/>
      <c r="T351" s="246"/>
      <c r="U351" s="246"/>
    </row>
    <row r="352" spans="1:21" s="245" customFormat="1" ht="15" thickBot="1">
      <c r="A352" s="247"/>
      <c r="B352" s="440">
        <f>+'PRESUPUESTO OFICIAL (Entidad)'!D67</f>
        <v>11.03</v>
      </c>
      <c r="C352" s="740" t="str">
        <f>+'PRESUPUESTO OFICIAL (Entidad)'!E67</f>
        <v xml:space="preserve">Construcción filtro anaerobio FAFA </v>
      </c>
      <c r="D352" s="740"/>
      <c r="E352" s="740"/>
      <c r="F352" s="740"/>
      <c r="G352" s="501"/>
      <c r="H352" s="501"/>
      <c r="I352" s="443" t="s">
        <v>101</v>
      </c>
      <c r="J352" s="444" t="str">
        <f>+'PRESUPUESTO OFICIAL (Entidad)'!F67</f>
        <v>UND</v>
      </c>
      <c r="K352" s="566"/>
      <c r="N352" s="246"/>
      <c r="O352" s="246"/>
      <c r="P352" s="246"/>
      <c r="Q352" s="246"/>
      <c r="R352" s="246"/>
      <c r="S352" s="246"/>
      <c r="T352" s="246"/>
      <c r="U352" s="246"/>
    </row>
    <row r="353" spans="1:21" s="245" customFormat="1" ht="32.4" customHeight="1">
      <c r="A353" s="247"/>
      <c r="B353" s="446"/>
      <c r="C353" s="680" t="str">
        <f>+C352</f>
        <v xml:space="preserve">Construcción filtro anaerobio FAFA </v>
      </c>
      <c r="D353" s="702"/>
      <c r="E353" s="720" t="s">
        <v>157</v>
      </c>
      <c r="F353" s="721"/>
      <c r="G353" s="720" t="s">
        <v>106</v>
      </c>
      <c r="H353" s="741"/>
      <c r="I353" s="721"/>
      <c r="J353" s="418" t="s">
        <v>107</v>
      </c>
      <c r="K353" s="566"/>
      <c r="N353" s="246"/>
      <c r="O353" s="246"/>
      <c r="P353" s="246"/>
      <c r="Q353" s="246"/>
      <c r="R353" s="246"/>
      <c r="S353" s="246"/>
      <c r="T353" s="246"/>
      <c r="U353" s="246"/>
    </row>
    <row r="354" spans="1:21" s="245" customFormat="1" ht="18" thickBot="1">
      <c r="A354" s="247"/>
      <c r="B354" s="446"/>
      <c r="C354" s="682"/>
      <c r="D354" s="703"/>
      <c r="E354" s="714" t="s">
        <v>185</v>
      </c>
      <c r="F354" s="715"/>
      <c r="G354" s="714" t="s">
        <v>109</v>
      </c>
      <c r="H354" s="739"/>
      <c r="I354" s="715"/>
      <c r="J354" s="423" t="str">
        <f>+J352</f>
        <v>UND</v>
      </c>
      <c r="K354" s="566"/>
      <c r="N354" s="246"/>
      <c r="O354" s="246"/>
      <c r="P354" s="246"/>
      <c r="Q354" s="246"/>
      <c r="R354" s="246"/>
      <c r="S354" s="246"/>
      <c r="T354" s="246"/>
      <c r="U354" s="246"/>
    </row>
    <row r="355" spans="1:21" s="245" customFormat="1" ht="17.399999999999999">
      <c r="A355" s="247"/>
      <c r="B355" s="446"/>
      <c r="C355" s="743" t="s">
        <v>187</v>
      </c>
      <c r="D355" s="744"/>
      <c r="E355" s="722">
        <v>1</v>
      </c>
      <c r="F355" s="742"/>
      <c r="G355" s="722">
        <f>$J$2</f>
        <v>10</v>
      </c>
      <c r="H355" s="723"/>
      <c r="I355" s="742"/>
      <c r="J355" s="505">
        <f>+E355*G355</f>
        <v>10</v>
      </c>
      <c r="K355" s="566"/>
      <c r="N355" s="246"/>
      <c r="O355" s="246"/>
      <c r="P355" s="246"/>
      <c r="Q355" s="246"/>
      <c r="R355" s="246"/>
      <c r="S355" s="246"/>
      <c r="T355" s="246"/>
      <c r="U355" s="246"/>
    </row>
    <row r="356" spans="1:21" s="245" customFormat="1">
      <c r="A356" s="247"/>
      <c r="B356" s="445"/>
      <c r="C356" s="684"/>
      <c r="D356" s="685"/>
      <c r="E356" s="506"/>
      <c r="F356" s="506"/>
      <c r="G356" s="507"/>
      <c r="H356" s="507"/>
      <c r="I356" s="507"/>
      <c r="J356" s="491"/>
      <c r="K356" s="566"/>
      <c r="N356" s="246"/>
      <c r="O356" s="246"/>
      <c r="P356" s="246"/>
      <c r="Q356" s="246"/>
      <c r="R356" s="246"/>
      <c r="S356" s="246"/>
      <c r="T356" s="246"/>
      <c r="U356" s="246"/>
    </row>
    <row r="357" spans="1:21" s="245" customFormat="1">
      <c r="A357" s="247"/>
      <c r="B357" s="445"/>
      <c r="C357" s="684"/>
      <c r="D357" s="685"/>
      <c r="E357" s="428"/>
      <c r="F357" s="428"/>
      <c r="G357" s="555"/>
      <c r="H357" s="555"/>
      <c r="I357" s="555"/>
      <c r="J357" s="491"/>
      <c r="K357" s="566"/>
      <c r="N357" s="246"/>
      <c r="O357" s="246"/>
      <c r="P357" s="246"/>
      <c r="Q357" s="246"/>
      <c r="R357" s="246"/>
      <c r="S357" s="246"/>
      <c r="T357" s="246"/>
      <c r="U357" s="246"/>
    </row>
    <row r="358" spans="1:21" s="245" customFormat="1">
      <c r="A358" s="247"/>
      <c r="B358" s="445"/>
      <c r="C358" s="684"/>
      <c r="D358" s="685"/>
      <c r="E358" s="428"/>
      <c r="F358" s="428"/>
      <c r="G358" s="555"/>
      <c r="H358" s="555"/>
      <c r="I358" s="555"/>
      <c r="J358" s="491"/>
      <c r="K358" s="566"/>
      <c r="N358" s="246"/>
      <c r="O358" s="246"/>
      <c r="P358" s="246"/>
      <c r="Q358" s="246"/>
      <c r="R358" s="246"/>
      <c r="S358" s="246"/>
      <c r="T358" s="246"/>
      <c r="U358" s="246"/>
    </row>
    <row r="359" spans="1:21" s="245" customFormat="1" ht="15" thickBot="1">
      <c r="A359" s="247"/>
      <c r="B359" s="445"/>
      <c r="C359" s="706"/>
      <c r="D359" s="707"/>
      <c r="E359" s="432"/>
      <c r="F359" s="432"/>
      <c r="G359" s="556"/>
      <c r="H359" s="556"/>
      <c r="I359" s="556"/>
      <c r="J359" s="465"/>
      <c r="K359" s="566"/>
      <c r="N359" s="246"/>
      <c r="O359" s="246"/>
      <c r="P359" s="246"/>
      <c r="Q359" s="246"/>
      <c r="R359" s="246"/>
      <c r="S359" s="246"/>
      <c r="T359" s="246"/>
      <c r="U359" s="246"/>
    </row>
    <row r="360" spans="1:21" s="245" customFormat="1" ht="18" thickBot="1">
      <c r="A360" s="247"/>
      <c r="B360" s="446"/>
      <c r="C360" s="447"/>
      <c r="D360" s="447"/>
      <c r="E360" s="447"/>
      <c r="F360" s="447"/>
      <c r="G360" s="557" t="s">
        <v>112</v>
      </c>
      <c r="H360" s="558">
        <f>+E355</f>
        <v>1</v>
      </c>
      <c r="I360" s="499" t="s">
        <v>112</v>
      </c>
      <c r="J360" s="466">
        <f>SUM(J355:J359)</f>
        <v>10</v>
      </c>
      <c r="K360" s="566"/>
      <c r="N360" s="246"/>
      <c r="O360" s="246"/>
      <c r="P360" s="246"/>
      <c r="Q360" s="246"/>
      <c r="R360" s="246"/>
      <c r="S360" s="246"/>
      <c r="T360" s="246"/>
      <c r="U360" s="246"/>
    </row>
    <row r="361" spans="1:21" s="245" customFormat="1" ht="18" thickBot="1">
      <c r="A361" s="247"/>
      <c r="B361" s="446"/>
      <c r="C361" s="447"/>
      <c r="D361" s="447"/>
      <c r="E361" s="447"/>
      <c r="F361" s="447"/>
      <c r="G361" s="567"/>
      <c r="H361" s="567"/>
      <c r="I361" s="567"/>
      <c r="J361" s="470"/>
      <c r="K361" s="566"/>
      <c r="N361" s="246"/>
      <c r="O361" s="246"/>
      <c r="P361" s="246"/>
      <c r="Q361" s="246"/>
      <c r="R361" s="246"/>
      <c r="S361" s="246"/>
      <c r="T361" s="246"/>
      <c r="U361" s="246"/>
    </row>
    <row r="362" spans="1:21" s="245" customFormat="1" ht="15" thickBot="1">
      <c r="A362" s="247"/>
      <c r="B362" s="572">
        <f>+'PRESUPUESTO OFICIAL (Entidad)'!D68</f>
        <v>11.04</v>
      </c>
      <c r="C362" s="745" t="str">
        <f>+'PRESUPUESTO OFICIAL (Entidad)'!E68</f>
        <v>Lecho Filtrante. Medio Sintético Plástico Filtrante (Rosetón) Polipropileno. Superficie específica &gt;= 100 m2/m3. Liviano peso &lt;=40kg/M3.</v>
      </c>
      <c r="D362" s="745"/>
      <c r="E362" s="745"/>
      <c r="F362" s="745"/>
      <c r="G362" s="745"/>
      <c r="H362" s="441"/>
      <c r="I362" s="443" t="s">
        <v>101</v>
      </c>
      <c r="J362" s="444" t="str">
        <f>+'PRESUPUESTO OFICIAL (Entidad)'!F68</f>
        <v>M3</v>
      </c>
      <c r="K362" s="566"/>
      <c r="N362" s="246"/>
      <c r="O362" s="246"/>
      <c r="P362" s="246"/>
      <c r="Q362" s="246"/>
      <c r="R362" s="246"/>
      <c r="S362" s="246"/>
      <c r="T362" s="246"/>
      <c r="U362" s="246"/>
    </row>
    <row r="363" spans="1:21" s="245" customFormat="1" ht="55.2" customHeight="1">
      <c r="A363" s="247"/>
      <c r="B363" s="535"/>
      <c r="C363" s="727"/>
      <c r="D363" s="728"/>
      <c r="E363" s="486" t="s">
        <v>102</v>
      </c>
      <c r="F363" s="487" t="s">
        <v>188</v>
      </c>
      <c r="G363" s="488" t="s">
        <v>182</v>
      </c>
      <c r="H363" s="488" t="s">
        <v>189</v>
      </c>
      <c r="I363" s="488" t="s">
        <v>106</v>
      </c>
      <c r="J363" s="489" t="s">
        <v>107</v>
      </c>
      <c r="K363" s="566"/>
      <c r="N363" s="246"/>
      <c r="O363" s="246"/>
      <c r="P363" s="246"/>
      <c r="Q363" s="246"/>
      <c r="R363" s="246"/>
      <c r="S363" s="246"/>
      <c r="T363" s="246"/>
      <c r="U363" s="246"/>
    </row>
    <row r="364" spans="1:21" s="245" customFormat="1" ht="18" thickBot="1">
      <c r="A364" s="247"/>
      <c r="B364" s="446"/>
      <c r="C364" s="682"/>
      <c r="D364" s="703"/>
      <c r="E364" s="490" t="s">
        <v>108</v>
      </c>
      <c r="F364" s="420" t="s">
        <v>154</v>
      </c>
      <c r="G364" s="422" t="s">
        <v>154</v>
      </c>
      <c r="H364" s="422" t="s">
        <v>118</v>
      </c>
      <c r="I364" s="422" t="s">
        <v>109</v>
      </c>
      <c r="J364" s="423" t="str">
        <f>+J362</f>
        <v>M3</v>
      </c>
      <c r="K364" s="566"/>
      <c r="N364" s="246"/>
      <c r="O364" s="246"/>
      <c r="P364" s="246"/>
      <c r="Q364" s="246"/>
      <c r="R364" s="246"/>
      <c r="S364" s="246"/>
      <c r="T364" s="246"/>
      <c r="U364" s="246"/>
    </row>
    <row r="365" spans="1:21" s="245" customFormat="1" ht="17.399999999999999">
      <c r="A365" s="247"/>
      <c r="B365" s="446"/>
      <c r="C365" s="704" t="s">
        <v>190</v>
      </c>
      <c r="D365" s="705"/>
      <c r="E365" s="503">
        <v>1</v>
      </c>
      <c r="F365" s="503">
        <v>1</v>
      </c>
      <c r="G365" s="559">
        <v>0.95</v>
      </c>
      <c r="H365" s="559">
        <f>+E365*F365*G365</f>
        <v>0.95</v>
      </c>
      <c r="I365" s="559">
        <f>$J$2</f>
        <v>10</v>
      </c>
      <c r="J365" s="505">
        <f>+E365*F365*G365*I365</f>
        <v>9.5</v>
      </c>
      <c r="K365" s="566"/>
      <c r="N365" s="246"/>
      <c r="O365" s="246"/>
      <c r="P365" s="246"/>
      <c r="Q365" s="246"/>
      <c r="R365" s="246"/>
      <c r="S365" s="246"/>
      <c r="T365" s="246"/>
      <c r="U365" s="246"/>
    </row>
    <row r="366" spans="1:21" s="245" customFormat="1">
      <c r="A366" s="247"/>
      <c r="B366" s="445"/>
      <c r="C366" s="684"/>
      <c r="D366" s="685"/>
      <c r="E366" s="506"/>
      <c r="F366" s="506"/>
      <c r="G366" s="712"/>
      <c r="H366" s="712"/>
      <c r="I366" s="712"/>
      <c r="J366" s="491"/>
      <c r="K366" s="566"/>
      <c r="N366" s="246"/>
      <c r="O366" s="246"/>
      <c r="P366" s="246"/>
      <c r="Q366" s="246"/>
      <c r="R366" s="246"/>
      <c r="S366" s="246"/>
      <c r="T366" s="246"/>
      <c r="U366" s="246"/>
    </row>
    <row r="367" spans="1:21" s="245" customFormat="1">
      <c r="A367" s="247"/>
      <c r="B367" s="445"/>
      <c r="C367" s="533"/>
      <c r="D367" s="534"/>
      <c r="E367" s="506"/>
      <c r="F367" s="506"/>
      <c r="G367" s="560"/>
      <c r="H367" s="561"/>
      <c r="I367" s="562"/>
      <c r="J367" s="491"/>
      <c r="K367" s="566"/>
      <c r="N367" s="246"/>
      <c r="O367" s="246"/>
      <c r="P367" s="246"/>
      <c r="Q367" s="246"/>
      <c r="R367" s="246"/>
      <c r="S367" s="246"/>
      <c r="T367" s="246"/>
      <c r="U367" s="246"/>
    </row>
    <row r="368" spans="1:21" s="245" customFormat="1">
      <c r="A368" s="247"/>
      <c r="B368" s="445"/>
      <c r="C368" s="533"/>
      <c r="D368" s="534"/>
      <c r="E368" s="506"/>
      <c r="F368" s="506"/>
      <c r="G368" s="560"/>
      <c r="H368" s="561"/>
      <c r="I368" s="562"/>
      <c r="J368" s="491"/>
      <c r="K368" s="566"/>
      <c r="N368" s="246"/>
      <c r="O368" s="246"/>
      <c r="P368" s="246"/>
      <c r="Q368" s="246"/>
      <c r="R368" s="246"/>
      <c r="S368" s="246"/>
      <c r="T368" s="246"/>
      <c r="U368" s="246"/>
    </row>
    <row r="369" spans="1:21" s="245" customFormat="1">
      <c r="A369" s="247"/>
      <c r="B369" s="445"/>
      <c r="C369" s="533"/>
      <c r="D369" s="534"/>
      <c r="E369" s="506"/>
      <c r="F369" s="506"/>
      <c r="G369" s="560"/>
      <c r="H369" s="561"/>
      <c r="I369" s="562"/>
      <c r="J369" s="491"/>
      <c r="K369" s="566"/>
      <c r="N369" s="246"/>
      <c r="O369" s="246"/>
      <c r="P369" s="246"/>
      <c r="Q369" s="246"/>
      <c r="R369" s="246"/>
      <c r="S369" s="246"/>
      <c r="T369" s="246"/>
      <c r="U369" s="246"/>
    </row>
    <row r="370" spans="1:21" s="245" customFormat="1">
      <c r="A370" s="247"/>
      <c r="B370" s="445"/>
      <c r="C370" s="533"/>
      <c r="D370" s="534"/>
      <c r="E370" s="506"/>
      <c r="F370" s="506"/>
      <c r="G370" s="560"/>
      <c r="H370" s="561"/>
      <c r="I370" s="562"/>
      <c r="J370" s="491"/>
      <c r="K370" s="566"/>
      <c r="N370" s="246"/>
      <c r="O370" s="246"/>
      <c r="P370" s="246"/>
      <c r="Q370" s="246"/>
      <c r="R370" s="246"/>
      <c r="S370" s="246"/>
      <c r="T370" s="246"/>
      <c r="U370" s="246"/>
    </row>
    <row r="371" spans="1:21" s="245" customFormat="1">
      <c r="A371" s="247"/>
      <c r="B371" s="445"/>
      <c r="C371" s="684"/>
      <c r="D371" s="685"/>
      <c r="E371" s="428"/>
      <c r="F371" s="428"/>
      <c r="G371" s="747"/>
      <c r="H371" s="748"/>
      <c r="I371" s="749"/>
      <c r="J371" s="491"/>
      <c r="K371" s="566"/>
      <c r="N371" s="246"/>
      <c r="O371" s="246"/>
      <c r="P371" s="246"/>
      <c r="Q371" s="246"/>
      <c r="R371" s="246"/>
      <c r="S371" s="246"/>
      <c r="T371" s="246"/>
      <c r="U371" s="246"/>
    </row>
    <row r="372" spans="1:21" s="245" customFormat="1">
      <c r="A372" s="247"/>
      <c r="B372" s="445"/>
      <c r="C372" s="684"/>
      <c r="D372" s="685"/>
      <c r="E372" s="428"/>
      <c r="F372" s="428"/>
      <c r="G372" s="747"/>
      <c r="H372" s="748"/>
      <c r="I372" s="749"/>
      <c r="J372" s="491"/>
      <c r="K372" s="566"/>
      <c r="N372" s="246"/>
      <c r="O372" s="246"/>
      <c r="P372" s="246"/>
      <c r="Q372" s="246"/>
      <c r="R372" s="246"/>
      <c r="S372" s="246"/>
      <c r="T372" s="246"/>
      <c r="U372" s="246"/>
    </row>
    <row r="373" spans="1:21" s="245" customFormat="1" ht="15" thickBot="1">
      <c r="A373" s="247"/>
      <c r="B373" s="445"/>
      <c r="C373" s="706"/>
      <c r="D373" s="707"/>
      <c r="E373" s="432"/>
      <c r="F373" s="432"/>
      <c r="G373" s="724"/>
      <c r="H373" s="725"/>
      <c r="I373" s="750"/>
      <c r="J373" s="465"/>
      <c r="K373" s="566"/>
      <c r="N373" s="246"/>
      <c r="O373" s="246"/>
      <c r="P373" s="246"/>
      <c r="Q373" s="246"/>
      <c r="R373" s="246"/>
      <c r="S373" s="246"/>
      <c r="T373" s="246"/>
      <c r="U373" s="246"/>
    </row>
    <row r="374" spans="1:21" s="245" customFormat="1" ht="18" thickBot="1">
      <c r="A374" s="247"/>
      <c r="B374" s="446"/>
      <c r="C374" s="447"/>
      <c r="D374" s="447"/>
      <c r="E374" s="447"/>
      <c r="F374" s="447"/>
      <c r="G374" s="557" t="s">
        <v>112</v>
      </c>
      <c r="H374" s="558">
        <f>+H365</f>
        <v>0.95</v>
      </c>
      <c r="I374" s="499" t="s">
        <v>112</v>
      </c>
      <c r="J374" s="466">
        <f>SUM(J365:J373)</f>
        <v>9.5</v>
      </c>
      <c r="K374" s="566"/>
      <c r="N374" s="246"/>
      <c r="O374" s="246"/>
      <c r="P374" s="246"/>
      <c r="Q374" s="246"/>
      <c r="R374" s="246"/>
      <c r="S374" s="246"/>
      <c r="T374" s="246"/>
      <c r="U374" s="246"/>
    </row>
    <row r="375" spans="1:21" s="245" customFormat="1" ht="17.399999999999999">
      <c r="A375" s="247"/>
      <c r="B375" s="446"/>
      <c r="C375" s="447"/>
      <c r="D375" s="447"/>
      <c r="E375" s="447"/>
      <c r="F375" s="447"/>
      <c r="G375" s="569"/>
      <c r="H375" s="570"/>
      <c r="I375" s="575"/>
      <c r="J375" s="471"/>
      <c r="K375" s="566"/>
      <c r="N375" s="246"/>
      <c r="O375" s="246"/>
      <c r="P375" s="246"/>
      <c r="Q375" s="246"/>
      <c r="R375" s="246"/>
      <c r="S375" s="246"/>
      <c r="T375" s="246"/>
      <c r="U375" s="246"/>
    </row>
    <row r="376" spans="1:21" s="245" customFormat="1" ht="17.399999999999999">
      <c r="A376" s="247"/>
      <c r="B376" s="446"/>
      <c r="C376" s="447"/>
      <c r="D376" s="447"/>
      <c r="E376" s="447"/>
      <c r="F376" s="447"/>
      <c r="G376" s="569"/>
      <c r="H376" s="570"/>
      <c r="I376" s="571"/>
      <c r="J376" s="471"/>
      <c r="K376" s="566"/>
      <c r="N376" s="246"/>
      <c r="O376" s="246"/>
      <c r="P376" s="246"/>
      <c r="Q376" s="246"/>
      <c r="R376" s="246"/>
      <c r="S376" s="246"/>
      <c r="T376" s="246"/>
      <c r="U376" s="246"/>
    </row>
    <row r="377" spans="1:21" s="245" customFormat="1" ht="17.399999999999999">
      <c r="A377" s="247"/>
      <c r="B377" s="446"/>
      <c r="C377" s="447"/>
      <c r="D377" s="447"/>
      <c r="E377" s="447"/>
      <c r="F377" s="447"/>
      <c r="G377" s="567"/>
      <c r="H377" s="567"/>
      <c r="I377" s="567"/>
      <c r="J377" s="471"/>
      <c r="K377" s="566"/>
      <c r="N377" s="246"/>
      <c r="O377" s="246"/>
      <c r="P377" s="246"/>
      <c r="Q377" s="246"/>
      <c r="R377" s="246"/>
      <c r="S377" s="246"/>
      <c r="T377" s="246"/>
      <c r="U377" s="246"/>
    </row>
    <row r="378" spans="1:21" s="245" customFormat="1" ht="15" thickBot="1">
      <c r="A378" s="247"/>
      <c r="B378" s="576"/>
      <c r="C378" s="577"/>
      <c r="D378" s="577"/>
      <c r="E378" s="577"/>
      <c r="F378" s="577"/>
      <c r="G378" s="577"/>
      <c r="H378" s="577"/>
      <c r="I378" s="577"/>
      <c r="J378" s="578"/>
      <c r="K378" s="566"/>
      <c r="N378" s="246"/>
      <c r="O378" s="246"/>
      <c r="P378" s="246"/>
      <c r="Q378" s="246"/>
      <c r="R378" s="246"/>
      <c r="S378" s="246"/>
      <c r="T378" s="246"/>
      <c r="U378" s="246"/>
    </row>
    <row r="379" spans="1:21" s="245" customFormat="1" ht="36" customHeight="1" thickBot="1">
      <c r="A379" s="247"/>
      <c r="B379" s="440">
        <f>+'PRESUPUESTO OFICIAL (Entidad)'!D69</f>
        <v>11.05</v>
      </c>
      <c r="C379" s="746" t="str">
        <f>+'PRESUPUESTO OFICIAL (Entidad)'!E69</f>
        <v>Campo de infiltración, tubería de drenajes PVC 3” y 2”, incluye excavación y relleno material gravas o piedras limpias</v>
      </c>
      <c r="D379" s="746"/>
      <c r="E379" s="746"/>
      <c r="F379" s="746"/>
      <c r="G379" s="746"/>
      <c r="H379" s="441"/>
      <c r="I379" s="443" t="s">
        <v>101</v>
      </c>
      <c r="J379" s="444" t="str">
        <f>+'PRESUPUESTO OFICIAL (Entidad)'!F69</f>
        <v>UND</v>
      </c>
      <c r="K379" s="566"/>
      <c r="N379" s="246"/>
      <c r="O379" s="246"/>
      <c r="P379" s="246"/>
      <c r="Q379" s="246"/>
      <c r="R379" s="246"/>
      <c r="S379" s="246"/>
      <c r="T379" s="246"/>
      <c r="U379" s="246"/>
    </row>
    <row r="380" spans="1:21" s="245" customFormat="1" ht="30.6" customHeight="1">
      <c r="A380" s="247"/>
      <c r="B380" s="446"/>
      <c r="C380" s="680" t="str">
        <f>+C379</f>
        <v>Campo de infiltración, tubería de drenajes PVC 3” y 2”, incluye excavación y relleno material gravas o piedras limpias</v>
      </c>
      <c r="D380" s="702"/>
      <c r="E380" s="720" t="s">
        <v>191</v>
      </c>
      <c r="F380" s="721"/>
      <c r="G380" s="720" t="s">
        <v>106</v>
      </c>
      <c r="H380" s="741"/>
      <c r="I380" s="721"/>
      <c r="J380" s="418" t="s">
        <v>107</v>
      </c>
      <c r="K380" s="566"/>
      <c r="N380" s="246"/>
      <c r="O380" s="246"/>
      <c r="P380" s="246"/>
      <c r="Q380" s="246"/>
      <c r="R380" s="246"/>
      <c r="S380" s="246"/>
      <c r="T380" s="246"/>
      <c r="U380" s="246"/>
    </row>
    <row r="381" spans="1:21" s="245" customFormat="1" ht="66" customHeight="1" thickBot="1">
      <c r="A381" s="247"/>
      <c r="B381" s="446"/>
      <c r="C381" s="682"/>
      <c r="D381" s="703"/>
      <c r="E381" s="714" t="s">
        <v>185</v>
      </c>
      <c r="F381" s="715"/>
      <c r="G381" s="714" t="s">
        <v>109</v>
      </c>
      <c r="H381" s="739"/>
      <c r="I381" s="715"/>
      <c r="J381" s="423" t="str">
        <f>+J379</f>
        <v>UND</v>
      </c>
      <c r="K381" s="566"/>
      <c r="N381" s="246"/>
      <c r="O381" s="246"/>
      <c r="P381" s="246"/>
      <c r="Q381" s="246"/>
      <c r="R381" s="246"/>
      <c r="S381" s="246"/>
      <c r="T381" s="246"/>
      <c r="U381" s="246"/>
    </row>
    <row r="382" spans="1:21" s="245" customFormat="1" ht="17.399999999999999">
      <c r="A382" s="247"/>
      <c r="B382" s="446"/>
      <c r="C382" s="743" t="s">
        <v>192</v>
      </c>
      <c r="D382" s="744"/>
      <c r="E382" s="722">
        <v>1</v>
      </c>
      <c r="F382" s="742"/>
      <c r="G382" s="751">
        <f>+I365</f>
        <v>10</v>
      </c>
      <c r="H382" s="751"/>
      <c r="I382" s="751"/>
      <c r="J382" s="505">
        <f>+E382*G382</f>
        <v>10</v>
      </c>
      <c r="K382" s="566"/>
      <c r="N382" s="246"/>
      <c r="O382" s="246"/>
      <c r="P382" s="246"/>
      <c r="Q382" s="246"/>
      <c r="R382" s="246"/>
      <c r="S382" s="246"/>
      <c r="T382" s="246"/>
      <c r="U382" s="246"/>
    </row>
    <row r="383" spans="1:21" s="245" customFormat="1">
      <c r="A383" s="247"/>
      <c r="B383" s="445"/>
      <c r="C383" s="684"/>
      <c r="D383" s="685"/>
      <c r="E383" s="506"/>
      <c r="F383" s="506"/>
      <c r="G383" s="712"/>
      <c r="H383" s="712"/>
      <c r="I383" s="712"/>
      <c r="J383" s="491"/>
      <c r="K383" s="566"/>
      <c r="N383" s="246"/>
      <c r="O383" s="246"/>
      <c r="P383" s="246"/>
      <c r="Q383" s="246"/>
      <c r="R383" s="246"/>
      <c r="S383" s="246"/>
      <c r="T383" s="246"/>
      <c r="U383" s="246"/>
    </row>
    <row r="384" spans="1:21" s="245" customFormat="1">
      <c r="A384" s="247"/>
      <c r="B384" s="445"/>
      <c r="C384" s="684"/>
      <c r="D384" s="685"/>
      <c r="E384" s="428"/>
      <c r="F384" s="428"/>
      <c r="G384" s="747"/>
      <c r="H384" s="748"/>
      <c r="I384" s="749"/>
      <c r="J384" s="491"/>
      <c r="K384" s="566"/>
      <c r="N384" s="246"/>
      <c r="O384" s="246"/>
      <c r="P384" s="246"/>
      <c r="Q384" s="246"/>
      <c r="R384" s="246"/>
      <c r="S384" s="246"/>
      <c r="T384" s="246"/>
      <c r="U384" s="246"/>
    </row>
    <row r="385" spans="1:21" s="245" customFormat="1">
      <c r="A385" s="247"/>
      <c r="B385" s="445"/>
      <c r="C385" s="684"/>
      <c r="D385" s="685"/>
      <c r="E385" s="428"/>
      <c r="F385" s="428"/>
      <c r="G385" s="747"/>
      <c r="H385" s="748"/>
      <c r="I385" s="749"/>
      <c r="J385" s="491"/>
      <c r="K385" s="566"/>
      <c r="N385" s="246"/>
      <c r="O385" s="246"/>
      <c r="P385" s="246"/>
      <c r="Q385" s="246"/>
      <c r="R385" s="246"/>
      <c r="S385" s="246"/>
      <c r="T385" s="246"/>
      <c r="U385" s="246"/>
    </row>
    <row r="386" spans="1:21" s="245" customFormat="1" ht="15" thickBot="1">
      <c r="A386" s="247"/>
      <c r="B386" s="445"/>
      <c r="C386" s="706"/>
      <c r="D386" s="707"/>
      <c r="E386" s="432"/>
      <c r="F386" s="432"/>
      <c r="G386" s="724"/>
      <c r="H386" s="725"/>
      <c r="I386" s="750"/>
      <c r="J386" s="465"/>
      <c r="K386" s="566"/>
      <c r="N386" s="246"/>
      <c r="O386" s="246"/>
      <c r="P386" s="246"/>
      <c r="Q386" s="246"/>
      <c r="R386" s="246"/>
      <c r="S386" s="246"/>
      <c r="T386" s="246"/>
      <c r="U386" s="246"/>
    </row>
    <row r="387" spans="1:21" s="245" customFormat="1" ht="18" thickBot="1">
      <c r="A387" s="247"/>
      <c r="B387" s="446"/>
      <c r="C387" s="447"/>
      <c r="D387" s="447"/>
      <c r="E387" s="447"/>
      <c r="F387" s="447"/>
      <c r="G387" s="557" t="s">
        <v>112</v>
      </c>
      <c r="H387" s="558">
        <f>+E382</f>
        <v>1</v>
      </c>
      <c r="I387" s="499" t="s">
        <v>112</v>
      </c>
      <c r="J387" s="466">
        <f>SUM(J382:J386)</f>
        <v>10</v>
      </c>
      <c r="K387" s="566"/>
      <c r="N387" s="246"/>
      <c r="O387" s="246"/>
      <c r="P387" s="246"/>
      <c r="Q387" s="246"/>
      <c r="R387" s="246"/>
      <c r="S387" s="246"/>
      <c r="T387" s="246"/>
      <c r="U387" s="246"/>
    </row>
    <row r="388" spans="1:21" s="245" customFormat="1">
      <c r="A388" s="247"/>
      <c r="B388" s="385"/>
      <c r="C388" s="381"/>
      <c r="D388" s="381"/>
      <c r="E388" s="381"/>
      <c r="F388" s="381"/>
      <c r="G388" s="381"/>
      <c r="H388" s="381"/>
      <c r="I388" s="381"/>
      <c r="J388" s="520"/>
      <c r="K388" s="568"/>
      <c r="N388" s="246"/>
      <c r="O388" s="246"/>
      <c r="P388" s="246"/>
      <c r="Q388" s="246"/>
      <c r="R388" s="246"/>
      <c r="S388" s="246"/>
      <c r="T388" s="246"/>
      <c r="U388" s="246"/>
    </row>
    <row r="389" spans="1:21" s="245" customFormat="1">
      <c r="A389" s="247"/>
      <c r="B389" s="385"/>
      <c r="C389" s="381"/>
      <c r="D389" s="381"/>
      <c r="E389" s="381"/>
      <c r="F389" s="381"/>
      <c r="G389" s="381"/>
      <c r="H389" s="381"/>
      <c r="I389" s="381"/>
      <c r="J389" s="520"/>
      <c r="K389" s="568"/>
      <c r="N389" s="246"/>
      <c r="O389" s="246"/>
      <c r="P389" s="246"/>
      <c r="Q389" s="246"/>
      <c r="R389" s="246"/>
      <c r="S389" s="246"/>
      <c r="T389" s="246"/>
      <c r="U389" s="246"/>
    </row>
    <row r="390" spans="1:21" s="245" customFormat="1" ht="18" thickBot="1">
      <c r="A390" s="247"/>
      <c r="B390" s="277"/>
      <c r="C390" s="371"/>
      <c r="D390" s="371"/>
      <c r="E390" s="371"/>
      <c r="F390" s="371"/>
      <c r="G390" s="521"/>
      <c r="H390" s="522"/>
      <c r="I390" s="521"/>
      <c r="J390" s="358"/>
      <c r="K390" s="568"/>
      <c r="N390" s="246"/>
      <c r="O390" s="246"/>
      <c r="P390" s="246"/>
      <c r="Q390" s="246"/>
      <c r="R390" s="246"/>
      <c r="S390" s="246"/>
      <c r="T390" s="246"/>
      <c r="U390" s="246"/>
    </row>
  </sheetData>
  <autoFilter ref="B1:B390" xr:uid="{00000000-0009-0000-0000-000003000000}"/>
  <mergeCells count="351">
    <mergeCell ref="C385:D385"/>
    <mergeCell ref="G385:I385"/>
    <mergeCell ref="C386:D386"/>
    <mergeCell ref="G386:I386"/>
    <mergeCell ref="C382:D382"/>
    <mergeCell ref="E382:F382"/>
    <mergeCell ref="G382:I382"/>
    <mergeCell ref="C383:D383"/>
    <mergeCell ref="G383:I383"/>
    <mergeCell ref="C384:D384"/>
    <mergeCell ref="G384:I384"/>
    <mergeCell ref="C379:G379"/>
    <mergeCell ref="C380:D381"/>
    <mergeCell ref="E380:F380"/>
    <mergeCell ref="G380:I380"/>
    <mergeCell ref="E381:F381"/>
    <mergeCell ref="G381:I381"/>
    <mergeCell ref="C371:D371"/>
    <mergeCell ref="G371:I371"/>
    <mergeCell ref="C372:D372"/>
    <mergeCell ref="G372:I372"/>
    <mergeCell ref="C373:D373"/>
    <mergeCell ref="G373:I373"/>
    <mergeCell ref="C359:D359"/>
    <mergeCell ref="C362:G362"/>
    <mergeCell ref="C363:D364"/>
    <mergeCell ref="C365:D365"/>
    <mergeCell ref="C366:D366"/>
    <mergeCell ref="G366:I366"/>
    <mergeCell ref="C355:D355"/>
    <mergeCell ref="E355:F355"/>
    <mergeCell ref="G355:I355"/>
    <mergeCell ref="C356:D356"/>
    <mergeCell ref="C357:D357"/>
    <mergeCell ref="C358:D358"/>
    <mergeCell ref="C348:D348"/>
    <mergeCell ref="C352:F352"/>
    <mergeCell ref="C353:D354"/>
    <mergeCell ref="E353:F353"/>
    <mergeCell ref="G353:I353"/>
    <mergeCell ref="E354:F354"/>
    <mergeCell ref="G354:I354"/>
    <mergeCell ref="C344:D344"/>
    <mergeCell ref="E344:F344"/>
    <mergeCell ref="G344:I344"/>
    <mergeCell ref="C345:D345"/>
    <mergeCell ref="C346:D346"/>
    <mergeCell ref="C347:D347"/>
    <mergeCell ref="C338:D338"/>
    <mergeCell ref="C341:F341"/>
    <mergeCell ref="C342:D343"/>
    <mergeCell ref="E342:F342"/>
    <mergeCell ref="G342:I342"/>
    <mergeCell ref="E343:F343"/>
    <mergeCell ref="G343:I343"/>
    <mergeCell ref="C334:D334"/>
    <mergeCell ref="E334:F334"/>
    <mergeCell ref="G334:I334"/>
    <mergeCell ref="C335:D335"/>
    <mergeCell ref="C336:D336"/>
    <mergeCell ref="C337:D337"/>
    <mergeCell ref="C331:F331"/>
    <mergeCell ref="C332:D333"/>
    <mergeCell ref="E332:F332"/>
    <mergeCell ref="G332:I332"/>
    <mergeCell ref="E333:F333"/>
    <mergeCell ref="G333:I333"/>
    <mergeCell ref="C325:D325"/>
    <mergeCell ref="E325:F325"/>
    <mergeCell ref="C326:D326"/>
    <mergeCell ref="E326:F326"/>
    <mergeCell ref="C327:D327"/>
    <mergeCell ref="E327:F327"/>
    <mergeCell ref="C318:D318"/>
    <mergeCell ref="E318:F318"/>
    <mergeCell ref="C319:D319"/>
    <mergeCell ref="E319:F319"/>
    <mergeCell ref="C322:G322"/>
    <mergeCell ref="C323:D324"/>
    <mergeCell ref="E323:F323"/>
    <mergeCell ref="E324:F324"/>
    <mergeCell ref="C314:G314"/>
    <mergeCell ref="C315:D316"/>
    <mergeCell ref="E315:F315"/>
    <mergeCell ref="E316:F316"/>
    <mergeCell ref="C317:D317"/>
    <mergeCell ref="E317:F317"/>
    <mergeCell ref="C308:D308"/>
    <mergeCell ref="E308:F308"/>
    <mergeCell ref="C304:G304"/>
    <mergeCell ref="C305:D306"/>
    <mergeCell ref="C309:D309"/>
    <mergeCell ref="E309:F309"/>
    <mergeCell ref="E305:F305"/>
    <mergeCell ref="E306:F306"/>
    <mergeCell ref="C307:D307"/>
    <mergeCell ref="E307:F307"/>
    <mergeCell ref="E297:F297"/>
    <mergeCell ref="E298:F298"/>
    <mergeCell ref="E299:F299"/>
    <mergeCell ref="C300:D300"/>
    <mergeCell ref="E300:F300"/>
    <mergeCell ref="C276:D276"/>
    <mergeCell ref="E285:F285"/>
    <mergeCell ref="E286:F286"/>
    <mergeCell ref="E287:F287"/>
    <mergeCell ref="E288:F288"/>
    <mergeCell ref="C293:G293"/>
    <mergeCell ref="C286:D286"/>
    <mergeCell ref="C287:D287"/>
    <mergeCell ref="C288:D288"/>
    <mergeCell ref="C290:D290"/>
    <mergeCell ref="C282:D283"/>
    <mergeCell ref="E282:F282"/>
    <mergeCell ref="E283:F283"/>
    <mergeCell ref="C284:D284"/>
    <mergeCell ref="E284:F284"/>
    <mergeCell ref="C285:D285"/>
    <mergeCell ref="C297:D297"/>
    <mergeCell ref="C298:D298"/>
    <mergeCell ref="C299:D299"/>
    <mergeCell ref="C269:F269"/>
    <mergeCell ref="C218:D218"/>
    <mergeCell ref="E218:F218"/>
    <mergeCell ref="C219:D219"/>
    <mergeCell ref="E219:F219"/>
    <mergeCell ref="C227:D227"/>
    <mergeCell ref="E227:F227"/>
    <mergeCell ref="C253:G253"/>
    <mergeCell ref="C254:D255"/>
    <mergeCell ref="C231:D231"/>
    <mergeCell ref="E231:F231"/>
    <mergeCell ref="C223:G223"/>
    <mergeCell ref="C224:D225"/>
    <mergeCell ref="E224:F224"/>
    <mergeCell ref="E225:F225"/>
    <mergeCell ref="C226:D226"/>
    <mergeCell ref="E226:F226"/>
    <mergeCell ref="C246:D246"/>
    <mergeCell ref="C244:D244"/>
    <mergeCell ref="C209:D209"/>
    <mergeCell ref="E209:F209"/>
    <mergeCell ref="C214:G214"/>
    <mergeCell ref="C215:D216"/>
    <mergeCell ref="E216:F216"/>
    <mergeCell ref="C217:D217"/>
    <mergeCell ref="E217:F217"/>
    <mergeCell ref="C205:G205"/>
    <mergeCell ref="C206:D207"/>
    <mergeCell ref="E206:F206"/>
    <mergeCell ref="E207:F207"/>
    <mergeCell ref="C208:D208"/>
    <mergeCell ref="E208:F208"/>
    <mergeCell ref="C210:D210"/>
    <mergeCell ref="E210:F210"/>
    <mergeCell ref="E215:F215"/>
    <mergeCell ref="C200:D200"/>
    <mergeCell ref="E200:F200"/>
    <mergeCell ref="E189:F189"/>
    <mergeCell ref="C193:G193"/>
    <mergeCell ref="C194:D195"/>
    <mergeCell ref="E194:F194"/>
    <mergeCell ref="E195:F195"/>
    <mergeCell ref="C196:D196"/>
    <mergeCell ref="E196:F196"/>
    <mergeCell ref="C140:D140"/>
    <mergeCell ref="C116:D116"/>
    <mergeCell ref="C117:D117"/>
    <mergeCell ref="C118:D118"/>
    <mergeCell ref="C121:G121"/>
    <mergeCell ref="C122:D123"/>
    <mergeCell ref="C124:D124"/>
    <mergeCell ref="C106:D106"/>
    <mergeCell ref="C110:G110"/>
    <mergeCell ref="C111:D112"/>
    <mergeCell ref="C113:D113"/>
    <mergeCell ref="C114:D114"/>
    <mergeCell ref="C115:D115"/>
    <mergeCell ref="C280:D280"/>
    <mergeCell ref="C281:G281"/>
    <mergeCell ref="C294:D295"/>
    <mergeCell ref="E294:F294"/>
    <mergeCell ref="E295:F295"/>
    <mergeCell ref="E296:F296"/>
    <mergeCell ref="C296:D296"/>
    <mergeCell ref="C247:D247"/>
    <mergeCell ref="C248:D248"/>
    <mergeCell ref="C273:D273"/>
    <mergeCell ref="C274:D274"/>
    <mergeCell ref="C275:D275"/>
    <mergeCell ref="C270:D271"/>
    <mergeCell ref="C272:D272"/>
    <mergeCell ref="C263:D263"/>
    <mergeCell ref="C264:D264"/>
    <mergeCell ref="C265:D265"/>
    <mergeCell ref="C256:D256"/>
    <mergeCell ref="C257:D257"/>
    <mergeCell ref="C258:D258"/>
    <mergeCell ref="C259:D259"/>
    <mergeCell ref="C260:D260"/>
    <mergeCell ref="C261:D261"/>
    <mergeCell ref="C262:D262"/>
    <mergeCell ref="C245:D245"/>
    <mergeCell ref="P150:Q150"/>
    <mergeCell ref="P151:Q151"/>
    <mergeCell ref="C150:D150"/>
    <mergeCell ref="E150:F150"/>
    <mergeCell ref="C151:D151"/>
    <mergeCell ref="E151:F151"/>
    <mergeCell ref="C241:D241"/>
    <mergeCell ref="E162:F162"/>
    <mergeCell ref="C163:D163"/>
    <mergeCell ref="E163:F163"/>
    <mergeCell ref="C167:G167"/>
    <mergeCell ref="C168:D169"/>
    <mergeCell ref="E168:F168"/>
    <mergeCell ref="E169:F169"/>
    <mergeCell ref="E181:F181"/>
    <mergeCell ref="E182:F182"/>
    <mergeCell ref="C183:D183"/>
    <mergeCell ref="E183:F183"/>
    <mergeCell ref="C188:D188"/>
    <mergeCell ref="E188:F188"/>
    <mergeCell ref="E170:F170"/>
    <mergeCell ref="C242:D242"/>
    <mergeCell ref="E198:F198"/>
    <mergeCell ref="P141:Q141"/>
    <mergeCell ref="C243:D243"/>
    <mergeCell ref="P142:Q142"/>
    <mergeCell ref="C144:G144"/>
    <mergeCell ref="C145:D146"/>
    <mergeCell ref="E145:F145"/>
    <mergeCell ref="E146:F146"/>
    <mergeCell ref="C236:G236"/>
    <mergeCell ref="C237:D238"/>
    <mergeCell ref="C239:D239"/>
    <mergeCell ref="P154:Q154"/>
    <mergeCell ref="C155:G155"/>
    <mergeCell ref="C156:D157"/>
    <mergeCell ref="E156:F156"/>
    <mergeCell ref="E157:F157"/>
    <mergeCell ref="C174:D174"/>
    <mergeCell ref="E174:F174"/>
    <mergeCell ref="C175:D175"/>
    <mergeCell ref="E175:F175"/>
    <mergeCell ref="C180:G180"/>
    <mergeCell ref="C197:D197"/>
    <mergeCell ref="E197:F197"/>
    <mergeCell ref="C198:D198"/>
    <mergeCell ref="P149:Q149"/>
    <mergeCell ref="P138:Q138"/>
    <mergeCell ref="C240:D240"/>
    <mergeCell ref="P139:Q139"/>
    <mergeCell ref="C147:D147"/>
    <mergeCell ref="E147:F147"/>
    <mergeCell ref="C158:D158"/>
    <mergeCell ref="E158:F158"/>
    <mergeCell ref="C125:D125"/>
    <mergeCell ref="C126:D126"/>
    <mergeCell ref="C127:D127"/>
    <mergeCell ref="C128:D128"/>
    <mergeCell ref="C129:D129"/>
    <mergeCell ref="C235:D235"/>
    <mergeCell ref="C162:D162"/>
    <mergeCell ref="C170:D170"/>
    <mergeCell ref="C181:D182"/>
    <mergeCell ref="C189:D189"/>
    <mergeCell ref="P140:Q140"/>
    <mergeCell ref="C133:G133"/>
    <mergeCell ref="C134:D135"/>
    <mergeCell ref="C136:D136"/>
    <mergeCell ref="C137:D137"/>
    <mergeCell ref="C138:D138"/>
    <mergeCell ref="C139:D139"/>
    <mergeCell ref="C99:D100"/>
    <mergeCell ref="C101:D101"/>
    <mergeCell ref="C102:D102"/>
    <mergeCell ref="C103:D103"/>
    <mergeCell ref="C104:D104"/>
    <mergeCell ref="C105:D105"/>
    <mergeCell ref="C90:D90"/>
    <mergeCell ref="C91:D91"/>
    <mergeCell ref="C92:D92"/>
    <mergeCell ref="C93:D93"/>
    <mergeCell ref="C94:D94"/>
    <mergeCell ref="C98:G98"/>
    <mergeCell ref="C86:G86"/>
    <mergeCell ref="C87:D88"/>
    <mergeCell ref="C89:D89"/>
    <mergeCell ref="C80:D80"/>
    <mergeCell ref="C81:D81"/>
    <mergeCell ref="C82:D82"/>
    <mergeCell ref="C73:D74"/>
    <mergeCell ref="C75:D75"/>
    <mergeCell ref="C76:D76"/>
    <mergeCell ref="C77:D77"/>
    <mergeCell ref="C78:D78"/>
    <mergeCell ref="C79:D79"/>
    <mergeCell ref="C69:D69"/>
    <mergeCell ref="C72:G72"/>
    <mergeCell ref="C64:D64"/>
    <mergeCell ref="C65:D65"/>
    <mergeCell ref="C66:D66"/>
    <mergeCell ref="C67:D67"/>
    <mergeCell ref="C68:D68"/>
    <mergeCell ref="C55:D55"/>
    <mergeCell ref="C56:D56"/>
    <mergeCell ref="C57:D57"/>
    <mergeCell ref="C58:D58"/>
    <mergeCell ref="C61:G61"/>
    <mergeCell ref="C62:D63"/>
    <mergeCell ref="C46:D46"/>
    <mergeCell ref="C47:D47"/>
    <mergeCell ref="C50:G50"/>
    <mergeCell ref="C51:D52"/>
    <mergeCell ref="C53:D53"/>
    <mergeCell ref="C54:D54"/>
    <mergeCell ref="C39:G39"/>
    <mergeCell ref="C40:D41"/>
    <mergeCell ref="C42:D42"/>
    <mergeCell ref="C43:D43"/>
    <mergeCell ref="C44:D44"/>
    <mergeCell ref="C45:D45"/>
    <mergeCell ref="C31:D31"/>
    <mergeCell ref="C32:D32"/>
    <mergeCell ref="C33:D33"/>
    <mergeCell ref="C34:D34"/>
    <mergeCell ref="C35:D35"/>
    <mergeCell ref="C36:D36"/>
    <mergeCell ref="C22:D22"/>
    <mergeCell ref="C23:D23"/>
    <mergeCell ref="C24:D24"/>
    <mergeCell ref="C28:G28"/>
    <mergeCell ref="C29:D30"/>
    <mergeCell ref="C5:G6"/>
    <mergeCell ref="B1:J1"/>
    <mergeCell ref="B4:J4"/>
    <mergeCell ref="C14:D14"/>
    <mergeCell ref="G16:I16"/>
    <mergeCell ref="C17:G17"/>
    <mergeCell ref="C18:D19"/>
    <mergeCell ref="C20:D20"/>
    <mergeCell ref="C21:D21"/>
    <mergeCell ref="C7:D8"/>
    <mergeCell ref="C9:D9"/>
    <mergeCell ref="C10:D10"/>
    <mergeCell ref="C11:D11"/>
    <mergeCell ref="C12:D12"/>
    <mergeCell ref="C13:D13"/>
    <mergeCell ref="J5:J6"/>
    <mergeCell ref="I5:I6"/>
  </mergeCells>
  <pageMargins left="0" right="0" top="0.74803149606299213" bottom="0.74803149606299213" header="0.31496062992125984" footer="0.31496062992125984"/>
  <pageSetup scale="45" orientation="portrait" r:id="rId1"/>
  <headerFooter>
    <oddFooter>&amp;L
I</oddFooter>
  </headerFooter>
  <rowBreaks count="8" manualBreakCount="8">
    <brk id="38" max="10" man="1"/>
    <brk id="84" max="10" man="1"/>
    <brk id="119" max="10" man="1"/>
    <brk id="153" max="10" man="1"/>
    <brk id="201" max="10" man="1"/>
    <brk id="250" max="10" man="1"/>
    <brk id="301" max="10" man="1"/>
    <brk id="349" max="10" man="1"/>
  </rowBreaks>
  <colBreaks count="1" manualBreakCount="1">
    <brk id="11" max="45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2680"/>
  <sheetViews>
    <sheetView showGridLines="0" view="pageBreakPreview" topLeftCell="A2668" zoomScale="80" zoomScaleNormal="80" zoomScaleSheetLayoutView="80" zoomScalePageLayoutView="85" workbookViewId="0">
      <selection activeCell="C2597" sqref="C2597:M2598"/>
    </sheetView>
  </sheetViews>
  <sheetFormatPr baseColWidth="10" defaultColWidth="11.44140625" defaultRowHeight="13.8"/>
  <cols>
    <col min="1" max="2" width="3.109375" style="25" customWidth="1"/>
    <col min="3" max="3" width="14.6640625" style="25" customWidth="1"/>
    <col min="4" max="4" width="15.5546875" style="25" customWidth="1"/>
    <col min="5" max="9" width="11.44140625" style="25"/>
    <col min="10" max="10" width="13.6640625" style="25" customWidth="1"/>
    <col min="11" max="11" width="16.88671875" style="25" customWidth="1"/>
    <col min="12" max="12" width="14.6640625" style="25" customWidth="1"/>
    <col min="13" max="14" width="11.44140625" style="25"/>
    <col min="15" max="15" width="13" style="25" customWidth="1"/>
    <col min="16" max="16" width="3.109375" style="25" customWidth="1"/>
    <col min="17" max="16384" width="11.44140625" style="25"/>
  </cols>
  <sheetData>
    <row r="1" spans="2:16" ht="14.4" thickBot="1"/>
    <row r="2" spans="2:16" ht="25.5" customHeight="1" thickTop="1">
      <c r="B2" s="828"/>
      <c r="C2" s="829"/>
      <c r="D2" s="829"/>
      <c r="E2" s="829"/>
      <c r="F2" s="829"/>
      <c r="G2" s="829"/>
      <c r="H2" s="829"/>
      <c r="I2" s="829"/>
      <c r="J2" s="829"/>
      <c r="K2" s="829"/>
      <c r="L2" s="829"/>
      <c r="M2" s="829"/>
      <c r="N2" s="829"/>
      <c r="O2" s="829"/>
      <c r="P2" s="830"/>
    </row>
    <row r="3" spans="2:16" ht="25.5" customHeight="1">
      <c r="B3" s="103"/>
      <c r="C3" s="933" t="s">
        <v>336</v>
      </c>
      <c r="D3" s="933"/>
      <c r="E3" s="933"/>
      <c r="F3" s="933"/>
      <c r="G3" s="933"/>
      <c r="H3" s="933"/>
      <c r="I3" s="933"/>
      <c r="J3" s="933"/>
      <c r="K3" s="933"/>
      <c r="L3" s="933"/>
      <c r="M3" s="933"/>
      <c r="P3" s="82"/>
    </row>
    <row r="4" spans="2:16" ht="25.5" customHeight="1">
      <c r="B4" s="103"/>
      <c r="C4" s="933" t="s">
        <v>334</v>
      </c>
      <c r="D4" s="933"/>
      <c r="E4" s="933"/>
      <c r="F4" s="933"/>
      <c r="G4" s="935"/>
      <c r="H4" s="935"/>
      <c r="I4" s="935"/>
      <c r="J4" s="935"/>
      <c r="K4" s="935"/>
      <c r="L4" s="935"/>
      <c r="M4" s="935"/>
      <c r="P4" s="82"/>
    </row>
    <row r="5" spans="2:16" ht="25.5" customHeight="1">
      <c r="B5" s="103"/>
      <c r="C5" s="91"/>
      <c r="D5" s="92"/>
      <c r="E5" s="91"/>
      <c r="F5" s="92"/>
      <c r="P5" s="82"/>
    </row>
    <row r="6" spans="2:16" ht="14.4" thickBot="1">
      <c r="B6" s="81"/>
      <c r="P6" s="82"/>
    </row>
    <row r="7" spans="2:16">
      <c r="B7" s="81"/>
      <c r="C7" s="820"/>
      <c r="D7" s="821"/>
      <c r="E7" s="810"/>
      <c r="F7" s="810"/>
      <c r="G7" s="810"/>
      <c r="H7" s="810"/>
      <c r="I7" s="810"/>
      <c r="J7" s="810"/>
      <c r="K7" s="811"/>
      <c r="L7" s="790"/>
      <c r="M7" s="791"/>
      <c r="N7" s="791"/>
      <c r="O7" s="792"/>
      <c r="P7" s="82"/>
    </row>
    <row r="8" spans="2:16">
      <c r="B8" s="81"/>
      <c r="C8" s="822"/>
      <c r="D8" s="823"/>
      <c r="E8" s="812" t="s">
        <v>74</v>
      </c>
      <c r="F8" s="812"/>
      <c r="G8" s="812"/>
      <c r="H8" s="812"/>
      <c r="I8" s="812"/>
      <c r="J8" s="812"/>
      <c r="K8" s="813"/>
      <c r="L8" s="793"/>
      <c r="M8" s="794"/>
      <c r="N8" s="794"/>
      <c r="O8" s="795"/>
      <c r="P8" s="82"/>
    </row>
    <row r="9" spans="2:16">
      <c r="B9" s="81"/>
      <c r="C9" s="822"/>
      <c r="D9" s="823"/>
      <c r="E9" s="814"/>
      <c r="F9" s="814"/>
      <c r="G9" s="814"/>
      <c r="H9" s="814"/>
      <c r="I9" s="814"/>
      <c r="J9" s="814"/>
      <c r="K9" s="815"/>
      <c r="L9" s="774" t="s">
        <v>28</v>
      </c>
      <c r="M9" s="796"/>
      <c r="N9" s="797"/>
      <c r="O9" s="798"/>
      <c r="P9" s="82"/>
    </row>
    <row r="10" spans="2:16">
      <c r="B10" s="81"/>
      <c r="C10" s="822"/>
      <c r="D10" s="823"/>
      <c r="E10" s="812"/>
      <c r="F10" s="812"/>
      <c r="G10" s="812"/>
      <c r="H10" s="812"/>
      <c r="I10" s="812"/>
      <c r="J10" s="812"/>
      <c r="K10" s="813"/>
      <c r="L10" s="775"/>
      <c r="M10" s="799"/>
      <c r="N10" s="800"/>
      <c r="O10" s="801"/>
      <c r="P10" s="82"/>
    </row>
    <row r="11" spans="2:16" ht="12.75" customHeight="1">
      <c r="B11" s="81"/>
      <c r="C11" s="822"/>
      <c r="D11" s="823"/>
      <c r="E11" s="816"/>
      <c r="F11" s="816"/>
      <c r="G11" s="816"/>
      <c r="H11" s="816"/>
      <c r="I11" s="816"/>
      <c r="J11" s="816"/>
      <c r="K11" s="817"/>
      <c r="L11" s="774" t="s">
        <v>29</v>
      </c>
      <c r="M11" s="774">
        <v>1</v>
      </c>
      <c r="N11" s="774" t="s">
        <v>30</v>
      </c>
      <c r="O11" s="788" t="s">
        <v>194</v>
      </c>
      <c r="P11" s="82"/>
    </row>
    <row r="12" spans="2:16">
      <c r="B12" s="81"/>
      <c r="C12" s="822"/>
      <c r="D12" s="823"/>
      <c r="E12" s="816"/>
      <c r="F12" s="816"/>
      <c r="G12" s="816"/>
      <c r="H12" s="816"/>
      <c r="I12" s="816"/>
      <c r="J12" s="816"/>
      <c r="K12" s="817"/>
      <c r="L12" s="804"/>
      <c r="M12" s="804"/>
      <c r="N12" s="804"/>
      <c r="O12" s="789"/>
      <c r="P12" s="82"/>
    </row>
    <row r="13" spans="2:16">
      <c r="B13" s="81"/>
      <c r="C13" s="824"/>
      <c r="D13" s="825"/>
      <c r="E13" s="818" t="s">
        <v>31</v>
      </c>
      <c r="F13" s="818"/>
      <c r="G13" s="818"/>
      <c r="H13" s="818"/>
      <c r="I13" s="818"/>
      <c r="J13" s="818"/>
      <c r="K13" s="819"/>
      <c r="L13" s="804"/>
      <c r="M13" s="804"/>
      <c r="N13" s="804"/>
      <c r="O13" s="789"/>
      <c r="P13" s="82"/>
    </row>
    <row r="14" spans="2:16" ht="14.4" thickBot="1">
      <c r="B14" s="81"/>
      <c r="C14" s="74"/>
      <c r="D14" s="73"/>
      <c r="E14" s="73"/>
      <c r="F14" s="73"/>
      <c r="G14" s="73"/>
      <c r="H14" s="73"/>
      <c r="I14" s="73"/>
      <c r="J14" s="73"/>
      <c r="K14" s="73"/>
      <c r="L14" s="73"/>
      <c r="M14" s="72"/>
      <c r="N14" s="72"/>
      <c r="O14" s="71"/>
      <c r="P14" s="82"/>
    </row>
    <row r="15" spans="2:16">
      <c r="B15" s="81"/>
      <c r="C15" s="70"/>
      <c r="D15" s="69"/>
      <c r="E15" s="69"/>
      <c r="F15" s="69"/>
      <c r="G15" s="69"/>
      <c r="H15" s="69"/>
      <c r="I15" s="69"/>
      <c r="J15" s="69"/>
      <c r="K15" s="69"/>
      <c r="L15" s="68" t="s">
        <v>32</v>
      </c>
      <c r="M15" s="67" t="s">
        <v>33</v>
      </c>
      <c r="N15" s="67" t="s">
        <v>34</v>
      </c>
      <c r="O15" s="66" t="s">
        <v>35</v>
      </c>
      <c r="P15" s="82"/>
    </row>
    <row r="16" spans="2:16">
      <c r="B16" s="81"/>
      <c r="C16" s="32"/>
      <c r="D16" s="83"/>
      <c r="E16" s="83"/>
      <c r="F16" s="83"/>
      <c r="G16" s="83"/>
      <c r="H16" s="83"/>
      <c r="I16" s="83"/>
      <c r="J16" s="83"/>
      <c r="K16" s="83"/>
      <c r="L16" s="84"/>
      <c r="M16" s="65">
        <v>2</v>
      </c>
      <c r="N16" s="65">
        <v>6</v>
      </c>
      <c r="O16" s="64">
        <v>2026</v>
      </c>
      <c r="P16" s="82"/>
    </row>
    <row r="17" spans="2:16">
      <c r="B17" s="81"/>
      <c r="C17" s="63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1"/>
      <c r="P17" s="82"/>
    </row>
    <row r="18" spans="2:16" ht="14.4" thickBot="1">
      <c r="B18" s="81"/>
      <c r="C18" s="79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60"/>
      <c r="P18" s="82"/>
    </row>
    <row r="19" spans="2:16" ht="14.4" thickBot="1">
      <c r="B19" s="81"/>
      <c r="C19" s="37"/>
      <c r="D19" s="36"/>
      <c r="E19" s="36"/>
      <c r="F19" s="36"/>
      <c r="G19" s="36"/>
      <c r="H19" s="36"/>
      <c r="K19" s="36"/>
      <c r="L19" s="36"/>
      <c r="M19" s="36"/>
      <c r="N19" s="36"/>
      <c r="O19" s="35"/>
      <c r="P19" s="82"/>
    </row>
    <row r="20" spans="2:16">
      <c r="B20" s="81"/>
      <c r="C20" s="841" t="s">
        <v>36</v>
      </c>
      <c r="D20" s="842"/>
      <c r="E20" s="842"/>
      <c r="F20" s="842"/>
      <c r="G20" s="842"/>
      <c r="H20" s="842"/>
      <c r="I20" s="842"/>
      <c r="J20" s="842"/>
      <c r="K20" s="842"/>
      <c r="L20" s="842"/>
      <c r="M20" s="842"/>
      <c r="N20" s="842"/>
      <c r="O20" s="843"/>
      <c r="P20" s="82"/>
    </row>
    <row r="21" spans="2:16" ht="14.4" thickBot="1">
      <c r="B21" s="81"/>
      <c r="C21" s="30"/>
      <c r="O21" s="29"/>
      <c r="P21" s="82"/>
    </row>
    <row r="22" spans="2:16">
      <c r="B22" s="81"/>
      <c r="C22" s="117" t="s">
        <v>37</v>
      </c>
      <c r="D22" s="776" t="s">
        <v>38</v>
      </c>
      <c r="E22" s="777"/>
      <c r="F22" s="777"/>
      <c r="G22" s="777"/>
      <c r="H22" s="777"/>
      <c r="I22" s="777"/>
      <c r="J22" s="777"/>
      <c r="K22" s="777"/>
      <c r="L22" s="778"/>
      <c r="M22" s="839" t="s">
        <v>39</v>
      </c>
      <c r="N22" s="840"/>
      <c r="O22" s="117" t="s">
        <v>8</v>
      </c>
      <c r="P22" s="82"/>
    </row>
    <row r="23" spans="2:16" ht="14.4" thickBot="1">
      <c r="B23" s="81"/>
      <c r="C23" s="118">
        <f>+'PRESUPUESTO OFICIAL (Entidad)'!D17</f>
        <v>1.01</v>
      </c>
      <c r="D23" s="807" t="str">
        <f>+'PRESUPUESTO OFICIAL (Entidad)'!E17</f>
        <v>Excavaciones a mano en material común para cimentación (Incluye retiro)</v>
      </c>
      <c r="E23" s="808"/>
      <c r="F23" s="808"/>
      <c r="G23" s="808"/>
      <c r="H23" s="808"/>
      <c r="I23" s="808"/>
      <c r="J23" s="808"/>
      <c r="K23" s="808"/>
      <c r="L23" s="809"/>
      <c r="M23" s="807" t="str">
        <f>+'PRESUPUESTO OFICIAL (Entidad)'!F17</f>
        <v>M3</v>
      </c>
      <c r="N23" s="809"/>
      <c r="O23" s="119">
        <f>+'PRESUPUESTO OFICIAL (Entidad)'!G17</f>
        <v>77.05</v>
      </c>
      <c r="P23" s="82"/>
    </row>
    <row r="24" spans="2:16">
      <c r="B24" s="81"/>
      <c r="C24" s="779" t="s">
        <v>40</v>
      </c>
      <c r="D24" s="780"/>
      <c r="E24" s="780"/>
      <c r="F24" s="780"/>
      <c r="G24" s="780"/>
      <c r="H24" s="780"/>
      <c r="I24" s="780"/>
      <c r="J24" s="780"/>
      <c r="K24" s="780"/>
      <c r="L24" s="780"/>
      <c r="M24" s="780"/>
      <c r="N24" s="780"/>
      <c r="O24" s="781"/>
      <c r="P24" s="82"/>
    </row>
    <row r="25" spans="2:16">
      <c r="B25" s="81"/>
      <c r="C25" s="782"/>
      <c r="D25" s="783"/>
      <c r="E25" s="783"/>
      <c r="F25" s="783"/>
      <c r="G25" s="783"/>
      <c r="H25" s="783"/>
      <c r="I25" s="783"/>
      <c r="J25" s="783"/>
      <c r="K25" s="783"/>
      <c r="L25" s="783"/>
      <c r="M25" s="783"/>
      <c r="N25" s="783"/>
      <c r="O25" s="784"/>
      <c r="P25" s="82"/>
    </row>
    <row r="26" spans="2:16" ht="14.4" thickBot="1">
      <c r="B26" s="81"/>
      <c r="C26" s="785"/>
      <c r="D26" s="786"/>
      <c r="E26" s="786"/>
      <c r="F26" s="786"/>
      <c r="G26" s="786"/>
      <c r="H26" s="786"/>
      <c r="I26" s="786"/>
      <c r="J26" s="786"/>
      <c r="K26" s="786"/>
      <c r="L26" s="786"/>
      <c r="M26" s="786"/>
      <c r="N26" s="786"/>
      <c r="O26" s="787"/>
      <c r="P26" s="82"/>
    </row>
    <row r="27" spans="2:16">
      <c r="B27" s="81"/>
      <c r="C27" s="757" t="s">
        <v>38</v>
      </c>
      <c r="D27" s="837"/>
      <c r="E27" s="837"/>
      <c r="F27" s="837"/>
      <c r="G27" s="838"/>
      <c r="H27" s="759" t="s">
        <v>41</v>
      </c>
      <c r="I27" s="837"/>
      <c r="J27" s="805" t="s">
        <v>42</v>
      </c>
      <c r="K27" s="806"/>
      <c r="L27" s="121" t="s">
        <v>43</v>
      </c>
      <c r="M27" s="759" t="s">
        <v>44</v>
      </c>
      <c r="N27" s="760"/>
      <c r="O27" s="122" t="s">
        <v>45</v>
      </c>
      <c r="P27" s="82"/>
    </row>
    <row r="28" spans="2:16">
      <c r="B28" s="81"/>
      <c r="C28" s="761" t="s">
        <v>78</v>
      </c>
      <c r="D28" s="762"/>
      <c r="E28" s="762"/>
      <c r="F28" s="762"/>
      <c r="G28" s="844"/>
      <c r="H28" s="845"/>
      <c r="I28" s="844"/>
      <c r="J28" s="826" t="s">
        <v>79</v>
      </c>
      <c r="K28" s="827"/>
      <c r="L28" s="134">
        <f>+O54</f>
        <v>16200</v>
      </c>
      <c r="M28" s="846">
        <v>0.1</v>
      </c>
      <c r="N28" s="847"/>
      <c r="O28" s="135">
        <f>+ROUND(L28*M28,2)</f>
        <v>1620</v>
      </c>
      <c r="P28" s="82"/>
    </row>
    <row r="29" spans="2:16">
      <c r="B29" s="81"/>
      <c r="C29" s="44"/>
      <c r="D29" s="31"/>
      <c r="E29" s="31"/>
      <c r="F29" s="31"/>
      <c r="G29" s="58"/>
      <c r="H29" s="59"/>
      <c r="I29" s="58"/>
      <c r="J29" s="826"/>
      <c r="K29" s="827"/>
      <c r="L29" s="134"/>
      <c r="M29" s="856"/>
      <c r="N29" s="857"/>
      <c r="O29" s="135"/>
      <c r="P29" s="82"/>
    </row>
    <row r="30" spans="2:16" ht="14.4" thickBot="1">
      <c r="B30" s="81"/>
      <c r="C30" s="755"/>
      <c r="D30" s="756"/>
      <c r="E30" s="756"/>
      <c r="F30" s="756"/>
      <c r="G30" s="852"/>
      <c r="H30" s="853"/>
      <c r="I30" s="852"/>
      <c r="J30" s="853"/>
      <c r="K30" s="852"/>
      <c r="L30" s="57"/>
      <c r="M30" s="854"/>
      <c r="N30" s="855"/>
      <c r="O30" s="54"/>
      <c r="P30" s="82"/>
    </row>
    <row r="31" spans="2:16" ht="14.4" thickBot="1">
      <c r="B31" s="81"/>
      <c r="C31" s="767" t="s">
        <v>46</v>
      </c>
      <c r="D31" s="768"/>
      <c r="E31" s="768"/>
      <c r="F31" s="768"/>
      <c r="G31" s="768"/>
      <c r="H31" s="768"/>
      <c r="I31" s="768"/>
      <c r="J31" s="768"/>
      <c r="K31" s="768"/>
      <c r="L31" s="768"/>
      <c r="M31" s="768"/>
      <c r="N31" s="769"/>
      <c r="O31" s="136">
        <f>SUM(O28:O30)</f>
        <v>1620</v>
      </c>
      <c r="P31" s="82"/>
    </row>
    <row r="32" spans="2:16" ht="13.5" customHeight="1">
      <c r="B32" s="81"/>
      <c r="C32" s="779" t="s">
        <v>47</v>
      </c>
      <c r="D32" s="780"/>
      <c r="E32" s="780"/>
      <c r="F32" s="780"/>
      <c r="G32" s="780"/>
      <c r="H32" s="780"/>
      <c r="I32" s="780"/>
      <c r="J32" s="780"/>
      <c r="K32" s="780"/>
      <c r="L32" s="780"/>
      <c r="M32" s="780"/>
      <c r="N32" s="780"/>
      <c r="O32" s="781"/>
      <c r="P32" s="82"/>
    </row>
    <row r="33" spans="2:16">
      <c r="B33" s="81"/>
      <c r="C33" s="782"/>
      <c r="D33" s="783"/>
      <c r="E33" s="783"/>
      <c r="F33" s="783"/>
      <c r="G33" s="783"/>
      <c r="H33" s="783"/>
      <c r="I33" s="783"/>
      <c r="J33" s="783"/>
      <c r="K33" s="783"/>
      <c r="L33" s="783"/>
      <c r="M33" s="783"/>
      <c r="N33" s="783"/>
      <c r="O33" s="784"/>
      <c r="P33" s="82"/>
    </row>
    <row r="34" spans="2:16" ht="14.4" thickBot="1">
      <c r="B34" s="81"/>
      <c r="C34" s="785"/>
      <c r="D34" s="786"/>
      <c r="E34" s="786"/>
      <c r="F34" s="786"/>
      <c r="G34" s="786"/>
      <c r="H34" s="786"/>
      <c r="I34" s="786"/>
      <c r="J34" s="786"/>
      <c r="K34" s="786"/>
      <c r="L34" s="786"/>
      <c r="M34" s="786"/>
      <c r="N34" s="786"/>
      <c r="O34" s="787"/>
      <c r="P34" s="82"/>
    </row>
    <row r="35" spans="2:16">
      <c r="B35" s="81"/>
      <c r="C35" s="757" t="s">
        <v>38</v>
      </c>
      <c r="D35" s="758"/>
      <c r="E35" s="758"/>
      <c r="F35" s="758"/>
      <c r="G35" s="758"/>
      <c r="H35" s="758"/>
      <c r="I35" s="758"/>
      <c r="J35" s="760"/>
      <c r="K35" s="120" t="s">
        <v>39</v>
      </c>
      <c r="L35" s="121" t="s">
        <v>8</v>
      </c>
      <c r="M35" s="759" t="s">
        <v>48</v>
      </c>
      <c r="N35" s="760"/>
      <c r="O35" s="122" t="s">
        <v>45</v>
      </c>
      <c r="P35" s="82"/>
    </row>
    <row r="36" spans="2:16">
      <c r="B36" s="81"/>
      <c r="C36" s="761"/>
      <c r="D36" s="762"/>
      <c r="E36" s="762"/>
      <c r="F36" s="762"/>
      <c r="G36" s="762"/>
      <c r="H36" s="762"/>
      <c r="I36" s="762"/>
      <c r="J36" s="844"/>
      <c r="K36" s="137"/>
      <c r="L36" s="139"/>
      <c r="M36" s="831"/>
      <c r="N36" s="832"/>
      <c r="O36" s="135"/>
      <c r="P36" s="82"/>
    </row>
    <row r="37" spans="2:16" ht="14.4" thickBot="1">
      <c r="B37" s="81"/>
      <c r="C37" s="755"/>
      <c r="D37" s="756"/>
      <c r="E37" s="756"/>
      <c r="F37" s="756"/>
      <c r="G37" s="756"/>
      <c r="H37" s="756"/>
      <c r="I37" s="756"/>
      <c r="J37" s="852"/>
      <c r="K37" s="138"/>
      <c r="L37" s="140"/>
      <c r="M37" s="858"/>
      <c r="N37" s="859"/>
      <c r="O37" s="135"/>
      <c r="P37" s="82"/>
    </row>
    <row r="38" spans="2:16" ht="14.4" thickBot="1">
      <c r="B38" s="81"/>
      <c r="C38" s="767" t="s">
        <v>46</v>
      </c>
      <c r="D38" s="768"/>
      <c r="E38" s="768"/>
      <c r="F38" s="768"/>
      <c r="G38" s="768"/>
      <c r="H38" s="768"/>
      <c r="I38" s="768"/>
      <c r="J38" s="768"/>
      <c r="K38" s="768"/>
      <c r="L38" s="768"/>
      <c r="M38" s="768"/>
      <c r="N38" s="769"/>
      <c r="O38" s="141">
        <f>SUM(O36:O37)</f>
        <v>0</v>
      </c>
      <c r="P38" s="82"/>
    </row>
    <row r="39" spans="2:16">
      <c r="B39" s="81"/>
      <c r="C39" s="779" t="s">
        <v>49</v>
      </c>
      <c r="D39" s="780"/>
      <c r="E39" s="780"/>
      <c r="F39" s="780"/>
      <c r="G39" s="780"/>
      <c r="H39" s="780"/>
      <c r="I39" s="780"/>
      <c r="J39" s="780"/>
      <c r="K39" s="780"/>
      <c r="L39" s="780"/>
      <c r="M39" s="780"/>
      <c r="N39" s="780"/>
      <c r="O39" s="781"/>
      <c r="P39" s="82"/>
    </row>
    <row r="40" spans="2:16">
      <c r="B40" s="81"/>
      <c r="C40" s="782"/>
      <c r="D40" s="783"/>
      <c r="E40" s="783"/>
      <c r="F40" s="783"/>
      <c r="G40" s="783"/>
      <c r="H40" s="783"/>
      <c r="I40" s="783"/>
      <c r="J40" s="783"/>
      <c r="K40" s="783"/>
      <c r="L40" s="783"/>
      <c r="M40" s="783"/>
      <c r="N40" s="783"/>
      <c r="O40" s="784"/>
      <c r="P40" s="82"/>
    </row>
    <row r="41" spans="2:16" ht="14.4" thickBot="1">
      <c r="B41" s="81"/>
      <c r="C41" s="785"/>
      <c r="D41" s="786"/>
      <c r="E41" s="786"/>
      <c r="F41" s="786"/>
      <c r="G41" s="786"/>
      <c r="H41" s="786"/>
      <c r="I41" s="786"/>
      <c r="J41" s="786"/>
      <c r="K41" s="786"/>
      <c r="L41" s="786"/>
      <c r="M41" s="786"/>
      <c r="N41" s="786"/>
      <c r="O41" s="787"/>
      <c r="P41" s="82"/>
    </row>
    <row r="42" spans="2:16">
      <c r="B42" s="81"/>
      <c r="C42" s="757" t="s">
        <v>50</v>
      </c>
      <c r="D42" s="758"/>
      <c r="E42" s="758"/>
      <c r="F42" s="758"/>
      <c r="G42" s="758"/>
      <c r="H42" s="758"/>
      <c r="I42" s="758"/>
      <c r="J42" s="121" t="s">
        <v>51</v>
      </c>
      <c r="K42" s="123" t="s">
        <v>52</v>
      </c>
      <c r="L42" s="124" t="s">
        <v>53</v>
      </c>
      <c r="M42" s="759" t="s">
        <v>54</v>
      </c>
      <c r="N42" s="760"/>
      <c r="O42" s="122" t="s">
        <v>45</v>
      </c>
      <c r="P42" s="82"/>
    </row>
    <row r="43" spans="2:16">
      <c r="B43" s="81"/>
      <c r="C43" s="761" t="s">
        <v>196</v>
      </c>
      <c r="D43" s="762"/>
      <c r="E43" s="762"/>
      <c r="F43" s="762"/>
      <c r="G43" s="762"/>
      <c r="H43" s="762"/>
      <c r="I43" s="762"/>
      <c r="J43" s="55">
        <v>1</v>
      </c>
      <c r="K43" s="56">
        <v>8</v>
      </c>
      <c r="L43" s="55" t="s">
        <v>197</v>
      </c>
      <c r="M43" s="763">
        <v>1800</v>
      </c>
      <c r="N43" s="764"/>
      <c r="O43" s="54">
        <f>M43*K43*J43</f>
        <v>14400</v>
      </c>
      <c r="P43" s="82"/>
    </row>
    <row r="44" spans="2:16" ht="14.4" thickBot="1">
      <c r="B44" s="81"/>
      <c r="C44" s="755"/>
      <c r="D44" s="756"/>
      <c r="E44" s="756"/>
      <c r="F44" s="756"/>
      <c r="G44" s="756"/>
      <c r="H44" s="756"/>
      <c r="I44" s="756"/>
      <c r="J44" s="46"/>
      <c r="K44" s="26"/>
      <c r="L44" s="46"/>
      <c r="M44" s="765"/>
      <c r="N44" s="766"/>
      <c r="O44" s="45"/>
      <c r="P44" s="82"/>
    </row>
    <row r="45" spans="2:16" ht="14.4" thickBot="1">
      <c r="B45" s="81"/>
      <c r="C45" s="767" t="s">
        <v>46</v>
      </c>
      <c r="D45" s="768"/>
      <c r="E45" s="768"/>
      <c r="F45" s="768"/>
      <c r="G45" s="768"/>
      <c r="H45" s="768"/>
      <c r="I45" s="768"/>
      <c r="J45" s="768"/>
      <c r="K45" s="768"/>
      <c r="L45" s="768"/>
      <c r="M45" s="768"/>
      <c r="N45" s="769"/>
      <c r="O45" s="53">
        <f>SUM(O43:O44)</f>
        <v>14400</v>
      </c>
      <c r="P45" s="82"/>
    </row>
    <row r="46" spans="2:16">
      <c r="B46" s="81"/>
      <c r="C46" s="779" t="s">
        <v>55</v>
      </c>
      <c r="D46" s="780"/>
      <c r="E46" s="780"/>
      <c r="F46" s="780"/>
      <c r="G46" s="780"/>
      <c r="H46" s="780"/>
      <c r="I46" s="780"/>
      <c r="J46" s="780"/>
      <c r="K46" s="780"/>
      <c r="L46" s="780"/>
      <c r="M46" s="780"/>
      <c r="N46" s="780"/>
      <c r="O46" s="781"/>
      <c r="P46" s="82"/>
    </row>
    <row r="47" spans="2:16">
      <c r="B47" s="81"/>
      <c r="C47" s="782"/>
      <c r="D47" s="783"/>
      <c r="E47" s="783"/>
      <c r="F47" s="783"/>
      <c r="G47" s="783"/>
      <c r="H47" s="783"/>
      <c r="I47" s="783"/>
      <c r="J47" s="783"/>
      <c r="K47" s="783"/>
      <c r="L47" s="783"/>
      <c r="M47" s="783"/>
      <c r="N47" s="783"/>
      <c r="O47" s="784"/>
      <c r="P47" s="82"/>
    </row>
    <row r="48" spans="2:16" ht="14.4" thickBot="1">
      <c r="B48" s="81"/>
      <c r="C48" s="785"/>
      <c r="D48" s="786"/>
      <c r="E48" s="786"/>
      <c r="F48" s="786"/>
      <c r="G48" s="786"/>
      <c r="H48" s="786"/>
      <c r="I48" s="786"/>
      <c r="J48" s="786"/>
      <c r="K48" s="786"/>
      <c r="L48" s="786"/>
      <c r="M48" s="786"/>
      <c r="N48" s="786"/>
      <c r="O48" s="787"/>
      <c r="P48" s="82"/>
    </row>
    <row r="49" spans="2:16" ht="28.95" customHeight="1">
      <c r="B49" s="81"/>
      <c r="C49" s="770" t="s">
        <v>56</v>
      </c>
      <c r="D49" s="771"/>
      <c r="E49" s="771"/>
      <c r="F49" s="771"/>
      <c r="G49" s="771"/>
      <c r="H49" s="771"/>
      <c r="I49" s="771"/>
      <c r="J49" s="143" t="s">
        <v>57</v>
      </c>
      <c r="K49" s="144" t="s">
        <v>58</v>
      </c>
      <c r="L49" s="145" t="s">
        <v>59</v>
      </c>
      <c r="M49" s="772" t="s">
        <v>44</v>
      </c>
      <c r="N49" s="773"/>
      <c r="O49" s="146" t="s">
        <v>45</v>
      </c>
      <c r="P49" s="82"/>
    </row>
    <row r="50" spans="2:16">
      <c r="B50" s="81"/>
      <c r="C50" s="52" t="s">
        <v>96</v>
      </c>
      <c r="D50" s="51"/>
      <c r="E50" s="51"/>
      <c r="F50" s="51"/>
      <c r="G50" s="51"/>
      <c r="H50" s="51"/>
      <c r="I50" s="51"/>
      <c r="J50" s="142">
        <v>180000</v>
      </c>
      <c r="K50" s="147">
        <v>1.8</v>
      </c>
      <c r="L50" s="148">
        <f>ROUND(K50*J50,2)</f>
        <v>324000</v>
      </c>
      <c r="M50" s="848">
        <v>20</v>
      </c>
      <c r="N50" s="849"/>
      <c r="O50" s="149">
        <f>+ROUND(L50/M50,2)</f>
        <v>16200</v>
      </c>
      <c r="P50" s="82"/>
    </row>
    <row r="51" spans="2:16">
      <c r="B51" s="81"/>
      <c r="C51" s="52"/>
      <c r="D51" s="51"/>
      <c r="E51" s="51"/>
      <c r="F51" s="51"/>
      <c r="G51" s="51"/>
      <c r="H51" s="51"/>
      <c r="I51" s="51"/>
      <c r="J51" s="142"/>
      <c r="K51" s="147"/>
      <c r="L51" s="148"/>
      <c r="M51" s="848"/>
      <c r="N51" s="849"/>
      <c r="O51" s="149"/>
      <c r="P51" s="82"/>
    </row>
    <row r="52" spans="2:16">
      <c r="B52" s="81"/>
      <c r="C52" s="52"/>
      <c r="D52" s="51"/>
      <c r="E52" s="51"/>
      <c r="F52" s="51"/>
      <c r="G52" s="51"/>
      <c r="H52" s="51"/>
      <c r="I52" s="51"/>
      <c r="J52" s="50"/>
      <c r="K52" s="49"/>
      <c r="L52" s="48"/>
      <c r="M52" s="802"/>
      <c r="N52" s="803"/>
      <c r="O52" s="47"/>
      <c r="P52" s="82"/>
    </row>
    <row r="53" spans="2:16" ht="14.4" thickBot="1">
      <c r="B53" s="81"/>
      <c r="C53" s="755"/>
      <c r="D53" s="756"/>
      <c r="E53" s="756"/>
      <c r="F53" s="756"/>
      <c r="G53" s="756"/>
      <c r="H53" s="756"/>
      <c r="I53" s="756"/>
      <c r="J53" s="46"/>
      <c r="K53" s="26"/>
      <c r="L53" s="46"/>
      <c r="M53" s="765"/>
      <c r="N53" s="766"/>
      <c r="O53" s="45"/>
      <c r="P53" s="82"/>
    </row>
    <row r="54" spans="2:16" ht="14.4" thickBot="1">
      <c r="B54" s="81"/>
      <c r="C54" s="767" t="s">
        <v>46</v>
      </c>
      <c r="D54" s="768"/>
      <c r="E54" s="768"/>
      <c r="F54" s="768"/>
      <c r="G54" s="768"/>
      <c r="H54" s="768"/>
      <c r="I54" s="768"/>
      <c r="J54" s="768"/>
      <c r="K54" s="768"/>
      <c r="L54" s="768"/>
      <c r="M54" s="768"/>
      <c r="N54" s="769"/>
      <c r="O54" s="141">
        <f>SUM(O50:O53)</f>
        <v>16200</v>
      </c>
      <c r="P54" s="82"/>
    </row>
    <row r="55" spans="2:16" ht="14.4" thickBot="1">
      <c r="B55" s="81"/>
      <c r="C55" s="30"/>
      <c r="O55" s="29"/>
      <c r="P55" s="82"/>
    </row>
    <row r="56" spans="2:16" ht="14.4" thickBot="1">
      <c r="B56" s="81"/>
      <c r="C56" s="752" t="s">
        <v>60</v>
      </c>
      <c r="D56" s="753"/>
      <c r="E56" s="753"/>
      <c r="F56" s="753"/>
      <c r="G56" s="753"/>
      <c r="H56" s="753"/>
      <c r="I56" s="753"/>
      <c r="J56" s="753"/>
      <c r="K56" s="753"/>
      <c r="L56" s="753"/>
      <c r="M56" s="753"/>
      <c r="N56" s="754"/>
      <c r="O56" s="150">
        <f>ROUND(O54+O45+O38+O31,2)</f>
        <v>32220</v>
      </c>
      <c r="P56" s="82"/>
    </row>
    <row r="57" spans="2:16">
      <c r="B57" s="81"/>
      <c r="C57" s="779" t="s">
        <v>61</v>
      </c>
      <c r="D57" s="780"/>
      <c r="E57" s="780"/>
      <c r="F57" s="780"/>
      <c r="G57" s="780"/>
      <c r="H57" s="780"/>
      <c r="I57" s="780"/>
      <c r="J57" s="780"/>
      <c r="K57" s="780"/>
      <c r="L57" s="780"/>
      <c r="M57" s="780"/>
      <c r="N57" s="780"/>
      <c r="O57" s="781"/>
      <c r="P57" s="82"/>
    </row>
    <row r="58" spans="2:16">
      <c r="B58" s="81"/>
      <c r="C58" s="782"/>
      <c r="D58" s="783"/>
      <c r="E58" s="783"/>
      <c r="F58" s="783"/>
      <c r="G58" s="783"/>
      <c r="H58" s="783"/>
      <c r="I58" s="783"/>
      <c r="J58" s="783"/>
      <c r="K58" s="783"/>
      <c r="L58" s="783"/>
      <c r="M58" s="783"/>
      <c r="N58" s="783"/>
      <c r="O58" s="784"/>
      <c r="P58" s="82"/>
    </row>
    <row r="59" spans="2:16" ht="14.4" thickBot="1">
      <c r="B59" s="81"/>
      <c r="C59" s="785"/>
      <c r="D59" s="786"/>
      <c r="E59" s="786"/>
      <c r="F59" s="786"/>
      <c r="G59" s="786"/>
      <c r="H59" s="786"/>
      <c r="I59" s="786"/>
      <c r="J59" s="786"/>
      <c r="K59" s="786"/>
      <c r="L59" s="786"/>
      <c r="M59" s="786"/>
      <c r="N59" s="786"/>
      <c r="O59" s="787"/>
      <c r="P59" s="82"/>
    </row>
    <row r="60" spans="2:16">
      <c r="B60" s="81"/>
      <c r="C60" s="757" t="s">
        <v>62</v>
      </c>
      <c r="D60" s="758"/>
      <c r="E60" s="758"/>
      <c r="F60" s="758"/>
      <c r="G60" s="758"/>
      <c r="H60" s="758"/>
      <c r="I60" s="758"/>
      <c r="J60" s="123"/>
      <c r="K60" s="126"/>
      <c r="L60" s="125" t="s">
        <v>63</v>
      </c>
      <c r="M60" s="850" t="s">
        <v>64</v>
      </c>
      <c r="N60" s="851"/>
      <c r="O60" s="127"/>
      <c r="P60" s="82"/>
    </row>
    <row r="61" spans="2:16">
      <c r="B61" s="81"/>
      <c r="C61" s="761" t="s">
        <v>18</v>
      </c>
      <c r="D61" s="762"/>
      <c r="E61" s="762"/>
      <c r="F61" s="762"/>
      <c r="G61" s="762"/>
      <c r="H61" s="762"/>
      <c r="I61" s="762"/>
      <c r="J61" s="43"/>
      <c r="K61" s="42"/>
      <c r="L61" s="39">
        <v>0.28999999999999998</v>
      </c>
      <c r="M61" s="831">
        <f>+ROUND(O56*L61,2)</f>
        <v>9343.7999999999993</v>
      </c>
      <c r="N61" s="832"/>
      <c r="O61" s="38"/>
      <c r="P61" s="82"/>
    </row>
    <row r="62" spans="2:16">
      <c r="B62" s="81"/>
      <c r="C62" s="44" t="s">
        <v>65</v>
      </c>
      <c r="D62" s="31"/>
      <c r="E62" s="31"/>
      <c r="F62" s="31"/>
      <c r="G62" s="31"/>
      <c r="H62" s="31"/>
      <c r="I62" s="31"/>
      <c r="J62" s="43"/>
      <c r="K62" s="42"/>
      <c r="L62" s="39">
        <v>0.01</v>
      </c>
      <c r="M62" s="831">
        <f>+ROUND(O56*L62,2)</f>
        <v>322.2</v>
      </c>
      <c r="N62" s="832"/>
      <c r="O62" s="38"/>
      <c r="P62" s="82"/>
    </row>
    <row r="63" spans="2:16" ht="14.4" thickBot="1">
      <c r="B63" s="81"/>
      <c r="C63" s="79" t="s">
        <v>66</v>
      </c>
      <c r="D63" s="80"/>
      <c r="E63" s="80"/>
      <c r="F63" s="80"/>
      <c r="G63" s="80"/>
      <c r="H63" s="80"/>
      <c r="I63" s="80"/>
      <c r="J63" s="41"/>
      <c r="K63" s="40"/>
      <c r="L63" s="39">
        <v>0.05</v>
      </c>
      <c r="M63" s="833">
        <f>+ROUND(O56*L63,2)</f>
        <v>1611</v>
      </c>
      <c r="N63" s="834"/>
      <c r="O63" s="38"/>
      <c r="P63" s="82"/>
    </row>
    <row r="64" spans="2:16" ht="14.4" thickBot="1">
      <c r="B64" s="81"/>
      <c r="C64" s="767" t="s">
        <v>46</v>
      </c>
      <c r="D64" s="768"/>
      <c r="E64" s="768"/>
      <c r="F64" s="768"/>
      <c r="G64" s="768"/>
      <c r="H64" s="768"/>
      <c r="I64" s="768"/>
      <c r="J64" s="768"/>
      <c r="K64" s="768"/>
      <c r="L64" s="768"/>
      <c r="M64" s="768"/>
      <c r="N64" s="769"/>
      <c r="O64" s="136">
        <f>SUM(M61:N63)</f>
        <v>11277</v>
      </c>
      <c r="P64" s="82"/>
    </row>
    <row r="65" spans="2:16" ht="14.4" thickBot="1">
      <c r="B65" s="81"/>
      <c r="C65" s="30"/>
      <c r="O65" s="29"/>
      <c r="P65" s="82"/>
    </row>
    <row r="66" spans="2:16" ht="14.4" thickBot="1">
      <c r="B66" s="81"/>
      <c r="C66" s="752" t="s">
        <v>67</v>
      </c>
      <c r="D66" s="753"/>
      <c r="E66" s="753"/>
      <c r="F66" s="753"/>
      <c r="G66" s="753"/>
      <c r="H66" s="753"/>
      <c r="I66" s="753"/>
      <c r="J66" s="753"/>
      <c r="K66" s="753"/>
      <c r="L66" s="753"/>
      <c r="M66" s="753"/>
      <c r="N66" s="754"/>
      <c r="O66" s="150">
        <f>+O64+O56</f>
        <v>43497</v>
      </c>
      <c r="P66" s="82"/>
    </row>
    <row r="67" spans="2:16">
      <c r="B67" s="81"/>
      <c r="C67" s="37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5"/>
      <c r="P67" s="82"/>
    </row>
    <row r="68" spans="2:16">
      <c r="B68" s="81"/>
      <c r="C68" s="30"/>
      <c r="O68" s="29"/>
      <c r="P68" s="82"/>
    </row>
    <row r="69" spans="2:16">
      <c r="B69" s="81"/>
      <c r="C69" s="30"/>
      <c r="O69" s="29"/>
      <c r="P69" s="82"/>
    </row>
    <row r="70" spans="2:16" ht="18">
      <c r="B70" s="81"/>
      <c r="C70" s="30"/>
      <c r="H70" s="128" t="s">
        <v>75</v>
      </c>
      <c r="O70" s="29"/>
      <c r="P70" s="82"/>
    </row>
    <row r="71" spans="2:16" ht="18">
      <c r="B71" s="81"/>
      <c r="C71" s="34"/>
      <c r="D71" s="85"/>
      <c r="E71" s="85"/>
      <c r="F71" s="85"/>
      <c r="G71" s="85"/>
      <c r="H71" s="128"/>
      <c r="I71" s="85"/>
      <c r="J71" s="85"/>
      <c r="K71" s="85"/>
      <c r="L71" s="85"/>
      <c r="M71" s="85"/>
      <c r="N71" s="85"/>
      <c r="O71" s="33"/>
      <c r="P71" s="82"/>
    </row>
    <row r="72" spans="2:16" ht="18">
      <c r="B72" s="81"/>
      <c r="C72" s="34"/>
      <c r="D72" s="85"/>
      <c r="E72" s="85"/>
      <c r="F72" s="85"/>
      <c r="G72" s="85"/>
      <c r="H72" s="128"/>
      <c r="K72" s="85"/>
      <c r="L72" s="85"/>
      <c r="M72" s="85"/>
      <c r="N72" s="85"/>
      <c r="O72" s="33"/>
      <c r="P72" s="82"/>
    </row>
    <row r="73" spans="2:16" ht="18">
      <c r="B73" s="81"/>
      <c r="C73" s="32"/>
      <c r="D73" s="86"/>
      <c r="E73" s="86"/>
      <c r="F73" s="86"/>
      <c r="G73" s="86"/>
      <c r="H73" s="128" t="s">
        <v>76</v>
      </c>
      <c r="I73" s="86"/>
      <c r="J73" s="86"/>
      <c r="K73" s="86"/>
      <c r="L73" s="86"/>
      <c r="M73" s="86"/>
      <c r="N73" s="86"/>
      <c r="O73" s="28"/>
      <c r="P73" s="82"/>
    </row>
    <row r="74" spans="2:16" ht="18">
      <c r="B74" s="81"/>
      <c r="C74" s="30"/>
      <c r="H74" s="129" t="s">
        <v>95</v>
      </c>
      <c r="O74" s="29"/>
      <c r="P74" s="82"/>
    </row>
    <row r="75" spans="2:16" ht="17.25" customHeight="1">
      <c r="B75" s="81"/>
      <c r="C75" s="27"/>
      <c r="D75" s="87"/>
      <c r="E75" s="87"/>
      <c r="H75" s="128" t="s">
        <v>77</v>
      </c>
      <c r="K75" s="130"/>
      <c r="L75" s="130"/>
      <c r="M75" s="130"/>
      <c r="N75" s="130"/>
      <c r="O75" s="131"/>
      <c r="P75" s="82"/>
    </row>
    <row r="76" spans="2:16" ht="18.75" customHeight="1" thickBot="1">
      <c r="B76" s="81"/>
      <c r="C76" s="835"/>
      <c r="D76" s="836"/>
      <c r="E76" s="836"/>
      <c r="F76" s="26"/>
      <c r="G76" s="26"/>
      <c r="H76" s="26"/>
      <c r="I76" s="26"/>
      <c r="J76" s="26"/>
      <c r="K76" s="132"/>
      <c r="L76" s="132"/>
      <c r="M76" s="132"/>
      <c r="N76" s="132"/>
      <c r="O76" s="133"/>
      <c r="P76" s="82"/>
    </row>
    <row r="77" spans="2:16" ht="14.4" thickBot="1">
      <c r="B77" s="88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90"/>
    </row>
    <row r="78" spans="2:16" ht="14.4" thickTop="1"/>
    <row r="79" spans="2:16" ht="14.4" thickBot="1"/>
    <row r="80" spans="2:16" ht="14.4" thickTop="1">
      <c r="B80" s="828"/>
      <c r="C80" s="829"/>
      <c r="D80" s="829"/>
      <c r="E80" s="829"/>
      <c r="F80" s="829"/>
      <c r="G80" s="829"/>
      <c r="H80" s="829"/>
      <c r="I80" s="829"/>
      <c r="J80" s="829"/>
      <c r="K80" s="829"/>
      <c r="L80" s="829"/>
      <c r="M80" s="829"/>
      <c r="N80" s="829"/>
      <c r="O80" s="829"/>
      <c r="P80" s="830"/>
    </row>
    <row r="81" spans="2:16" ht="13.8" customHeight="1">
      <c r="B81" s="103"/>
      <c r="C81" s="933" t="s">
        <v>336</v>
      </c>
      <c r="D81" s="933"/>
      <c r="E81" s="933"/>
      <c r="F81" s="933"/>
      <c r="G81" s="933"/>
      <c r="H81" s="933"/>
      <c r="I81" s="933"/>
      <c r="J81" s="933"/>
      <c r="K81" s="933"/>
      <c r="L81" s="933"/>
      <c r="M81" s="933"/>
      <c r="P81" s="82"/>
    </row>
    <row r="82" spans="2:16" ht="14.4">
      <c r="B82" s="103"/>
      <c r="C82" s="933" t="s">
        <v>334</v>
      </c>
      <c r="D82" s="933"/>
      <c r="E82" s="933"/>
      <c r="F82" s="933"/>
      <c r="G82" s="935"/>
      <c r="H82" s="935"/>
      <c r="I82" s="935"/>
      <c r="J82" s="935"/>
      <c r="K82" s="935"/>
      <c r="L82" s="935"/>
      <c r="M82" s="935"/>
      <c r="P82" s="82"/>
    </row>
    <row r="83" spans="2:16">
      <c r="B83" s="103"/>
      <c r="C83" s="91"/>
      <c r="D83" s="92"/>
      <c r="E83" s="91"/>
      <c r="F83" s="92"/>
      <c r="P83" s="82"/>
    </row>
    <row r="84" spans="2:16" ht="14.4" thickBot="1">
      <c r="B84" s="81"/>
      <c r="P84" s="82"/>
    </row>
    <row r="85" spans="2:16">
      <c r="B85" s="81"/>
      <c r="C85" s="820"/>
      <c r="D85" s="821"/>
      <c r="E85" s="810"/>
      <c r="F85" s="810"/>
      <c r="G85" s="810"/>
      <c r="H85" s="810"/>
      <c r="I85" s="810"/>
      <c r="J85" s="810"/>
      <c r="K85" s="811"/>
      <c r="L85" s="790"/>
      <c r="M85" s="791"/>
      <c r="N85" s="791"/>
      <c r="O85" s="792"/>
      <c r="P85" s="82"/>
    </row>
    <row r="86" spans="2:16">
      <c r="B86" s="81"/>
      <c r="C86" s="822"/>
      <c r="D86" s="823"/>
      <c r="E86" s="812" t="s">
        <v>74</v>
      </c>
      <c r="F86" s="812"/>
      <c r="G86" s="812"/>
      <c r="H86" s="812"/>
      <c r="I86" s="812"/>
      <c r="J86" s="812"/>
      <c r="K86" s="813"/>
      <c r="L86" s="793"/>
      <c r="M86" s="794"/>
      <c r="N86" s="794"/>
      <c r="O86" s="795"/>
      <c r="P86" s="82"/>
    </row>
    <row r="87" spans="2:16">
      <c r="B87" s="81"/>
      <c r="C87" s="822"/>
      <c r="D87" s="823"/>
      <c r="E87" s="814"/>
      <c r="F87" s="814"/>
      <c r="G87" s="814"/>
      <c r="H87" s="814"/>
      <c r="I87" s="814"/>
      <c r="J87" s="814"/>
      <c r="K87" s="815"/>
      <c r="L87" s="774" t="s">
        <v>28</v>
      </c>
      <c r="M87" s="796"/>
      <c r="N87" s="797"/>
      <c r="O87" s="798"/>
      <c r="P87" s="82"/>
    </row>
    <row r="88" spans="2:16">
      <c r="B88" s="81"/>
      <c r="C88" s="822"/>
      <c r="D88" s="823"/>
      <c r="E88" s="812"/>
      <c r="F88" s="812"/>
      <c r="G88" s="812"/>
      <c r="H88" s="812"/>
      <c r="I88" s="812"/>
      <c r="J88" s="812"/>
      <c r="K88" s="813"/>
      <c r="L88" s="775"/>
      <c r="M88" s="799"/>
      <c r="N88" s="800"/>
      <c r="O88" s="801"/>
      <c r="P88" s="82"/>
    </row>
    <row r="89" spans="2:16">
      <c r="B89" s="81"/>
      <c r="C89" s="822"/>
      <c r="D89" s="823"/>
      <c r="E89" s="816"/>
      <c r="F89" s="816"/>
      <c r="G89" s="816"/>
      <c r="H89" s="816"/>
      <c r="I89" s="816"/>
      <c r="J89" s="816"/>
      <c r="K89" s="817"/>
      <c r="L89" s="774" t="s">
        <v>29</v>
      </c>
      <c r="M89" s="774">
        <v>2</v>
      </c>
      <c r="N89" s="774" t="s">
        <v>30</v>
      </c>
      <c r="O89" s="788" t="str">
        <f>+$O$11</f>
        <v>X</v>
      </c>
      <c r="P89" s="82"/>
    </row>
    <row r="90" spans="2:16">
      <c r="B90" s="81"/>
      <c r="C90" s="822"/>
      <c r="D90" s="823"/>
      <c r="E90" s="816"/>
      <c r="F90" s="816"/>
      <c r="G90" s="816"/>
      <c r="H90" s="816"/>
      <c r="I90" s="816"/>
      <c r="J90" s="816"/>
      <c r="K90" s="817"/>
      <c r="L90" s="804"/>
      <c r="M90" s="804"/>
      <c r="N90" s="804"/>
      <c r="O90" s="789"/>
      <c r="P90" s="82"/>
    </row>
    <row r="91" spans="2:16">
      <c r="B91" s="81"/>
      <c r="C91" s="824"/>
      <c r="D91" s="825"/>
      <c r="E91" s="818" t="s">
        <v>31</v>
      </c>
      <c r="F91" s="818"/>
      <c r="G91" s="818"/>
      <c r="H91" s="818"/>
      <c r="I91" s="818"/>
      <c r="J91" s="818"/>
      <c r="K91" s="819"/>
      <c r="L91" s="804"/>
      <c r="M91" s="804"/>
      <c r="N91" s="804"/>
      <c r="O91" s="789"/>
      <c r="P91" s="82"/>
    </row>
    <row r="92" spans="2:16" ht="14.4" thickBot="1">
      <c r="B92" s="81"/>
      <c r="C92" s="74"/>
      <c r="D92" s="73"/>
      <c r="E92" s="73"/>
      <c r="F92" s="73"/>
      <c r="G92" s="73"/>
      <c r="H92" s="73"/>
      <c r="I92" s="73"/>
      <c r="J92" s="73"/>
      <c r="K92" s="73"/>
      <c r="L92" s="73"/>
      <c r="M92" s="72"/>
      <c r="N92" s="72"/>
      <c r="O92" s="71"/>
      <c r="P92" s="82"/>
    </row>
    <row r="93" spans="2:16">
      <c r="B93" s="81"/>
      <c r="C93" s="70"/>
      <c r="D93" s="69"/>
      <c r="E93" s="69"/>
      <c r="F93" s="69"/>
      <c r="G93" s="69"/>
      <c r="H93" s="69"/>
      <c r="I93" s="69"/>
      <c r="J93" s="69"/>
      <c r="K93" s="69"/>
      <c r="L93" s="68" t="s">
        <v>32</v>
      </c>
      <c r="M93" s="67" t="s">
        <v>33</v>
      </c>
      <c r="N93" s="67" t="s">
        <v>34</v>
      </c>
      <c r="O93" s="66" t="s">
        <v>35</v>
      </c>
      <c r="P93" s="82"/>
    </row>
    <row r="94" spans="2:16">
      <c r="B94" s="81"/>
      <c r="C94" s="32"/>
      <c r="D94" s="83"/>
      <c r="E94" s="83"/>
      <c r="F94" s="83"/>
      <c r="G94" s="83"/>
      <c r="H94" s="83"/>
      <c r="I94" s="83"/>
      <c r="J94" s="83"/>
      <c r="K94" s="83"/>
      <c r="L94" s="84"/>
      <c r="M94" s="65">
        <f>+$M$16</f>
        <v>2</v>
      </c>
      <c r="N94" s="65">
        <f>+$N$16</f>
        <v>6</v>
      </c>
      <c r="O94" s="64">
        <f>+$O$16</f>
        <v>2026</v>
      </c>
      <c r="P94" s="82"/>
    </row>
    <row r="95" spans="2:16">
      <c r="B95" s="81"/>
      <c r="C95" s="63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1"/>
      <c r="P95" s="82"/>
    </row>
    <row r="96" spans="2:16" ht="14.4" thickBot="1">
      <c r="B96" s="81"/>
      <c r="C96" s="79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60"/>
      <c r="P96" s="82"/>
    </row>
    <row r="97" spans="2:16" ht="14.4" thickBot="1">
      <c r="B97" s="81"/>
      <c r="C97" s="37"/>
      <c r="D97" s="36"/>
      <c r="E97" s="36"/>
      <c r="F97" s="36"/>
      <c r="G97" s="36"/>
      <c r="H97" s="36"/>
      <c r="K97" s="36"/>
      <c r="L97" s="36"/>
      <c r="M97" s="36"/>
      <c r="N97" s="36"/>
      <c r="O97" s="35"/>
      <c r="P97" s="82"/>
    </row>
    <row r="98" spans="2:16">
      <c r="B98" s="81"/>
      <c r="C98" s="841" t="s">
        <v>36</v>
      </c>
      <c r="D98" s="842"/>
      <c r="E98" s="842"/>
      <c r="F98" s="842"/>
      <c r="G98" s="842"/>
      <c r="H98" s="842"/>
      <c r="I98" s="842"/>
      <c r="J98" s="842"/>
      <c r="K98" s="842"/>
      <c r="L98" s="842"/>
      <c r="M98" s="842"/>
      <c r="N98" s="842"/>
      <c r="O98" s="843"/>
      <c r="P98" s="82"/>
    </row>
    <row r="99" spans="2:16" ht="14.4" thickBot="1">
      <c r="B99" s="81"/>
      <c r="C99" s="30"/>
      <c r="O99" s="29"/>
      <c r="P99" s="82"/>
    </row>
    <row r="100" spans="2:16">
      <c r="B100" s="81"/>
      <c r="C100" s="117" t="s">
        <v>37</v>
      </c>
      <c r="D100" s="776" t="s">
        <v>38</v>
      </c>
      <c r="E100" s="777"/>
      <c r="F100" s="777"/>
      <c r="G100" s="777"/>
      <c r="H100" s="777"/>
      <c r="I100" s="777"/>
      <c r="J100" s="777"/>
      <c r="K100" s="777"/>
      <c r="L100" s="778"/>
      <c r="M100" s="839" t="s">
        <v>39</v>
      </c>
      <c r="N100" s="840"/>
      <c r="O100" s="117" t="s">
        <v>8</v>
      </c>
      <c r="P100" s="82"/>
    </row>
    <row r="101" spans="2:16" ht="14.4" thickBot="1">
      <c r="B101" s="81"/>
      <c r="C101" s="118">
        <f>+'PRESUPUESTO OFICIAL (Entidad)'!D20</f>
        <v>2.0099999999999998</v>
      </c>
      <c r="D101" s="807" t="str">
        <f>+'PRESUPUESTO OFICIAL (Entidad)'!E20</f>
        <v>Concreto de 3000 psi (210 kg/cm²) para Cimentación</v>
      </c>
      <c r="E101" s="808"/>
      <c r="F101" s="808"/>
      <c r="G101" s="808"/>
      <c r="H101" s="808"/>
      <c r="I101" s="808"/>
      <c r="J101" s="808"/>
      <c r="K101" s="808"/>
      <c r="L101" s="809"/>
      <c r="M101" s="807" t="str">
        <f>+'PRESUPUESTO OFICIAL (Entidad)'!F20</f>
        <v>M3</v>
      </c>
      <c r="N101" s="809"/>
      <c r="O101" s="119">
        <f>+'PRESUPUESTO OFICIAL (Entidad)'!G20</f>
        <v>5.7</v>
      </c>
      <c r="P101" s="82"/>
    </row>
    <row r="102" spans="2:16">
      <c r="B102" s="81"/>
      <c r="C102" s="779" t="s">
        <v>40</v>
      </c>
      <c r="D102" s="780"/>
      <c r="E102" s="780"/>
      <c r="F102" s="780"/>
      <c r="G102" s="780"/>
      <c r="H102" s="780"/>
      <c r="I102" s="780"/>
      <c r="J102" s="780"/>
      <c r="K102" s="780"/>
      <c r="L102" s="780"/>
      <c r="M102" s="780"/>
      <c r="N102" s="780"/>
      <c r="O102" s="781"/>
      <c r="P102" s="82"/>
    </row>
    <row r="103" spans="2:16">
      <c r="B103" s="81"/>
      <c r="C103" s="782"/>
      <c r="D103" s="783"/>
      <c r="E103" s="783"/>
      <c r="F103" s="783"/>
      <c r="G103" s="783"/>
      <c r="H103" s="783"/>
      <c r="I103" s="783"/>
      <c r="J103" s="783"/>
      <c r="K103" s="783"/>
      <c r="L103" s="783"/>
      <c r="M103" s="783"/>
      <c r="N103" s="783"/>
      <c r="O103" s="784"/>
      <c r="P103" s="82"/>
    </row>
    <row r="104" spans="2:16" ht="14.4" thickBot="1">
      <c r="B104" s="81"/>
      <c r="C104" s="785"/>
      <c r="D104" s="786"/>
      <c r="E104" s="786"/>
      <c r="F104" s="786"/>
      <c r="G104" s="786"/>
      <c r="H104" s="786"/>
      <c r="I104" s="786"/>
      <c r="J104" s="786"/>
      <c r="K104" s="786"/>
      <c r="L104" s="786"/>
      <c r="M104" s="786"/>
      <c r="N104" s="786"/>
      <c r="O104" s="787"/>
      <c r="P104" s="82"/>
    </row>
    <row r="105" spans="2:16">
      <c r="B105" s="81"/>
      <c r="C105" s="757" t="s">
        <v>38</v>
      </c>
      <c r="D105" s="837"/>
      <c r="E105" s="837"/>
      <c r="F105" s="837"/>
      <c r="G105" s="838"/>
      <c r="H105" s="759" t="s">
        <v>41</v>
      </c>
      <c r="I105" s="837"/>
      <c r="J105" s="805" t="s">
        <v>42</v>
      </c>
      <c r="K105" s="806"/>
      <c r="L105" s="121" t="s">
        <v>43</v>
      </c>
      <c r="M105" s="759" t="s">
        <v>44</v>
      </c>
      <c r="N105" s="760"/>
      <c r="O105" s="122" t="s">
        <v>45</v>
      </c>
      <c r="P105" s="82"/>
    </row>
    <row r="106" spans="2:16">
      <c r="B106" s="81"/>
      <c r="C106" s="761" t="s">
        <v>78</v>
      </c>
      <c r="D106" s="762"/>
      <c r="E106" s="762"/>
      <c r="F106" s="762"/>
      <c r="G106" s="844"/>
      <c r="H106" s="845"/>
      <c r="I106" s="844"/>
      <c r="J106" s="826" t="s">
        <v>79</v>
      </c>
      <c r="K106" s="827"/>
      <c r="L106" s="134">
        <f>+O135</f>
        <v>115200</v>
      </c>
      <c r="M106" s="846">
        <v>0.1</v>
      </c>
      <c r="N106" s="847"/>
      <c r="O106" s="135">
        <f>+ROUND(L106*M106,2)</f>
        <v>11520</v>
      </c>
      <c r="P106" s="82"/>
    </row>
    <row r="107" spans="2:16">
      <c r="B107" s="81"/>
      <c r="C107" s="44" t="s">
        <v>203</v>
      </c>
      <c r="D107" s="31"/>
      <c r="E107" s="31"/>
      <c r="F107" s="31"/>
      <c r="G107" s="58"/>
      <c r="H107" s="59"/>
      <c r="I107" s="58"/>
      <c r="J107" s="826" t="s">
        <v>81</v>
      </c>
      <c r="K107" s="827"/>
      <c r="L107" s="134">
        <v>60000</v>
      </c>
      <c r="M107" s="802">
        <v>15</v>
      </c>
      <c r="N107" s="803"/>
      <c r="O107" s="135">
        <f>+L107/M107</f>
        <v>4000</v>
      </c>
      <c r="P107" s="82"/>
    </row>
    <row r="108" spans="2:16" ht="14.4" thickBot="1">
      <c r="B108" s="81"/>
      <c r="C108" s="393" t="s">
        <v>204</v>
      </c>
      <c r="D108" s="394"/>
      <c r="E108" s="394"/>
      <c r="F108" s="394"/>
      <c r="G108" s="395"/>
      <c r="H108" s="853"/>
      <c r="I108" s="852"/>
      <c r="J108" s="765" t="s">
        <v>81</v>
      </c>
      <c r="K108" s="766"/>
      <c r="L108" s="396">
        <v>40000</v>
      </c>
      <c r="M108" s="854">
        <v>15</v>
      </c>
      <c r="N108" s="855"/>
      <c r="O108" s="135">
        <f>+L108/M108</f>
        <v>2666.6666666666665</v>
      </c>
      <c r="P108" s="82"/>
    </row>
    <row r="109" spans="2:16" ht="14.4" thickBot="1">
      <c r="B109" s="81"/>
      <c r="C109" s="767" t="s">
        <v>46</v>
      </c>
      <c r="D109" s="768"/>
      <c r="E109" s="768"/>
      <c r="F109" s="768"/>
      <c r="G109" s="768"/>
      <c r="H109" s="768"/>
      <c r="I109" s="768"/>
      <c r="J109" s="768"/>
      <c r="K109" s="768"/>
      <c r="L109" s="768"/>
      <c r="M109" s="768"/>
      <c r="N109" s="769"/>
      <c r="O109" s="136">
        <f>SUM(O106:O108)</f>
        <v>18186.666666666668</v>
      </c>
      <c r="P109" s="82"/>
    </row>
    <row r="110" spans="2:16">
      <c r="B110" s="81"/>
      <c r="C110" s="779" t="s">
        <v>47</v>
      </c>
      <c r="D110" s="780"/>
      <c r="E110" s="780"/>
      <c r="F110" s="780"/>
      <c r="G110" s="780"/>
      <c r="H110" s="780"/>
      <c r="I110" s="780"/>
      <c r="J110" s="780"/>
      <c r="K110" s="780"/>
      <c r="L110" s="780"/>
      <c r="M110" s="780"/>
      <c r="N110" s="780"/>
      <c r="O110" s="781"/>
      <c r="P110" s="82"/>
    </row>
    <row r="111" spans="2:16">
      <c r="B111" s="81"/>
      <c r="C111" s="782"/>
      <c r="D111" s="783"/>
      <c r="E111" s="783"/>
      <c r="F111" s="783"/>
      <c r="G111" s="783"/>
      <c r="H111" s="783"/>
      <c r="I111" s="783"/>
      <c r="J111" s="783"/>
      <c r="K111" s="783"/>
      <c r="L111" s="783"/>
      <c r="M111" s="783"/>
      <c r="N111" s="783"/>
      <c r="O111" s="784"/>
      <c r="P111" s="82"/>
    </row>
    <row r="112" spans="2:16" ht="14.4" thickBot="1">
      <c r="B112" s="81"/>
      <c r="C112" s="785"/>
      <c r="D112" s="786"/>
      <c r="E112" s="786"/>
      <c r="F112" s="786"/>
      <c r="G112" s="786"/>
      <c r="H112" s="786"/>
      <c r="I112" s="786"/>
      <c r="J112" s="786"/>
      <c r="K112" s="786"/>
      <c r="L112" s="786"/>
      <c r="M112" s="786"/>
      <c r="N112" s="786"/>
      <c r="O112" s="787"/>
      <c r="P112" s="82"/>
    </row>
    <row r="113" spans="2:16">
      <c r="B113" s="81"/>
      <c r="C113" s="757" t="s">
        <v>38</v>
      </c>
      <c r="D113" s="758"/>
      <c r="E113" s="758"/>
      <c r="F113" s="758"/>
      <c r="G113" s="758"/>
      <c r="H113" s="758"/>
      <c r="I113" s="758"/>
      <c r="J113" s="760"/>
      <c r="K113" s="120" t="s">
        <v>39</v>
      </c>
      <c r="L113" s="121" t="s">
        <v>8</v>
      </c>
      <c r="M113" s="759" t="s">
        <v>48</v>
      </c>
      <c r="N113" s="760"/>
      <c r="O113" s="122" t="s">
        <v>45</v>
      </c>
      <c r="P113" s="82"/>
    </row>
    <row r="114" spans="2:16">
      <c r="B114" s="81"/>
      <c r="C114" s="397" t="s">
        <v>205</v>
      </c>
      <c r="D114" s="398"/>
      <c r="E114" s="398"/>
      <c r="F114" s="398"/>
      <c r="G114" s="398"/>
      <c r="H114" s="398"/>
      <c r="I114" s="398"/>
      <c r="J114" s="399"/>
      <c r="K114" s="137" t="s">
        <v>109</v>
      </c>
      <c r="L114" s="139">
        <v>0.5</v>
      </c>
      <c r="M114" s="860">
        <v>22000</v>
      </c>
      <c r="N114" s="861"/>
      <c r="O114" s="135">
        <f>+M114*L114</f>
        <v>11000</v>
      </c>
      <c r="P114" s="82"/>
    </row>
    <row r="115" spans="2:16">
      <c r="B115" s="81"/>
      <c r="C115" s="202" t="s">
        <v>206</v>
      </c>
      <c r="D115" s="164"/>
      <c r="E115" s="164"/>
      <c r="F115" s="164"/>
      <c r="G115" s="164"/>
      <c r="H115" s="164"/>
      <c r="I115" s="164"/>
      <c r="J115" s="204"/>
      <c r="K115" s="166" t="s">
        <v>209</v>
      </c>
      <c r="L115" s="219">
        <v>0.23</v>
      </c>
      <c r="M115" s="860">
        <v>4000</v>
      </c>
      <c r="N115" s="861"/>
      <c r="O115" s="135">
        <f t="shared" ref="O115:O116" si="0">+M115*L115</f>
        <v>920</v>
      </c>
      <c r="P115" s="82"/>
    </row>
    <row r="116" spans="2:16">
      <c r="B116" s="81"/>
      <c r="C116" s="202" t="s">
        <v>207</v>
      </c>
      <c r="D116" s="164"/>
      <c r="E116" s="164"/>
      <c r="F116" s="164"/>
      <c r="G116" s="164"/>
      <c r="H116" s="164"/>
      <c r="I116" s="164"/>
      <c r="J116" s="204"/>
      <c r="K116" s="166" t="s">
        <v>72</v>
      </c>
      <c r="L116" s="219">
        <v>1.05</v>
      </c>
      <c r="M116" s="860">
        <v>600000</v>
      </c>
      <c r="N116" s="861"/>
      <c r="O116" s="135">
        <f t="shared" si="0"/>
        <v>630000</v>
      </c>
      <c r="P116" s="82"/>
    </row>
    <row r="117" spans="2:16">
      <c r="B117" s="81"/>
      <c r="C117" s="202" t="s">
        <v>208</v>
      </c>
      <c r="D117" s="164"/>
      <c r="E117" s="164"/>
      <c r="F117" s="164"/>
      <c r="G117" s="164"/>
      <c r="H117" s="164"/>
      <c r="I117" s="164"/>
      <c r="J117" s="204"/>
      <c r="K117" s="166" t="s">
        <v>79</v>
      </c>
      <c r="L117" s="400">
        <v>0.04</v>
      </c>
      <c r="M117" s="860"/>
      <c r="N117" s="861"/>
      <c r="O117" s="207">
        <f>+(O114+O115+O116)*L117</f>
        <v>25676.799999999999</v>
      </c>
      <c r="P117" s="82"/>
    </row>
    <row r="118" spans="2:16" ht="14.4" thickBot="1">
      <c r="B118" s="81"/>
      <c r="C118" s="755"/>
      <c r="D118" s="756"/>
      <c r="E118" s="756"/>
      <c r="F118" s="756"/>
      <c r="G118" s="756"/>
      <c r="H118" s="756"/>
      <c r="I118" s="756"/>
      <c r="J118" s="852"/>
      <c r="K118" s="138"/>
      <c r="L118" s="140"/>
      <c r="M118" s="858"/>
      <c r="N118" s="859"/>
      <c r="O118" s="135"/>
      <c r="P118" s="82"/>
    </row>
    <row r="119" spans="2:16" ht="14.4" thickBot="1">
      <c r="B119" s="81"/>
      <c r="C119" s="767" t="s">
        <v>46</v>
      </c>
      <c r="D119" s="768"/>
      <c r="E119" s="768"/>
      <c r="F119" s="768"/>
      <c r="G119" s="768"/>
      <c r="H119" s="768"/>
      <c r="I119" s="768"/>
      <c r="J119" s="768"/>
      <c r="K119" s="768"/>
      <c r="L119" s="768"/>
      <c r="M119" s="768"/>
      <c r="N119" s="769"/>
      <c r="O119" s="141">
        <f>SUM(O114:O118)</f>
        <v>667596.80000000005</v>
      </c>
      <c r="P119" s="82"/>
    </row>
    <row r="120" spans="2:16">
      <c r="B120" s="81"/>
      <c r="C120" s="779" t="s">
        <v>49</v>
      </c>
      <c r="D120" s="780"/>
      <c r="E120" s="780"/>
      <c r="F120" s="780"/>
      <c r="G120" s="780"/>
      <c r="H120" s="780"/>
      <c r="I120" s="780"/>
      <c r="J120" s="780"/>
      <c r="K120" s="780"/>
      <c r="L120" s="780"/>
      <c r="M120" s="780"/>
      <c r="N120" s="780"/>
      <c r="O120" s="781"/>
      <c r="P120" s="82"/>
    </row>
    <row r="121" spans="2:16">
      <c r="B121" s="81"/>
      <c r="C121" s="782"/>
      <c r="D121" s="783"/>
      <c r="E121" s="783"/>
      <c r="F121" s="783"/>
      <c r="G121" s="783"/>
      <c r="H121" s="783"/>
      <c r="I121" s="783"/>
      <c r="J121" s="783"/>
      <c r="K121" s="783"/>
      <c r="L121" s="783"/>
      <c r="M121" s="783"/>
      <c r="N121" s="783"/>
      <c r="O121" s="784"/>
      <c r="P121" s="82"/>
    </row>
    <row r="122" spans="2:16" ht="14.4" thickBot="1">
      <c r="B122" s="81"/>
      <c r="C122" s="785"/>
      <c r="D122" s="786"/>
      <c r="E122" s="786"/>
      <c r="F122" s="786"/>
      <c r="G122" s="786"/>
      <c r="H122" s="786"/>
      <c r="I122" s="786"/>
      <c r="J122" s="786"/>
      <c r="K122" s="786"/>
      <c r="L122" s="786"/>
      <c r="M122" s="786"/>
      <c r="N122" s="786"/>
      <c r="O122" s="787"/>
      <c r="P122" s="82"/>
    </row>
    <row r="123" spans="2:16">
      <c r="B123" s="81"/>
      <c r="C123" s="757" t="s">
        <v>50</v>
      </c>
      <c r="D123" s="758"/>
      <c r="E123" s="758"/>
      <c r="F123" s="758"/>
      <c r="G123" s="758"/>
      <c r="H123" s="758"/>
      <c r="I123" s="758"/>
      <c r="J123" s="121" t="s">
        <v>51</v>
      </c>
      <c r="K123" s="123" t="s">
        <v>52</v>
      </c>
      <c r="L123" s="124" t="s">
        <v>53</v>
      </c>
      <c r="M123" s="759" t="s">
        <v>54</v>
      </c>
      <c r="N123" s="760"/>
      <c r="O123" s="122" t="s">
        <v>45</v>
      </c>
      <c r="P123" s="82"/>
    </row>
    <row r="124" spans="2:16">
      <c r="B124" s="81"/>
      <c r="C124" s="761" t="s">
        <v>196</v>
      </c>
      <c r="D124" s="762"/>
      <c r="E124" s="762"/>
      <c r="F124" s="762"/>
      <c r="G124" s="762"/>
      <c r="H124" s="762"/>
      <c r="I124" s="762"/>
      <c r="J124" s="55">
        <v>1</v>
      </c>
      <c r="K124" s="56">
        <v>12</v>
      </c>
      <c r="L124" s="55" t="s">
        <v>197</v>
      </c>
      <c r="M124" s="763">
        <v>1800</v>
      </c>
      <c r="N124" s="764"/>
      <c r="O124" s="54">
        <f>M124*K124*J124</f>
        <v>21600</v>
      </c>
      <c r="P124" s="82"/>
    </row>
    <row r="125" spans="2:16" ht="14.4" thickBot="1">
      <c r="B125" s="81"/>
      <c r="C125" s="755"/>
      <c r="D125" s="756"/>
      <c r="E125" s="756"/>
      <c r="F125" s="756"/>
      <c r="G125" s="756"/>
      <c r="H125" s="756"/>
      <c r="I125" s="756"/>
      <c r="J125" s="46"/>
      <c r="K125" s="26"/>
      <c r="L125" s="46"/>
      <c r="M125" s="765"/>
      <c r="N125" s="766"/>
      <c r="O125" s="151"/>
      <c r="P125" s="82"/>
    </row>
    <row r="126" spans="2:16" ht="14.4" thickBot="1">
      <c r="B126" s="81"/>
      <c r="C126" s="767" t="s">
        <v>46</v>
      </c>
      <c r="D126" s="768"/>
      <c r="E126" s="768"/>
      <c r="F126" s="768"/>
      <c r="G126" s="768"/>
      <c r="H126" s="768"/>
      <c r="I126" s="768"/>
      <c r="J126" s="768"/>
      <c r="K126" s="768"/>
      <c r="L126" s="768"/>
      <c r="M126" s="768"/>
      <c r="N126" s="769"/>
      <c r="O126" s="136">
        <f>SUM(O124:O125)</f>
        <v>21600</v>
      </c>
      <c r="P126" s="82"/>
    </row>
    <row r="127" spans="2:16">
      <c r="B127" s="81"/>
      <c r="C127" s="779" t="s">
        <v>55</v>
      </c>
      <c r="D127" s="780"/>
      <c r="E127" s="780"/>
      <c r="F127" s="780"/>
      <c r="G127" s="780"/>
      <c r="H127" s="780"/>
      <c r="I127" s="780"/>
      <c r="J127" s="780"/>
      <c r="K127" s="780"/>
      <c r="L127" s="780"/>
      <c r="M127" s="780"/>
      <c r="N127" s="780"/>
      <c r="O127" s="781"/>
      <c r="P127" s="82"/>
    </row>
    <row r="128" spans="2:16">
      <c r="B128" s="81"/>
      <c r="C128" s="782"/>
      <c r="D128" s="783"/>
      <c r="E128" s="783"/>
      <c r="F128" s="783"/>
      <c r="G128" s="783"/>
      <c r="H128" s="783"/>
      <c r="I128" s="783"/>
      <c r="J128" s="783"/>
      <c r="K128" s="783"/>
      <c r="L128" s="783"/>
      <c r="M128" s="783"/>
      <c r="N128" s="783"/>
      <c r="O128" s="784"/>
      <c r="P128" s="82"/>
    </row>
    <row r="129" spans="2:16" ht="14.4" thickBot="1">
      <c r="B129" s="81"/>
      <c r="C129" s="785"/>
      <c r="D129" s="786"/>
      <c r="E129" s="786"/>
      <c r="F129" s="786"/>
      <c r="G129" s="786"/>
      <c r="H129" s="786"/>
      <c r="I129" s="786"/>
      <c r="J129" s="786"/>
      <c r="K129" s="786"/>
      <c r="L129" s="786"/>
      <c r="M129" s="786"/>
      <c r="N129" s="786"/>
      <c r="O129" s="787"/>
      <c r="P129" s="82"/>
    </row>
    <row r="130" spans="2:16" ht="30.6" customHeight="1">
      <c r="B130" s="81"/>
      <c r="C130" s="770" t="s">
        <v>56</v>
      </c>
      <c r="D130" s="771"/>
      <c r="E130" s="771"/>
      <c r="F130" s="771"/>
      <c r="G130" s="771"/>
      <c r="H130" s="771"/>
      <c r="I130" s="771"/>
      <c r="J130" s="143" t="s">
        <v>57</v>
      </c>
      <c r="K130" s="144" t="s">
        <v>58</v>
      </c>
      <c r="L130" s="145" t="s">
        <v>59</v>
      </c>
      <c r="M130" s="772" t="s">
        <v>44</v>
      </c>
      <c r="N130" s="773"/>
      <c r="O130" s="146" t="s">
        <v>45</v>
      </c>
      <c r="P130" s="82"/>
    </row>
    <row r="131" spans="2:16">
      <c r="B131" s="81"/>
      <c r="C131" s="52" t="s">
        <v>97</v>
      </c>
      <c r="D131" s="51"/>
      <c r="E131" s="51"/>
      <c r="F131" s="51"/>
      <c r="G131" s="51"/>
      <c r="H131" s="51"/>
      <c r="I131" s="51"/>
      <c r="J131" s="142">
        <v>320000</v>
      </c>
      <c r="K131" s="147">
        <v>1.8</v>
      </c>
      <c r="L131" s="148">
        <f>ROUND(K131*J131,2)</f>
        <v>576000</v>
      </c>
      <c r="M131" s="848">
        <v>5</v>
      </c>
      <c r="N131" s="849"/>
      <c r="O131" s="149">
        <f>+ROUND(L131/M131,2)</f>
        <v>115200</v>
      </c>
      <c r="P131" s="82"/>
    </row>
    <row r="132" spans="2:16">
      <c r="B132" s="81"/>
      <c r="C132" s="52"/>
      <c r="D132" s="51"/>
      <c r="E132" s="51"/>
      <c r="F132" s="51"/>
      <c r="G132" s="51"/>
      <c r="H132" s="51"/>
      <c r="I132" s="51"/>
      <c r="J132" s="142"/>
      <c r="K132" s="147"/>
      <c r="L132" s="148"/>
      <c r="M132" s="848"/>
      <c r="N132" s="849"/>
      <c r="O132" s="149"/>
      <c r="P132" s="82"/>
    </row>
    <row r="133" spans="2:16">
      <c r="B133" s="81"/>
      <c r="C133" s="52"/>
      <c r="D133" s="51"/>
      <c r="E133" s="51"/>
      <c r="F133" s="51"/>
      <c r="G133" s="51"/>
      <c r="H133" s="51"/>
      <c r="I133" s="51"/>
      <c r="J133" s="50"/>
      <c r="K133" s="49"/>
      <c r="L133" s="48"/>
      <c r="M133" s="802"/>
      <c r="N133" s="803"/>
      <c r="O133" s="47"/>
      <c r="P133" s="82"/>
    </row>
    <row r="134" spans="2:16" ht="14.4" thickBot="1">
      <c r="B134" s="81"/>
      <c r="C134" s="755"/>
      <c r="D134" s="756"/>
      <c r="E134" s="756"/>
      <c r="F134" s="756"/>
      <c r="G134" s="756"/>
      <c r="H134" s="756"/>
      <c r="I134" s="756"/>
      <c r="J134" s="46"/>
      <c r="K134" s="26"/>
      <c r="L134" s="46"/>
      <c r="M134" s="765"/>
      <c r="N134" s="766"/>
      <c r="O134" s="45"/>
      <c r="P134" s="82"/>
    </row>
    <row r="135" spans="2:16" ht="14.4" thickBot="1">
      <c r="B135" s="81"/>
      <c r="C135" s="767" t="s">
        <v>46</v>
      </c>
      <c r="D135" s="768"/>
      <c r="E135" s="768"/>
      <c r="F135" s="768"/>
      <c r="G135" s="768"/>
      <c r="H135" s="768"/>
      <c r="I135" s="768"/>
      <c r="J135" s="768"/>
      <c r="K135" s="768"/>
      <c r="L135" s="768"/>
      <c r="M135" s="768"/>
      <c r="N135" s="769"/>
      <c r="O135" s="141">
        <f>SUM(O131:O134)</f>
        <v>115200</v>
      </c>
      <c r="P135" s="82"/>
    </row>
    <row r="136" spans="2:16" ht="14.4" thickBot="1">
      <c r="B136" s="81"/>
      <c r="C136" s="30"/>
      <c r="O136" s="29"/>
      <c r="P136" s="82"/>
    </row>
    <row r="137" spans="2:16" ht="14.4" thickBot="1">
      <c r="B137" s="81"/>
      <c r="C137" s="752" t="s">
        <v>60</v>
      </c>
      <c r="D137" s="753"/>
      <c r="E137" s="753"/>
      <c r="F137" s="753"/>
      <c r="G137" s="753"/>
      <c r="H137" s="753"/>
      <c r="I137" s="753"/>
      <c r="J137" s="753"/>
      <c r="K137" s="753"/>
      <c r="L137" s="753"/>
      <c r="M137" s="753"/>
      <c r="N137" s="754"/>
      <c r="O137" s="150">
        <f>ROUND(O135+O126+O119+O109,2)</f>
        <v>822583.47</v>
      </c>
      <c r="P137" s="82"/>
    </row>
    <row r="138" spans="2:16">
      <c r="B138" s="81"/>
      <c r="C138" s="779" t="s">
        <v>61</v>
      </c>
      <c r="D138" s="780"/>
      <c r="E138" s="780"/>
      <c r="F138" s="780"/>
      <c r="G138" s="780"/>
      <c r="H138" s="780"/>
      <c r="I138" s="780"/>
      <c r="J138" s="780"/>
      <c r="K138" s="780"/>
      <c r="L138" s="780"/>
      <c r="M138" s="780"/>
      <c r="N138" s="780"/>
      <c r="O138" s="781"/>
      <c r="P138" s="82"/>
    </row>
    <row r="139" spans="2:16">
      <c r="B139" s="81"/>
      <c r="C139" s="782"/>
      <c r="D139" s="783"/>
      <c r="E139" s="783"/>
      <c r="F139" s="783"/>
      <c r="G139" s="783"/>
      <c r="H139" s="783"/>
      <c r="I139" s="783"/>
      <c r="J139" s="783"/>
      <c r="K139" s="783"/>
      <c r="L139" s="783"/>
      <c r="M139" s="783"/>
      <c r="N139" s="783"/>
      <c r="O139" s="784"/>
      <c r="P139" s="82"/>
    </row>
    <row r="140" spans="2:16" ht="14.4" thickBot="1">
      <c r="B140" s="81"/>
      <c r="C140" s="785"/>
      <c r="D140" s="786"/>
      <c r="E140" s="786"/>
      <c r="F140" s="786"/>
      <c r="G140" s="786"/>
      <c r="H140" s="786"/>
      <c r="I140" s="786"/>
      <c r="J140" s="786"/>
      <c r="K140" s="786"/>
      <c r="L140" s="786"/>
      <c r="M140" s="786"/>
      <c r="N140" s="786"/>
      <c r="O140" s="787"/>
      <c r="P140" s="82"/>
    </row>
    <row r="141" spans="2:16">
      <c r="B141" s="81"/>
      <c r="C141" s="757" t="s">
        <v>62</v>
      </c>
      <c r="D141" s="758"/>
      <c r="E141" s="758"/>
      <c r="F141" s="758"/>
      <c r="G141" s="758"/>
      <c r="H141" s="758"/>
      <c r="I141" s="758"/>
      <c r="J141" s="123"/>
      <c r="K141" s="126"/>
      <c r="L141" s="125" t="s">
        <v>63</v>
      </c>
      <c r="M141" s="850" t="s">
        <v>64</v>
      </c>
      <c r="N141" s="851"/>
      <c r="O141" s="127"/>
      <c r="P141" s="82"/>
    </row>
    <row r="142" spans="2:16">
      <c r="B142" s="81"/>
      <c r="C142" s="761" t="s">
        <v>18</v>
      </c>
      <c r="D142" s="762"/>
      <c r="E142" s="762"/>
      <c r="F142" s="762"/>
      <c r="G142" s="762"/>
      <c r="H142" s="762"/>
      <c r="I142" s="762"/>
      <c r="J142" s="43"/>
      <c r="K142" s="42"/>
      <c r="L142" s="39">
        <v>0.28999999999999998</v>
      </c>
      <c r="M142" s="831">
        <f>+ROUND(O137*L142,2)</f>
        <v>238549.21</v>
      </c>
      <c r="N142" s="832"/>
      <c r="O142" s="38"/>
      <c r="P142" s="82"/>
    </row>
    <row r="143" spans="2:16">
      <c r="B143" s="81"/>
      <c r="C143" s="44" t="s">
        <v>65</v>
      </c>
      <c r="D143" s="31"/>
      <c r="E143" s="31"/>
      <c r="F143" s="31"/>
      <c r="G143" s="31"/>
      <c r="H143" s="31"/>
      <c r="I143" s="31"/>
      <c r="J143" s="43"/>
      <c r="K143" s="42"/>
      <c r="L143" s="39">
        <v>0.01</v>
      </c>
      <c r="M143" s="831">
        <f>+ROUND(O137*L143,2)</f>
        <v>8225.83</v>
      </c>
      <c r="N143" s="832"/>
      <c r="O143" s="38"/>
      <c r="P143" s="82"/>
    </row>
    <row r="144" spans="2:16" ht="14.4" thickBot="1">
      <c r="B144" s="81"/>
      <c r="C144" s="79" t="s">
        <v>66</v>
      </c>
      <c r="D144" s="80"/>
      <c r="E144" s="80"/>
      <c r="F144" s="80"/>
      <c r="G144" s="80"/>
      <c r="H144" s="80"/>
      <c r="I144" s="80"/>
      <c r="J144" s="41"/>
      <c r="K144" s="40"/>
      <c r="L144" s="39">
        <v>0.05</v>
      </c>
      <c r="M144" s="833">
        <f>+ROUND(O137*L144,2)</f>
        <v>41129.17</v>
      </c>
      <c r="N144" s="834"/>
      <c r="O144" s="38"/>
      <c r="P144" s="82"/>
    </row>
    <row r="145" spans="2:16" ht="14.4" thickBot="1">
      <c r="B145" s="81"/>
      <c r="C145" s="767" t="s">
        <v>46</v>
      </c>
      <c r="D145" s="768"/>
      <c r="E145" s="768"/>
      <c r="F145" s="768"/>
      <c r="G145" s="768"/>
      <c r="H145" s="768"/>
      <c r="I145" s="768"/>
      <c r="J145" s="768"/>
      <c r="K145" s="768"/>
      <c r="L145" s="768"/>
      <c r="M145" s="768"/>
      <c r="N145" s="769"/>
      <c r="O145" s="136">
        <f>SUM(M142:N144)</f>
        <v>287904.20999999996</v>
      </c>
      <c r="P145" s="82"/>
    </row>
    <row r="146" spans="2:16" ht="14.4" thickBot="1">
      <c r="B146" s="81"/>
      <c r="C146" s="30"/>
      <c r="O146" s="29"/>
      <c r="P146" s="82"/>
    </row>
    <row r="147" spans="2:16" ht="14.4" thickBot="1">
      <c r="B147" s="81"/>
      <c r="C147" s="752" t="s">
        <v>67</v>
      </c>
      <c r="D147" s="753"/>
      <c r="E147" s="753"/>
      <c r="F147" s="753"/>
      <c r="G147" s="753"/>
      <c r="H147" s="753"/>
      <c r="I147" s="753"/>
      <c r="J147" s="753"/>
      <c r="K147" s="753"/>
      <c r="L147" s="753"/>
      <c r="M147" s="753"/>
      <c r="N147" s="754"/>
      <c r="O147" s="150">
        <f>+O145+O137</f>
        <v>1110487.68</v>
      </c>
      <c r="P147" s="82"/>
    </row>
    <row r="148" spans="2:16">
      <c r="B148" s="81"/>
      <c r="C148" s="37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5"/>
      <c r="P148" s="82"/>
    </row>
    <row r="149" spans="2:16">
      <c r="B149" s="81"/>
      <c r="C149" s="30"/>
      <c r="O149" s="29"/>
      <c r="P149" s="82"/>
    </row>
    <row r="150" spans="2:16">
      <c r="B150" s="81"/>
      <c r="C150" s="30"/>
      <c r="O150" s="29"/>
      <c r="P150" s="82"/>
    </row>
    <row r="151" spans="2:16" ht="18">
      <c r="B151" s="81"/>
      <c r="C151" s="30"/>
      <c r="H151" s="128" t="s">
        <v>75</v>
      </c>
      <c r="O151" s="29"/>
      <c r="P151" s="82"/>
    </row>
    <row r="152" spans="2:16" ht="18">
      <c r="B152" s="81"/>
      <c r="C152" s="34"/>
      <c r="D152" s="85"/>
      <c r="E152" s="85"/>
      <c r="F152" s="85"/>
      <c r="G152" s="85"/>
      <c r="H152" s="128"/>
      <c r="I152" s="85"/>
      <c r="J152" s="85"/>
      <c r="K152" s="85"/>
      <c r="L152" s="85"/>
      <c r="M152" s="85"/>
      <c r="N152" s="85"/>
      <c r="O152" s="33"/>
      <c r="P152" s="82"/>
    </row>
    <row r="153" spans="2:16" ht="18">
      <c r="B153" s="81"/>
      <c r="C153" s="34"/>
      <c r="D153" s="85"/>
      <c r="E153" s="85"/>
      <c r="F153" s="85"/>
      <c r="G153" s="85"/>
      <c r="H153" s="128"/>
      <c r="K153" s="85"/>
      <c r="L153" s="85"/>
      <c r="M153" s="85"/>
      <c r="N153" s="85"/>
      <c r="O153" s="33"/>
      <c r="P153" s="82"/>
    </row>
    <row r="154" spans="2:16" ht="18">
      <c r="B154" s="81"/>
      <c r="C154" s="32"/>
      <c r="D154" s="86"/>
      <c r="E154" s="86"/>
      <c r="F154" s="86"/>
      <c r="G154" s="86"/>
      <c r="H154" s="128" t="s">
        <v>76</v>
      </c>
      <c r="I154" s="86"/>
      <c r="J154" s="86"/>
      <c r="K154" s="86"/>
      <c r="L154" s="86"/>
      <c r="M154" s="86"/>
      <c r="N154" s="86"/>
      <c r="O154" s="28"/>
      <c r="P154" s="82"/>
    </row>
    <row r="155" spans="2:16" ht="18">
      <c r="B155" s="81"/>
      <c r="C155" s="30"/>
      <c r="H155" s="129" t="s">
        <v>95</v>
      </c>
      <c r="O155" s="29"/>
      <c r="P155" s="82"/>
    </row>
    <row r="156" spans="2:16" ht="18">
      <c r="B156" s="81"/>
      <c r="C156" s="27"/>
      <c r="D156" s="87"/>
      <c r="E156" s="87"/>
      <c r="H156" s="128" t="s">
        <v>77</v>
      </c>
      <c r="K156" s="130"/>
      <c r="L156" s="130"/>
      <c r="M156" s="130"/>
      <c r="N156" s="130"/>
      <c r="O156" s="131"/>
      <c r="P156" s="82"/>
    </row>
    <row r="157" spans="2:16" ht="16.2" thickBot="1">
      <c r="B157" s="81"/>
      <c r="C157" s="835"/>
      <c r="D157" s="836"/>
      <c r="E157" s="836"/>
      <c r="F157" s="26"/>
      <c r="G157" s="26"/>
      <c r="H157" s="26"/>
      <c r="I157" s="26"/>
      <c r="J157" s="26"/>
      <c r="K157" s="132"/>
      <c r="L157" s="132"/>
      <c r="M157" s="132"/>
      <c r="N157" s="132"/>
      <c r="O157" s="133"/>
      <c r="P157" s="82"/>
    </row>
    <row r="158" spans="2:16" ht="14.4" thickBot="1">
      <c r="B158" s="88"/>
      <c r="C158" s="89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90"/>
    </row>
    <row r="159" spans="2:16" ht="14.4" thickTop="1"/>
    <row r="160" spans="2:16" ht="14.4" thickBot="1"/>
    <row r="161" spans="2:16" ht="14.4" thickTop="1">
      <c r="B161" s="828"/>
      <c r="C161" s="829"/>
      <c r="D161" s="829"/>
      <c r="E161" s="829"/>
      <c r="F161" s="829"/>
      <c r="G161" s="829"/>
      <c r="H161" s="829"/>
      <c r="I161" s="829"/>
      <c r="J161" s="829"/>
      <c r="K161" s="829"/>
      <c r="L161" s="829"/>
      <c r="M161" s="829"/>
      <c r="N161" s="829"/>
      <c r="O161" s="829"/>
      <c r="P161" s="830"/>
    </row>
    <row r="162" spans="2:16" ht="13.8" customHeight="1">
      <c r="B162" s="103"/>
      <c r="C162" s="933" t="s">
        <v>336</v>
      </c>
      <c r="D162" s="933"/>
      <c r="E162" s="933"/>
      <c r="F162" s="933"/>
      <c r="G162" s="933"/>
      <c r="H162" s="933"/>
      <c r="I162" s="933"/>
      <c r="J162" s="933"/>
      <c r="K162" s="933"/>
      <c r="L162" s="933"/>
      <c r="M162" s="933"/>
      <c r="P162" s="82"/>
    </row>
    <row r="163" spans="2:16" ht="14.4">
      <c r="B163" s="103"/>
      <c r="C163" s="933" t="s">
        <v>334</v>
      </c>
      <c r="D163" s="933"/>
      <c r="E163" s="933"/>
      <c r="F163" s="933"/>
      <c r="G163" s="935"/>
      <c r="H163" s="935"/>
      <c r="I163" s="935"/>
      <c r="J163" s="935"/>
      <c r="K163" s="935"/>
      <c r="L163" s="935"/>
      <c r="M163" s="935"/>
      <c r="P163" s="82"/>
    </row>
    <row r="164" spans="2:16">
      <c r="B164" s="103"/>
      <c r="C164" s="91"/>
      <c r="D164" s="92"/>
      <c r="E164" s="91"/>
      <c r="F164" s="92"/>
      <c r="P164" s="82"/>
    </row>
    <row r="165" spans="2:16" ht="14.4" thickBot="1">
      <c r="B165" s="81"/>
      <c r="P165" s="82"/>
    </row>
    <row r="166" spans="2:16">
      <c r="B166" s="81"/>
      <c r="C166" s="820"/>
      <c r="D166" s="821"/>
      <c r="E166" s="810"/>
      <c r="F166" s="810"/>
      <c r="G166" s="810"/>
      <c r="H166" s="810"/>
      <c r="I166" s="810"/>
      <c r="J166" s="810"/>
      <c r="K166" s="811"/>
      <c r="L166" s="790"/>
      <c r="M166" s="791"/>
      <c r="N166" s="791"/>
      <c r="O166" s="792"/>
      <c r="P166" s="82"/>
    </row>
    <row r="167" spans="2:16">
      <c r="B167" s="81"/>
      <c r="C167" s="822"/>
      <c r="D167" s="823"/>
      <c r="E167" s="812" t="s">
        <v>74</v>
      </c>
      <c r="F167" s="812"/>
      <c r="G167" s="812"/>
      <c r="H167" s="812"/>
      <c r="I167" s="812"/>
      <c r="J167" s="812"/>
      <c r="K167" s="813"/>
      <c r="L167" s="793"/>
      <c r="M167" s="794"/>
      <c r="N167" s="794"/>
      <c r="O167" s="795"/>
      <c r="P167" s="82"/>
    </row>
    <row r="168" spans="2:16">
      <c r="B168" s="81"/>
      <c r="C168" s="822"/>
      <c r="D168" s="823"/>
      <c r="E168" s="814"/>
      <c r="F168" s="814"/>
      <c r="G168" s="814"/>
      <c r="H168" s="814"/>
      <c r="I168" s="814"/>
      <c r="J168" s="814"/>
      <c r="K168" s="815"/>
      <c r="L168" s="774" t="s">
        <v>28</v>
      </c>
      <c r="M168" s="796"/>
      <c r="N168" s="797"/>
      <c r="O168" s="798"/>
      <c r="P168" s="82"/>
    </row>
    <row r="169" spans="2:16">
      <c r="B169" s="81"/>
      <c r="C169" s="822"/>
      <c r="D169" s="823"/>
      <c r="E169" s="812"/>
      <c r="F169" s="812"/>
      <c r="G169" s="812"/>
      <c r="H169" s="812"/>
      <c r="I169" s="812"/>
      <c r="J169" s="812"/>
      <c r="K169" s="813"/>
      <c r="L169" s="775"/>
      <c r="M169" s="799"/>
      <c r="N169" s="800"/>
      <c r="O169" s="801"/>
      <c r="P169" s="82"/>
    </row>
    <row r="170" spans="2:16">
      <c r="B170" s="81"/>
      <c r="C170" s="822"/>
      <c r="D170" s="823"/>
      <c r="E170" s="816"/>
      <c r="F170" s="816"/>
      <c r="G170" s="816"/>
      <c r="H170" s="816"/>
      <c r="I170" s="816"/>
      <c r="J170" s="816"/>
      <c r="K170" s="817"/>
      <c r="L170" s="774" t="s">
        <v>29</v>
      </c>
      <c r="M170" s="774">
        <v>3</v>
      </c>
      <c r="N170" s="774" t="s">
        <v>30</v>
      </c>
      <c r="O170" s="788" t="str">
        <f>+$O$11</f>
        <v>X</v>
      </c>
      <c r="P170" s="82"/>
    </row>
    <row r="171" spans="2:16">
      <c r="B171" s="81"/>
      <c r="C171" s="822"/>
      <c r="D171" s="823"/>
      <c r="E171" s="816"/>
      <c r="F171" s="816"/>
      <c r="G171" s="816"/>
      <c r="H171" s="816"/>
      <c r="I171" s="816"/>
      <c r="J171" s="816"/>
      <c r="K171" s="817"/>
      <c r="L171" s="804"/>
      <c r="M171" s="804"/>
      <c r="N171" s="804"/>
      <c r="O171" s="789"/>
      <c r="P171" s="82"/>
    </row>
    <row r="172" spans="2:16">
      <c r="B172" s="81"/>
      <c r="C172" s="824"/>
      <c r="D172" s="825"/>
      <c r="E172" s="818" t="s">
        <v>31</v>
      </c>
      <c r="F172" s="818"/>
      <c r="G172" s="818"/>
      <c r="H172" s="818"/>
      <c r="I172" s="818"/>
      <c r="J172" s="818"/>
      <c r="K172" s="819"/>
      <c r="L172" s="804"/>
      <c r="M172" s="804"/>
      <c r="N172" s="804"/>
      <c r="O172" s="789"/>
      <c r="P172" s="82"/>
    </row>
    <row r="173" spans="2:16" ht="14.4" thickBot="1">
      <c r="B173" s="81"/>
      <c r="C173" s="74"/>
      <c r="D173" s="73"/>
      <c r="E173" s="73"/>
      <c r="F173" s="73"/>
      <c r="G173" s="73"/>
      <c r="H173" s="73"/>
      <c r="I173" s="73"/>
      <c r="J173" s="73"/>
      <c r="K173" s="73"/>
      <c r="L173" s="73"/>
      <c r="M173" s="72"/>
      <c r="N173" s="72"/>
      <c r="O173" s="71"/>
      <c r="P173" s="82"/>
    </row>
    <row r="174" spans="2:16">
      <c r="B174" s="81"/>
      <c r="C174" s="70"/>
      <c r="D174" s="69"/>
      <c r="E174" s="69"/>
      <c r="F174" s="69"/>
      <c r="G174" s="69"/>
      <c r="H174" s="69"/>
      <c r="I174" s="69"/>
      <c r="J174" s="69"/>
      <c r="K174" s="69"/>
      <c r="L174" s="68" t="s">
        <v>32</v>
      </c>
      <c r="M174" s="67" t="s">
        <v>33</v>
      </c>
      <c r="N174" s="67" t="s">
        <v>34</v>
      </c>
      <c r="O174" s="66" t="s">
        <v>35</v>
      </c>
      <c r="P174" s="82"/>
    </row>
    <row r="175" spans="2:16">
      <c r="B175" s="81"/>
      <c r="C175" s="32"/>
      <c r="D175" s="83"/>
      <c r="E175" s="83"/>
      <c r="F175" s="83"/>
      <c r="G175" s="83"/>
      <c r="H175" s="83"/>
      <c r="I175" s="83"/>
      <c r="J175" s="83"/>
      <c r="K175" s="83"/>
      <c r="L175" s="84"/>
      <c r="M175" s="65">
        <f>+$M$16</f>
        <v>2</v>
      </c>
      <c r="N175" s="65">
        <f>+$N$16</f>
        <v>6</v>
      </c>
      <c r="O175" s="64">
        <f>+$O$16</f>
        <v>2026</v>
      </c>
      <c r="P175" s="82"/>
    </row>
    <row r="176" spans="2:16">
      <c r="B176" s="81"/>
      <c r="C176" s="63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1"/>
      <c r="P176" s="82"/>
    </row>
    <row r="177" spans="2:16" ht="14.4" thickBot="1">
      <c r="B177" s="81"/>
      <c r="C177" s="79"/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60"/>
      <c r="P177" s="82"/>
    </row>
    <row r="178" spans="2:16" ht="14.4" thickBot="1">
      <c r="B178" s="81"/>
      <c r="C178" s="37"/>
      <c r="D178" s="36"/>
      <c r="E178" s="36"/>
      <c r="F178" s="36"/>
      <c r="G178" s="36"/>
      <c r="H178" s="36"/>
      <c r="K178" s="36"/>
      <c r="L178" s="36"/>
      <c r="M178" s="36"/>
      <c r="N178" s="36"/>
      <c r="O178" s="35"/>
      <c r="P178" s="82"/>
    </row>
    <row r="179" spans="2:16">
      <c r="B179" s="81"/>
      <c r="C179" s="841" t="s">
        <v>36</v>
      </c>
      <c r="D179" s="842"/>
      <c r="E179" s="842"/>
      <c r="F179" s="842"/>
      <c r="G179" s="842"/>
      <c r="H179" s="842"/>
      <c r="I179" s="842"/>
      <c r="J179" s="842"/>
      <c r="K179" s="842"/>
      <c r="L179" s="842"/>
      <c r="M179" s="842"/>
      <c r="N179" s="842"/>
      <c r="O179" s="843"/>
      <c r="P179" s="82"/>
    </row>
    <row r="180" spans="2:16" ht="14.4" thickBot="1">
      <c r="B180" s="81"/>
      <c r="C180" s="30"/>
      <c r="O180" s="29"/>
      <c r="P180" s="82"/>
    </row>
    <row r="181" spans="2:16">
      <c r="B181" s="81"/>
      <c r="C181" s="117" t="s">
        <v>37</v>
      </c>
      <c r="D181" s="776" t="s">
        <v>38</v>
      </c>
      <c r="E181" s="777"/>
      <c r="F181" s="777"/>
      <c r="G181" s="777"/>
      <c r="H181" s="777"/>
      <c r="I181" s="777"/>
      <c r="J181" s="777"/>
      <c r="K181" s="777"/>
      <c r="L181" s="778"/>
      <c r="M181" s="839" t="s">
        <v>39</v>
      </c>
      <c r="N181" s="840"/>
      <c r="O181" s="117" t="s">
        <v>8</v>
      </c>
      <c r="P181" s="82"/>
    </row>
    <row r="182" spans="2:16" ht="14.4" thickBot="1">
      <c r="B182" s="81"/>
      <c r="C182" s="118">
        <f>+'PRESUPUESTO OFICIAL (Entidad)'!D21</f>
        <v>2.02</v>
      </c>
      <c r="D182" s="807" t="str">
        <f>+'PRESUPUESTO OFICIAL (Entidad)'!E21</f>
        <v xml:space="preserve">Concreto ciclópeo de 0.30x0.20 de 3000 psi. (210kg/cm²)   </v>
      </c>
      <c r="E182" s="808"/>
      <c r="F182" s="808"/>
      <c r="G182" s="808"/>
      <c r="H182" s="808"/>
      <c r="I182" s="808"/>
      <c r="J182" s="808"/>
      <c r="K182" s="808"/>
      <c r="L182" s="809"/>
      <c r="M182" s="807" t="str">
        <f>+'PRESUPUESTO OFICIAL (Entidad)'!F21</f>
        <v>M3</v>
      </c>
      <c r="N182" s="809"/>
      <c r="O182" s="119">
        <f>+'PRESUPUESTO OFICIAL (Entidad)'!G21</f>
        <v>3.9</v>
      </c>
      <c r="P182" s="82"/>
    </row>
    <row r="183" spans="2:16">
      <c r="B183" s="81"/>
      <c r="C183" s="779" t="s">
        <v>40</v>
      </c>
      <c r="D183" s="780"/>
      <c r="E183" s="780"/>
      <c r="F183" s="780"/>
      <c r="G183" s="780"/>
      <c r="H183" s="780"/>
      <c r="I183" s="780"/>
      <c r="J183" s="780"/>
      <c r="K183" s="780"/>
      <c r="L183" s="780"/>
      <c r="M183" s="780"/>
      <c r="N183" s="780"/>
      <c r="O183" s="781"/>
      <c r="P183" s="82"/>
    </row>
    <row r="184" spans="2:16">
      <c r="B184" s="81"/>
      <c r="C184" s="782"/>
      <c r="D184" s="783"/>
      <c r="E184" s="783"/>
      <c r="F184" s="783"/>
      <c r="G184" s="783"/>
      <c r="H184" s="783"/>
      <c r="I184" s="783"/>
      <c r="J184" s="783"/>
      <c r="K184" s="783"/>
      <c r="L184" s="783"/>
      <c r="M184" s="783"/>
      <c r="N184" s="783"/>
      <c r="O184" s="784"/>
      <c r="P184" s="82"/>
    </row>
    <row r="185" spans="2:16" ht="14.4" thickBot="1">
      <c r="B185" s="81"/>
      <c r="C185" s="785"/>
      <c r="D185" s="786"/>
      <c r="E185" s="786"/>
      <c r="F185" s="786"/>
      <c r="G185" s="786"/>
      <c r="H185" s="786"/>
      <c r="I185" s="786"/>
      <c r="J185" s="786"/>
      <c r="K185" s="786"/>
      <c r="L185" s="786"/>
      <c r="M185" s="786"/>
      <c r="N185" s="786"/>
      <c r="O185" s="787"/>
      <c r="P185" s="82"/>
    </row>
    <row r="186" spans="2:16">
      <c r="B186" s="81"/>
      <c r="C186" s="757" t="s">
        <v>38</v>
      </c>
      <c r="D186" s="837"/>
      <c r="E186" s="837"/>
      <c r="F186" s="837"/>
      <c r="G186" s="838"/>
      <c r="H186" s="759" t="s">
        <v>41</v>
      </c>
      <c r="I186" s="837"/>
      <c r="J186" s="805" t="s">
        <v>42</v>
      </c>
      <c r="K186" s="806"/>
      <c r="L186" s="121" t="s">
        <v>43</v>
      </c>
      <c r="M186" s="759" t="s">
        <v>44</v>
      </c>
      <c r="N186" s="760"/>
      <c r="O186" s="122" t="s">
        <v>45</v>
      </c>
      <c r="P186" s="82"/>
    </row>
    <row r="187" spans="2:16">
      <c r="B187" s="81"/>
      <c r="C187" s="761" t="s">
        <v>78</v>
      </c>
      <c r="D187" s="762"/>
      <c r="E187" s="762"/>
      <c r="F187" s="762"/>
      <c r="G187" s="844"/>
      <c r="H187" s="845"/>
      <c r="I187" s="844"/>
      <c r="J187" s="826" t="s">
        <v>79</v>
      </c>
      <c r="K187" s="827"/>
      <c r="L187" s="134">
        <f>+O215</f>
        <v>115200</v>
      </c>
      <c r="M187" s="846">
        <v>0.1</v>
      </c>
      <c r="N187" s="847"/>
      <c r="O187" s="135">
        <f>+ROUND(L187*M187,2)</f>
        <v>11520</v>
      </c>
      <c r="P187" s="82"/>
    </row>
    <row r="188" spans="2:16">
      <c r="B188" s="81"/>
      <c r="C188" s="44" t="s">
        <v>203</v>
      </c>
      <c r="D188" s="31"/>
      <c r="E188" s="31"/>
      <c r="F188" s="31"/>
      <c r="G188" s="58"/>
      <c r="H188" s="59"/>
      <c r="I188" s="58"/>
      <c r="J188" s="826" t="s">
        <v>81</v>
      </c>
      <c r="K188" s="827"/>
      <c r="L188" s="134">
        <v>60000</v>
      </c>
      <c r="M188" s="802">
        <v>15</v>
      </c>
      <c r="N188" s="803"/>
      <c r="O188" s="135">
        <f>+L188/M188</f>
        <v>4000</v>
      </c>
      <c r="P188" s="82"/>
    </row>
    <row r="189" spans="2:16" ht="14.4" thickBot="1">
      <c r="B189" s="81"/>
      <c r="C189" s="755"/>
      <c r="D189" s="756"/>
      <c r="E189" s="756"/>
      <c r="F189" s="756"/>
      <c r="G189" s="852"/>
      <c r="H189" s="853"/>
      <c r="I189" s="852"/>
      <c r="J189" s="853"/>
      <c r="K189" s="852"/>
      <c r="L189" s="57"/>
      <c r="M189" s="854"/>
      <c r="N189" s="855"/>
      <c r="O189" s="54"/>
      <c r="P189" s="82"/>
    </row>
    <row r="190" spans="2:16" ht="14.4" thickBot="1">
      <c r="B190" s="81"/>
      <c r="C190" s="767" t="s">
        <v>46</v>
      </c>
      <c r="D190" s="768"/>
      <c r="E190" s="768"/>
      <c r="F190" s="768"/>
      <c r="G190" s="768"/>
      <c r="H190" s="768"/>
      <c r="I190" s="768"/>
      <c r="J190" s="768"/>
      <c r="K190" s="768"/>
      <c r="L190" s="768"/>
      <c r="M190" s="768"/>
      <c r="N190" s="769"/>
      <c r="O190" s="136">
        <f>SUM(O187:O189)</f>
        <v>15520</v>
      </c>
      <c r="P190" s="82"/>
    </row>
    <row r="191" spans="2:16">
      <c r="B191" s="81"/>
      <c r="C191" s="779" t="s">
        <v>47</v>
      </c>
      <c r="D191" s="780"/>
      <c r="E191" s="780"/>
      <c r="F191" s="780"/>
      <c r="G191" s="780"/>
      <c r="H191" s="780"/>
      <c r="I191" s="780"/>
      <c r="J191" s="780"/>
      <c r="K191" s="780"/>
      <c r="L191" s="780"/>
      <c r="M191" s="780"/>
      <c r="N191" s="780"/>
      <c r="O191" s="781"/>
      <c r="P191" s="82"/>
    </row>
    <row r="192" spans="2:16">
      <c r="B192" s="81"/>
      <c r="C192" s="782"/>
      <c r="D192" s="783"/>
      <c r="E192" s="783"/>
      <c r="F192" s="783"/>
      <c r="G192" s="783"/>
      <c r="H192" s="783"/>
      <c r="I192" s="783"/>
      <c r="J192" s="783"/>
      <c r="K192" s="783"/>
      <c r="L192" s="783"/>
      <c r="M192" s="783"/>
      <c r="N192" s="783"/>
      <c r="O192" s="784"/>
      <c r="P192" s="82"/>
    </row>
    <row r="193" spans="2:16" ht="14.4" thickBot="1">
      <c r="B193" s="81"/>
      <c r="C193" s="785"/>
      <c r="D193" s="786"/>
      <c r="E193" s="786"/>
      <c r="F193" s="786"/>
      <c r="G193" s="786"/>
      <c r="H193" s="786"/>
      <c r="I193" s="786"/>
      <c r="J193" s="786"/>
      <c r="K193" s="786"/>
      <c r="L193" s="786"/>
      <c r="M193" s="786"/>
      <c r="N193" s="786"/>
      <c r="O193" s="787"/>
      <c r="P193" s="82"/>
    </row>
    <row r="194" spans="2:16">
      <c r="B194" s="81"/>
      <c r="C194" s="757" t="s">
        <v>38</v>
      </c>
      <c r="D194" s="758"/>
      <c r="E194" s="758"/>
      <c r="F194" s="758"/>
      <c r="G194" s="758"/>
      <c r="H194" s="758"/>
      <c r="I194" s="758"/>
      <c r="J194" s="760"/>
      <c r="K194" s="120" t="s">
        <v>39</v>
      </c>
      <c r="L194" s="121" t="s">
        <v>8</v>
      </c>
      <c r="M194" s="759" t="s">
        <v>48</v>
      </c>
      <c r="N194" s="760"/>
      <c r="O194" s="122" t="s">
        <v>45</v>
      </c>
      <c r="P194" s="82"/>
    </row>
    <row r="195" spans="2:16">
      <c r="B195" s="81"/>
      <c r="C195" s="397" t="s">
        <v>210</v>
      </c>
      <c r="D195" s="398"/>
      <c r="E195" s="398"/>
      <c r="F195" s="398"/>
      <c r="G195" s="398"/>
      <c r="H195" s="398"/>
      <c r="I195" s="398"/>
      <c r="J195" s="399"/>
      <c r="K195" s="137" t="s">
        <v>118</v>
      </c>
      <c r="L195" s="139">
        <v>0.4</v>
      </c>
      <c r="M195" s="860">
        <v>66667</v>
      </c>
      <c r="N195" s="861"/>
      <c r="O195" s="135">
        <f>+M195*L195</f>
        <v>26666.800000000003</v>
      </c>
      <c r="P195" s="82"/>
    </row>
    <row r="196" spans="2:16">
      <c r="B196" s="81"/>
      <c r="C196" s="202" t="s">
        <v>207</v>
      </c>
      <c r="D196" s="164"/>
      <c r="E196" s="164"/>
      <c r="F196" s="164"/>
      <c r="G196" s="164"/>
      <c r="H196" s="164"/>
      <c r="I196" s="164"/>
      <c r="J196" s="204"/>
      <c r="K196" s="166" t="s">
        <v>118</v>
      </c>
      <c r="L196" s="219">
        <v>0.6</v>
      </c>
      <c r="M196" s="860">
        <v>600000</v>
      </c>
      <c r="N196" s="861"/>
      <c r="O196" s="207">
        <f>+M196*L196</f>
        <v>360000</v>
      </c>
      <c r="P196" s="82"/>
    </row>
    <row r="197" spans="2:16">
      <c r="B197" s="81"/>
      <c r="C197" s="202" t="s">
        <v>208</v>
      </c>
      <c r="D197" s="164"/>
      <c r="E197" s="164"/>
      <c r="F197" s="164"/>
      <c r="G197" s="164"/>
      <c r="H197" s="164"/>
      <c r="I197" s="164"/>
      <c r="J197" s="204"/>
      <c r="K197" s="166" t="s">
        <v>79</v>
      </c>
      <c r="L197" s="400">
        <v>0.04</v>
      </c>
      <c r="M197" s="860"/>
      <c r="N197" s="861"/>
      <c r="O197" s="207">
        <f>+(O195+O196)*L197</f>
        <v>15466.672</v>
      </c>
      <c r="P197" s="82"/>
    </row>
    <row r="198" spans="2:16" ht="14.4" thickBot="1">
      <c r="B198" s="81"/>
      <c r="C198" s="755"/>
      <c r="D198" s="756"/>
      <c r="E198" s="756"/>
      <c r="F198" s="756"/>
      <c r="G198" s="756"/>
      <c r="H198" s="756"/>
      <c r="I198" s="756"/>
      <c r="J198" s="852"/>
      <c r="K198" s="138"/>
      <c r="L198" s="140"/>
      <c r="M198" s="858"/>
      <c r="N198" s="859"/>
      <c r="O198" s="135"/>
      <c r="P198" s="82"/>
    </row>
    <row r="199" spans="2:16" ht="14.4" thickBot="1">
      <c r="B199" s="81"/>
      <c r="C199" s="767" t="s">
        <v>46</v>
      </c>
      <c r="D199" s="768"/>
      <c r="E199" s="768"/>
      <c r="F199" s="768"/>
      <c r="G199" s="768"/>
      <c r="H199" s="768"/>
      <c r="I199" s="768"/>
      <c r="J199" s="768"/>
      <c r="K199" s="768"/>
      <c r="L199" s="768"/>
      <c r="M199" s="768"/>
      <c r="N199" s="769"/>
      <c r="O199" s="141">
        <f>SUM(O195:O198)</f>
        <v>402133.47200000001</v>
      </c>
      <c r="P199" s="82"/>
    </row>
    <row r="200" spans="2:16">
      <c r="B200" s="81"/>
      <c r="C200" s="779" t="s">
        <v>49</v>
      </c>
      <c r="D200" s="780"/>
      <c r="E200" s="780"/>
      <c r="F200" s="780"/>
      <c r="G200" s="780"/>
      <c r="H200" s="780"/>
      <c r="I200" s="780"/>
      <c r="J200" s="780"/>
      <c r="K200" s="780"/>
      <c r="L200" s="780"/>
      <c r="M200" s="780"/>
      <c r="N200" s="780"/>
      <c r="O200" s="781"/>
      <c r="P200" s="82"/>
    </row>
    <row r="201" spans="2:16">
      <c r="B201" s="81"/>
      <c r="C201" s="782"/>
      <c r="D201" s="783"/>
      <c r="E201" s="783"/>
      <c r="F201" s="783"/>
      <c r="G201" s="783"/>
      <c r="H201" s="783"/>
      <c r="I201" s="783"/>
      <c r="J201" s="783"/>
      <c r="K201" s="783"/>
      <c r="L201" s="783"/>
      <c r="M201" s="783"/>
      <c r="N201" s="783"/>
      <c r="O201" s="784"/>
      <c r="P201" s="82"/>
    </row>
    <row r="202" spans="2:16" ht="14.4" thickBot="1">
      <c r="B202" s="81"/>
      <c r="C202" s="785"/>
      <c r="D202" s="786"/>
      <c r="E202" s="786"/>
      <c r="F202" s="786"/>
      <c r="G202" s="786"/>
      <c r="H202" s="786"/>
      <c r="I202" s="786"/>
      <c r="J202" s="786"/>
      <c r="K202" s="786"/>
      <c r="L202" s="786"/>
      <c r="M202" s="786"/>
      <c r="N202" s="786"/>
      <c r="O202" s="787"/>
      <c r="P202" s="82"/>
    </row>
    <row r="203" spans="2:16">
      <c r="B203" s="81"/>
      <c r="C203" s="757" t="s">
        <v>50</v>
      </c>
      <c r="D203" s="758"/>
      <c r="E203" s="758"/>
      <c r="F203" s="758"/>
      <c r="G203" s="758"/>
      <c r="H203" s="758"/>
      <c r="I203" s="758"/>
      <c r="J203" s="121" t="s">
        <v>51</v>
      </c>
      <c r="K203" s="123" t="s">
        <v>52</v>
      </c>
      <c r="L203" s="124" t="s">
        <v>53</v>
      </c>
      <c r="M203" s="759" t="s">
        <v>54</v>
      </c>
      <c r="N203" s="760"/>
      <c r="O203" s="122" t="s">
        <v>45</v>
      </c>
      <c r="P203" s="82"/>
    </row>
    <row r="204" spans="2:16">
      <c r="B204" s="81"/>
      <c r="C204" s="761" t="s">
        <v>196</v>
      </c>
      <c r="D204" s="762"/>
      <c r="E204" s="762"/>
      <c r="F204" s="762"/>
      <c r="G204" s="762"/>
      <c r="H204" s="762"/>
      <c r="I204" s="762"/>
      <c r="J204" s="55">
        <v>1</v>
      </c>
      <c r="K204" s="56">
        <v>12</v>
      </c>
      <c r="L204" s="55" t="s">
        <v>197</v>
      </c>
      <c r="M204" s="763">
        <v>1800</v>
      </c>
      <c r="N204" s="764"/>
      <c r="O204" s="54">
        <f>M204*K204*J204</f>
        <v>21600</v>
      </c>
      <c r="P204" s="82"/>
    </row>
    <row r="205" spans="2:16" ht="14.4" thickBot="1">
      <c r="B205" s="81"/>
      <c r="C205" s="755"/>
      <c r="D205" s="756"/>
      <c r="E205" s="756"/>
      <c r="F205" s="756"/>
      <c r="G205" s="756"/>
      <c r="H205" s="756"/>
      <c r="I205" s="756"/>
      <c r="J205" s="46"/>
      <c r="K205" s="26"/>
      <c r="L205" s="46"/>
      <c r="M205" s="765"/>
      <c r="N205" s="766"/>
      <c r="O205" s="151"/>
      <c r="P205" s="82"/>
    </row>
    <row r="206" spans="2:16" ht="14.4" thickBot="1">
      <c r="B206" s="81"/>
      <c r="C206" s="767" t="s">
        <v>46</v>
      </c>
      <c r="D206" s="768"/>
      <c r="E206" s="768"/>
      <c r="F206" s="768"/>
      <c r="G206" s="768"/>
      <c r="H206" s="768"/>
      <c r="I206" s="768"/>
      <c r="J206" s="768"/>
      <c r="K206" s="768"/>
      <c r="L206" s="768"/>
      <c r="M206" s="768"/>
      <c r="N206" s="769"/>
      <c r="O206" s="136">
        <f>SUM(O204:O205)</f>
        <v>21600</v>
      </c>
      <c r="P206" s="82"/>
    </row>
    <row r="207" spans="2:16">
      <c r="B207" s="81"/>
      <c r="C207" s="779" t="s">
        <v>55</v>
      </c>
      <c r="D207" s="780"/>
      <c r="E207" s="780"/>
      <c r="F207" s="780"/>
      <c r="G207" s="780"/>
      <c r="H207" s="780"/>
      <c r="I207" s="780"/>
      <c r="J207" s="780"/>
      <c r="K207" s="780"/>
      <c r="L207" s="780"/>
      <c r="M207" s="780"/>
      <c r="N207" s="780"/>
      <c r="O207" s="781"/>
      <c r="P207" s="82"/>
    </row>
    <row r="208" spans="2:16">
      <c r="B208" s="81"/>
      <c r="C208" s="782"/>
      <c r="D208" s="783"/>
      <c r="E208" s="783"/>
      <c r="F208" s="783"/>
      <c r="G208" s="783"/>
      <c r="H208" s="783"/>
      <c r="I208" s="783"/>
      <c r="J208" s="783"/>
      <c r="K208" s="783"/>
      <c r="L208" s="783"/>
      <c r="M208" s="783"/>
      <c r="N208" s="783"/>
      <c r="O208" s="784"/>
      <c r="P208" s="82"/>
    </row>
    <row r="209" spans="2:16" ht="14.4" thickBot="1">
      <c r="B209" s="81"/>
      <c r="C209" s="785"/>
      <c r="D209" s="786"/>
      <c r="E209" s="786"/>
      <c r="F209" s="786"/>
      <c r="G209" s="786"/>
      <c r="H209" s="786"/>
      <c r="I209" s="786"/>
      <c r="J209" s="786"/>
      <c r="K209" s="786"/>
      <c r="L209" s="786"/>
      <c r="M209" s="786"/>
      <c r="N209" s="786"/>
      <c r="O209" s="787"/>
      <c r="P209" s="82"/>
    </row>
    <row r="210" spans="2:16" ht="25.95" customHeight="1">
      <c r="B210" s="81"/>
      <c r="C210" s="770" t="s">
        <v>56</v>
      </c>
      <c r="D210" s="771"/>
      <c r="E210" s="771"/>
      <c r="F210" s="771"/>
      <c r="G210" s="771"/>
      <c r="H210" s="771"/>
      <c r="I210" s="771"/>
      <c r="J210" s="143" t="s">
        <v>57</v>
      </c>
      <c r="K210" s="144" t="s">
        <v>58</v>
      </c>
      <c r="L210" s="145" t="s">
        <v>59</v>
      </c>
      <c r="M210" s="772" t="s">
        <v>44</v>
      </c>
      <c r="N210" s="773"/>
      <c r="O210" s="146" t="s">
        <v>45</v>
      </c>
      <c r="P210" s="82"/>
    </row>
    <row r="211" spans="2:16">
      <c r="B211" s="81"/>
      <c r="C211" s="52" t="s">
        <v>97</v>
      </c>
      <c r="D211" s="51"/>
      <c r="E211" s="51"/>
      <c r="F211" s="51"/>
      <c r="G211" s="51"/>
      <c r="H211" s="51"/>
      <c r="I211" s="51"/>
      <c r="J211" s="142">
        <v>320000</v>
      </c>
      <c r="K211" s="147">
        <v>1.8</v>
      </c>
      <c r="L211" s="148">
        <f>ROUND(K211*J211,2)</f>
        <v>576000</v>
      </c>
      <c r="M211" s="848">
        <v>5</v>
      </c>
      <c r="N211" s="849"/>
      <c r="O211" s="149">
        <f>+ROUND(L211/M211,2)</f>
        <v>115200</v>
      </c>
      <c r="P211" s="82"/>
    </row>
    <row r="212" spans="2:16">
      <c r="B212" s="81"/>
      <c r="C212" s="52"/>
      <c r="D212" s="51"/>
      <c r="E212" s="51"/>
      <c r="F212" s="51"/>
      <c r="G212" s="51"/>
      <c r="H212" s="51"/>
      <c r="I212" s="51"/>
      <c r="J212" s="142"/>
      <c r="K212" s="147"/>
      <c r="L212" s="148"/>
      <c r="M212" s="848"/>
      <c r="N212" s="849"/>
      <c r="O212" s="149"/>
      <c r="P212" s="82"/>
    </row>
    <row r="213" spans="2:16">
      <c r="B213" s="81"/>
      <c r="C213" s="52"/>
      <c r="D213" s="51"/>
      <c r="E213" s="51"/>
      <c r="F213" s="51"/>
      <c r="G213" s="51"/>
      <c r="H213" s="51"/>
      <c r="I213" s="51"/>
      <c r="J213" s="50"/>
      <c r="K213" s="49"/>
      <c r="L213" s="48"/>
      <c r="M213" s="802"/>
      <c r="N213" s="803"/>
      <c r="O213" s="47"/>
      <c r="P213" s="82"/>
    </row>
    <row r="214" spans="2:16" ht="14.4" thickBot="1">
      <c r="B214" s="81"/>
      <c r="C214" s="755"/>
      <c r="D214" s="756"/>
      <c r="E214" s="756"/>
      <c r="F214" s="756"/>
      <c r="G214" s="756"/>
      <c r="H214" s="756"/>
      <c r="I214" s="756"/>
      <c r="J214" s="46"/>
      <c r="K214" s="26"/>
      <c r="L214" s="46"/>
      <c r="M214" s="765"/>
      <c r="N214" s="766"/>
      <c r="O214" s="45"/>
      <c r="P214" s="82"/>
    </row>
    <row r="215" spans="2:16" ht="14.4" thickBot="1">
      <c r="B215" s="81"/>
      <c r="C215" s="767" t="s">
        <v>46</v>
      </c>
      <c r="D215" s="768"/>
      <c r="E215" s="768"/>
      <c r="F215" s="768"/>
      <c r="G215" s="768"/>
      <c r="H215" s="768"/>
      <c r="I215" s="768"/>
      <c r="J215" s="768"/>
      <c r="K215" s="768"/>
      <c r="L215" s="768"/>
      <c r="M215" s="768"/>
      <c r="N215" s="769"/>
      <c r="O215" s="141">
        <f>SUM(O211:O214)</f>
        <v>115200</v>
      </c>
      <c r="P215" s="82"/>
    </row>
    <row r="216" spans="2:16" ht="14.4" thickBot="1">
      <c r="B216" s="81"/>
      <c r="C216" s="30"/>
      <c r="O216" s="29"/>
      <c r="P216" s="82"/>
    </row>
    <row r="217" spans="2:16" ht="14.4" thickBot="1">
      <c r="B217" s="81"/>
      <c r="C217" s="752" t="s">
        <v>60</v>
      </c>
      <c r="D217" s="753"/>
      <c r="E217" s="753"/>
      <c r="F217" s="753"/>
      <c r="G217" s="753"/>
      <c r="H217" s="753"/>
      <c r="I217" s="753"/>
      <c r="J217" s="753"/>
      <c r="K217" s="753"/>
      <c r="L217" s="753"/>
      <c r="M217" s="753"/>
      <c r="N217" s="754"/>
      <c r="O217" s="150">
        <f>ROUND(O215+O206+O199+O190,2)</f>
        <v>554453.47</v>
      </c>
      <c r="P217" s="82"/>
    </row>
    <row r="218" spans="2:16">
      <c r="B218" s="81"/>
      <c r="C218" s="779" t="s">
        <v>61</v>
      </c>
      <c r="D218" s="780"/>
      <c r="E218" s="780"/>
      <c r="F218" s="780"/>
      <c r="G218" s="780"/>
      <c r="H218" s="780"/>
      <c r="I218" s="780"/>
      <c r="J218" s="780"/>
      <c r="K218" s="780"/>
      <c r="L218" s="780"/>
      <c r="M218" s="780"/>
      <c r="N218" s="780"/>
      <c r="O218" s="781"/>
      <c r="P218" s="82"/>
    </row>
    <row r="219" spans="2:16">
      <c r="B219" s="81"/>
      <c r="C219" s="782"/>
      <c r="D219" s="783"/>
      <c r="E219" s="783"/>
      <c r="F219" s="783"/>
      <c r="G219" s="783"/>
      <c r="H219" s="783"/>
      <c r="I219" s="783"/>
      <c r="J219" s="783"/>
      <c r="K219" s="783"/>
      <c r="L219" s="783"/>
      <c r="M219" s="783"/>
      <c r="N219" s="783"/>
      <c r="O219" s="784"/>
      <c r="P219" s="82"/>
    </row>
    <row r="220" spans="2:16" ht="14.4" thickBot="1">
      <c r="B220" s="81"/>
      <c r="C220" s="785"/>
      <c r="D220" s="786"/>
      <c r="E220" s="786"/>
      <c r="F220" s="786"/>
      <c r="G220" s="786"/>
      <c r="H220" s="786"/>
      <c r="I220" s="786"/>
      <c r="J220" s="786"/>
      <c r="K220" s="786"/>
      <c r="L220" s="786"/>
      <c r="M220" s="786"/>
      <c r="N220" s="786"/>
      <c r="O220" s="787"/>
      <c r="P220" s="82"/>
    </row>
    <row r="221" spans="2:16">
      <c r="B221" s="81"/>
      <c r="C221" s="757" t="s">
        <v>62</v>
      </c>
      <c r="D221" s="758"/>
      <c r="E221" s="758"/>
      <c r="F221" s="758"/>
      <c r="G221" s="758"/>
      <c r="H221" s="758"/>
      <c r="I221" s="758"/>
      <c r="J221" s="123"/>
      <c r="K221" s="126"/>
      <c r="L221" s="125" t="s">
        <v>63</v>
      </c>
      <c r="M221" s="850" t="s">
        <v>64</v>
      </c>
      <c r="N221" s="851"/>
      <c r="O221" s="127"/>
      <c r="P221" s="82"/>
    </row>
    <row r="222" spans="2:16">
      <c r="B222" s="81"/>
      <c r="C222" s="761" t="s">
        <v>18</v>
      </c>
      <c r="D222" s="762"/>
      <c r="E222" s="762"/>
      <c r="F222" s="762"/>
      <c r="G222" s="762"/>
      <c r="H222" s="762"/>
      <c r="I222" s="762"/>
      <c r="J222" s="43"/>
      <c r="K222" s="42"/>
      <c r="L222" s="39">
        <v>0.28999999999999998</v>
      </c>
      <c r="M222" s="831">
        <f>+ROUND(O217*L222,2)</f>
        <v>160791.51</v>
      </c>
      <c r="N222" s="832"/>
      <c r="O222" s="38"/>
      <c r="P222" s="82"/>
    </row>
    <row r="223" spans="2:16">
      <c r="B223" s="81"/>
      <c r="C223" s="44" t="s">
        <v>65</v>
      </c>
      <c r="D223" s="31"/>
      <c r="E223" s="31"/>
      <c r="F223" s="31"/>
      <c r="G223" s="31"/>
      <c r="H223" s="31"/>
      <c r="I223" s="31"/>
      <c r="J223" s="43"/>
      <c r="K223" s="42"/>
      <c r="L223" s="39">
        <v>0.01</v>
      </c>
      <c r="M223" s="831">
        <f>+ROUND(O217*L223,2)</f>
        <v>5544.53</v>
      </c>
      <c r="N223" s="832"/>
      <c r="O223" s="38"/>
      <c r="P223" s="82"/>
    </row>
    <row r="224" spans="2:16" ht="14.4" thickBot="1">
      <c r="B224" s="81"/>
      <c r="C224" s="79" t="s">
        <v>66</v>
      </c>
      <c r="D224" s="80"/>
      <c r="E224" s="80"/>
      <c r="F224" s="80"/>
      <c r="G224" s="80"/>
      <c r="H224" s="80"/>
      <c r="I224" s="80"/>
      <c r="J224" s="41"/>
      <c r="K224" s="40"/>
      <c r="L224" s="39">
        <v>0.05</v>
      </c>
      <c r="M224" s="833">
        <f>+ROUND(O217*L224,2)</f>
        <v>27722.67</v>
      </c>
      <c r="N224" s="834"/>
      <c r="O224" s="38"/>
      <c r="P224" s="82"/>
    </row>
    <row r="225" spans="2:16" ht="14.4" thickBot="1">
      <c r="B225" s="81"/>
      <c r="C225" s="767" t="s">
        <v>46</v>
      </c>
      <c r="D225" s="768"/>
      <c r="E225" s="768"/>
      <c r="F225" s="768"/>
      <c r="G225" s="768"/>
      <c r="H225" s="768"/>
      <c r="I225" s="768"/>
      <c r="J225" s="768"/>
      <c r="K225" s="768"/>
      <c r="L225" s="768"/>
      <c r="M225" s="768"/>
      <c r="N225" s="769"/>
      <c r="O225" s="136">
        <f>SUM(M222:N224)</f>
        <v>194058.71000000002</v>
      </c>
      <c r="P225" s="82"/>
    </row>
    <row r="226" spans="2:16" ht="14.4" thickBot="1">
      <c r="B226" s="81"/>
      <c r="C226" s="30"/>
      <c r="O226" s="29"/>
      <c r="P226" s="82"/>
    </row>
    <row r="227" spans="2:16" ht="14.4" thickBot="1">
      <c r="B227" s="81"/>
      <c r="C227" s="752" t="s">
        <v>67</v>
      </c>
      <c r="D227" s="753"/>
      <c r="E227" s="753"/>
      <c r="F227" s="753"/>
      <c r="G227" s="753"/>
      <c r="H227" s="753"/>
      <c r="I227" s="753"/>
      <c r="J227" s="753"/>
      <c r="K227" s="753"/>
      <c r="L227" s="753"/>
      <c r="M227" s="753"/>
      <c r="N227" s="754"/>
      <c r="O227" s="150">
        <f>+O225+O217</f>
        <v>748512.17999999993</v>
      </c>
      <c r="P227" s="82"/>
    </row>
    <row r="228" spans="2:16">
      <c r="B228" s="81"/>
      <c r="C228" s="37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5"/>
      <c r="P228" s="82"/>
    </row>
    <row r="229" spans="2:16">
      <c r="B229" s="81"/>
      <c r="C229" s="30"/>
      <c r="O229" s="29"/>
      <c r="P229" s="82"/>
    </row>
    <row r="230" spans="2:16">
      <c r="B230" s="81"/>
      <c r="C230" s="30"/>
      <c r="O230" s="29"/>
      <c r="P230" s="82"/>
    </row>
    <row r="231" spans="2:16" ht="18">
      <c r="B231" s="81"/>
      <c r="C231" s="30"/>
      <c r="H231" s="128" t="s">
        <v>75</v>
      </c>
      <c r="O231" s="29"/>
      <c r="P231" s="82"/>
    </row>
    <row r="232" spans="2:16" ht="18">
      <c r="B232" s="81"/>
      <c r="C232" s="34"/>
      <c r="D232" s="85"/>
      <c r="E232" s="85"/>
      <c r="F232" s="85"/>
      <c r="G232" s="85"/>
      <c r="H232" s="128"/>
      <c r="I232" s="85"/>
      <c r="J232" s="85"/>
      <c r="K232" s="85"/>
      <c r="L232" s="85"/>
      <c r="M232" s="85"/>
      <c r="N232" s="85"/>
      <c r="O232" s="33"/>
      <c r="P232" s="82"/>
    </row>
    <row r="233" spans="2:16" ht="18">
      <c r="B233" s="81"/>
      <c r="C233" s="34"/>
      <c r="D233" s="85"/>
      <c r="E233" s="85"/>
      <c r="F233" s="85"/>
      <c r="G233" s="85"/>
      <c r="H233" s="128"/>
      <c r="K233" s="85"/>
      <c r="L233" s="85"/>
      <c r="M233" s="85"/>
      <c r="N233" s="85"/>
      <c r="O233" s="33"/>
      <c r="P233" s="82"/>
    </row>
    <row r="234" spans="2:16" ht="18">
      <c r="B234" s="81"/>
      <c r="C234" s="32"/>
      <c r="D234" s="86"/>
      <c r="E234" s="86"/>
      <c r="F234" s="86"/>
      <c r="G234" s="86"/>
      <c r="H234" s="128" t="s">
        <v>76</v>
      </c>
      <c r="I234" s="86"/>
      <c r="J234" s="86"/>
      <c r="K234" s="86"/>
      <c r="L234" s="86"/>
      <c r="M234" s="86"/>
      <c r="N234" s="86"/>
      <c r="O234" s="28"/>
      <c r="P234" s="82"/>
    </row>
    <row r="235" spans="2:16" ht="18">
      <c r="B235" s="81"/>
      <c r="C235" s="30"/>
      <c r="H235" s="129" t="s">
        <v>95</v>
      </c>
      <c r="O235" s="29"/>
      <c r="P235" s="82"/>
    </row>
    <row r="236" spans="2:16" ht="18">
      <c r="B236" s="81"/>
      <c r="C236" s="27"/>
      <c r="D236" s="87"/>
      <c r="E236" s="87"/>
      <c r="H236" s="128" t="s">
        <v>77</v>
      </c>
      <c r="K236" s="130"/>
      <c r="L236" s="130"/>
      <c r="M236" s="130"/>
      <c r="N236" s="130"/>
      <c r="O236" s="131"/>
      <c r="P236" s="82"/>
    </row>
    <row r="237" spans="2:16" ht="16.2" thickBot="1">
      <c r="B237" s="81"/>
      <c r="C237" s="835"/>
      <c r="D237" s="836"/>
      <c r="E237" s="836"/>
      <c r="F237" s="26"/>
      <c r="G237" s="26"/>
      <c r="H237" s="26"/>
      <c r="I237" s="26"/>
      <c r="J237" s="26"/>
      <c r="K237" s="132"/>
      <c r="L237" s="132"/>
      <c r="M237" s="132"/>
      <c r="N237" s="132"/>
      <c r="O237" s="133"/>
      <c r="P237" s="82"/>
    </row>
    <row r="238" spans="2:16" ht="14.4" thickBot="1">
      <c r="B238" s="88"/>
      <c r="C238" s="89"/>
      <c r="D238" s="89"/>
      <c r="E238" s="89"/>
      <c r="F238" s="89"/>
      <c r="G238" s="89"/>
      <c r="H238" s="89"/>
      <c r="I238" s="89"/>
      <c r="J238" s="89"/>
      <c r="K238" s="89"/>
      <c r="L238" s="89"/>
      <c r="M238" s="89"/>
      <c r="N238" s="89"/>
      <c r="O238" s="89"/>
      <c r="P238" s="90"/>
    </row>
    <row r="239" spans="2:16" ht="14.4" thickTop="1"/>
    <row r="240" spans="2:16" ht="14.4" thickBot="1"/>
    <row r="241" spans="2:16" ht="14.4" thickTop="1">
      <c r="B241" s="828"/>
      <c r="C241" s="829"/>
      <c r="D241" s="829"/>
      <c r="E241" s="829"/>
      <c r="F241" s="829"/>
      <c r="G241" s="829"/>
      <c r="H241" s="829"/>
      <c r="I241" s="829"/>
      <c r="J241" s="829"/>
      <c r="K241" s="829"/>
      <c r="L241" s="829"/>
      <c r="M241" s="829"/>
      <c r="N241" s="829"/>
      <c r="O241" s="829"/>
      <c r="P241" s="830"/>
    </row>
    <row r="242" spans="2:16" ht="13.8" customHeight="1">
      <c r="B242" s="103"/>
      <c r="C242" s="933" t="s">
        <v>336</v>
      </c>
      <c r="D242" s="933"/>
      <c r="E242" s="933"/>
      <c r="F242" s="933"/>
      <c r="G242" s="933"/>
      <c r="H242" s="933"/>
      <c r="I242" s="933"/>
      <c r="J242" s="933"/>
      <c r="K242" s="933"/>
      <c r="L242" s="933"/>
      <c r="M242" s="933"/>
      <c r="P242" s="82"/>
    </row>
    <row r="243" spans="2:16" ht="14.4">
      <c r="B243" s="103"/>
      <c r="C243" s="933" t="s">
        <v>334</v>
      </c>
      <c r="D243" s="933"/>
      <c r="E243" s="933"/>
      <c r="F243" s="933"/>
      <c r="G243" s="935"/>
      <c r="H243" s="935"/>
      <c r="I243" s="935"/>
      <c r="J243" s="935"/>
      <c r="K243" s="935"/>
      <c r="L243" s="935"/>
      <c r="M243" s="935"/>
      <c r="P243" s="82"/>
    </row>
    <row r="244" spans="2:16">
      <c r="B244" s="103"/>
      <c r="C244" s="91"/>
      <c r="D244" s="92"/>
      <c r="E244" s="91"/>
      <c r="F244" s="92"/>
      <c r="P244" s="82"/>
    </row>
    <row r="245" spans="2:16" ht="14.4" thickBot="1">
      <c r="B245" s="81"/>
      <c r="P245" s="82"/>
    </row>
    <row r="246" spans="2:16">
      <c r="B246" s="81"/>
      <c r="C246" s="820"/>
      <c r="D246" s="821"/>
      <c r="E246" s="810"/>
      <c r="F246" s="810"/>
      <c r="G246" s="810"/>
      <c r="H246" s="810"/>
      <c r="I246" s="810"/>
      <c r="J246" s="810"/>
      <c r="K246" s="811"/>
      <c r="L246" s="790"/>
      <c r="M246" s="791"/>
      <c r="N246" s="791"/>
      <c r="O246" s="792"/>
      <c r="P246" s="82"/>
    </row>
    <row r="247" spans="2:16">
      <c r="B247" s="81"/>
      <c r="C247" s="822"/>
      <c r="D247" s="823"/>
      <c r="E247" s="812" t="s">
        <v>74</v>
      </c>
      <c r="F247" s="812"/>
      <c r="G247" s="812"/>
      <c r="H247" s="812"/>
      <c r="I247" s="812"/>
      <c r="J247" s="812"/>
      <c r="K247" s="813"/>
      <c r="L247" s="793"/>
      <c r="M247" s="794"/>
      <c r="N247" s="794"/>
      <c r="O247" s="795"/>
      <c r="P247" s="82"/>
    </row>
    <row r="248" spans="2:16">
      <c r="B248" s="81"/>
      <c r="C248" s="822"/>
      <c r="D248" s="823"/>
      <c r="E248" s="814"/>
      <c r="F248" s="814"/>
      <c r="G248" s="814"/>
      <c r="H248" s="814"/>
      <c r="I248" s="814"/>
      <c r="J248" s="814"/>
      <c r="K248" s="815"/>
      <c r="L248" s="774" t="s">
        <v>28</v>
      </c>
      <c r="M248" s="796"/>
      <c r="N248" s="797"/>
      <c r="O248" s="798"/>
      <c r="P248" s="82"/>
    </row>
    <row r="249" spans="2:16">
      <c r="B249" s="81"/>
      <c r="C249" s="822"/>
      <c r="D249" s="823"/>
      <c r="E249" s="812"/>
      <c r="F249" s="812"/>
      <c r="G249" s="812"/>
      <c r="H249" s="812"/>
      <c r="I249" s="812"/>
      <c r="J249" s="812"/>
      <c r="K249" s="813"/>
      <c r="L249" s="775"/>
      <c r="M249" s="799"/>
      <c r="N249" s="800"/>
      <c r="O249" s="801"/>
      <c r="P249" s="82"/>
    </row>
    <row r="250" spans="2:16">
      <c r="B250" s="81"/>
      <c r="C250" s="822"/>
      <c r="D250" s="823"/>
      <c r="E250" s="816"/>
      <c r="F250" s="816"/>
      <c r="G250" s="816"/>
      <c r="H250" s="816"/>
      <c r="I250" s="816"/>
      <c r="J250" s="816"/>
      <c r="K250" s="817"/>
      <c r="L250" s="774" t="s">
        <v>29</v>
      </c>
      <c r="M250" s="774">
        <v>4</v>
      </c>
      <c r="N250" s="774" t="s">
        <v>30</v>
      </c>
      <c r="O250" s="788" t="str">
        <f>+$O$11</f>
        <v>X</v>
      </c>
      <c r="P250" s="82"/>
    </row>
    <row r="251" spans="2:16">
      <c r="B251" s="81"/>
      <c r="C251" s="822"/>
      <c r="D251" s="823"/>
      <c r="E251" s="816"/>
      <c r="F251" s="816"/>
      <c r="G251" s="816"/>
      <c r="H251" s="816"/>
      <c r="I251" s="816"/>
      <c r="J251" s="816"/>
      <c r="K251" s="817"/>
      <c r="L251" s="804"/>
      <c r="M251" s="804"/>
      <c r="N251" s="804"/>
      <c r="O251" s="789"/>
      <c r="P251" s="82"/>
    </row>
    <row r="252" spans="2:16">
      <c r="B252" s="81"/>
      <c r="C252" s="824"/>
      <c r="D252" s="825"/>
      <c r="E252" s="818" t="s">
        <v>31</v>
      </c>
      <c r="F252" s="818"/>
      <c r="G252" s="818"/>
      <c r="H252" s="818"/>
      <c r="I252" s="818"/>
      <c r="J252" s="818"/>
      <c r="K252" s="819"/>
      <c r="L252" s="804"/>
      <c r="M252" s="804"/>
      <c r="N252" s="804"/>
      <c r="O252" s="789"/>
      <c r="P252" s="82"/>
    </row>
    <row r="253" spans="2:16" ht="14.4" thickBot="1">
      <c r="B253" s="81"/>
      <c r="C253" s="74"/>
      <c r="D253" s="73"/>
      <c r="E253" s="73"/>
      <c r="F253" s="73"/>
      <c r="G253" s="73"/>
      <c r="H253" s="73"/>
      <c r="I253" s="73"/>
      <c r="J253" s="73"/>
      <c r="K253" s="73"/>
      <c r="L253" s="73"/>
      <c r="M253" s="72"/>
      <c r="N253" s="72"/>
      <c r="O253" s="71"/>
      <c r="P253" s="82"/>
    </row>
    <row r="254" spans="2:16">
      <c r="B254" s="81"/>
      <c r="C254" s="70"/>
      <c r="D254" s="69"/>
      <c r="E254" s="69"/>
      <c r="F254" s="69"/>
      <c r="G254" s="69"/>
      <c r="H254" s="69"/>
      <c r="I254" s="69"/>
      <c r="J254" s="69"/>
      <c r="K254" s="69"/>
      <c r="L254" s="68" t="s">
        <v>32</v>
      </c>
      <c r="M254" s="67" t="s">
        <v>33</v>
      </c>
      <c r="N254" s="67" t="s">
        <v>34</v>
      </c>
      <c r="O254" s="66" t="s">
        <v>35</v>
      </c>
      <c r="P254" s="82"/>
    </row>
    <row r="255" spans="2:16">
      <c r="B255" s="81"/>
      <c r="C255" s="32"/>
      <c r="D255" s="83"/>
      <c r="E255" s="83"/>
      <c r="F255" s="83"/>
      <c r="G255" s="83"/>
      <c r="H255" s="83"/>
      <c r="I255" s="83"/>
      <c r="J255" s="83"/>
      <c r="K255" s="83"/>
      <c r="L255" s="84"/>
      <c r="M255" s="65">
        <f>+$M$16</f>
        <v>2</v>
      </c>
      <c r="N255" s="65">
        <f>+$N$16</f>
        <v>6</v>
      </c>
      <c r="O255" s="64">
        <f>+$O$16</f>
        <v>2026</v>
      </c>
      <c r="P255" s="82"/>
    </row>
    <row r="256" spans="2:16">
      <c r="B256" s="81"/>
      <c r="C256" s="63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1"/>
      <c r="P256" s="82"/>
    </row>
    <row r="257" spans="2:16" ht="14.4" thickBot="1">
      <c r="B257" s="81"/>
      <c r="C257" s="79"/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60"/>
      <c r="P257" s="82"/>
    </row>
    <row r="258" spans="2:16" ht="14.4" thickBot="1">
      <c r="B258" s="81"/>
      <c r="C258" s="37"/>
      <c r="D258" s="36"/>
      <c r="E258" s="36"/>
      <c r="F258" s="36"/>
      <c r="G258" s="36"/>
      <c r="H258" s="36"/>
      <c r="K258" s="36"/>
      <c r="L258" s="36"/>
      <c r="M258" s="36"/>
      <c r="N258" s="36"/>
      <c r="O258" s="35"/>
      <c r="P258" s="82"/>
    </row>
    <row r="259" spans="2:16">
      <c r="B259" s="81"/>
      <c r="C259" s="841" t="s">
        <v>36</v>
      </c>
      <c r="D259" s="842"/>
      <c r="E259" s="842"/>
      <c r="F259" s="842"/>
      <c r="G259" s="842"/>
      <c r="H259" s="842"/>
      <c r="I259" s="842"/>
      <c r="J259" s="842"/>
      <c r="K259" s="842"/>
      <c r="L259" s="842"/>
      <c r="M259" s="842"/>
      <c r="N259" s="842"/>
      <c r="O259" s="843"/>
      <c r="P259" s="82"/>
    </row>
    <row r="260" spans="2:16" ht="14.4" thickBot="1">
      <c r="B260" s="81"/>
      <c r="C260" s="30"/>
      <c r="O260" s="29"/>
      <c r="P260" s="82"/>
    </row>
    <row r="261" spans="2:16">
      <c r="B261" s="81"/>
      <c r="C261" s="117" t="s">
        <v>37</v>
      </c>
      <c r="D261" s="776" t="s">
        <v>38</v>
      </c>
      <c r="E261" s="777"/>
      <c r="F261" s="777"/>
      <c r="G261" s="777"/>
      <c r="H261" s="777"/>
      <c r="I261" s="777"/>
      <c r="J261" s="777"/>
      <c r="K261" s="777"/>
      <c r="L261" s="778"/>
      <c r="M261" s="839" t="s">
        <v>39</v>
      </c>
      <c r="N261" s="840"/>
      <c r="O261" s="117" t="s">
        <v>8</v>
      </c>
      <c r="P261" s="82"/>
    </row>
    <row r="262" spans="2:16" ht="14.4" thickBot="1">
      <c r="B262" s="81"/>
      <c r="C262" s="118">
        <f>+'PRESUPUESTO OFICIAL (Entidad)'!D22</f>
        <v>2.0299999999999998</v>
      </c>
      <c r="D262" s="807" t="str">
        <f>+'PRESUPUESTO OFICIAL (Entidad)'!E22</f>
        <v>Placa contrapiso de 0.08 m concreto 3000 psi (210kg/cm²) (Incluye refuerzo malla electrosoldada)</v>
      </c>
      <c r="E262" s="808"/>
      <c r="F262" s="808"/>
      <c r="G262" s="808"/>
      <c r="H262" s="808"/>
      <c r="I262" s="808"/>
      <c r="J262" s="808"/>
      <c r="K262" s="808"/>
      <c r="L262" s="809"/>
      <c r="M262" s="807" t="str">
        <f>+'PRESUPUESTO OFICIAL (Entidad)'!F22</f>
        <v>M2</v>
      </c>
      <c r="N262" s="809"/>
      <c r="O262" s="119">
        <f>+'PRESUPUESTO OFICIAL (Entidad)'!G22</f>
        <v>22.6</v>
      </c>
      <c r="P262" s="82"/>
    </row>
    <row r="263" spans="2:16">
      <c r="B263" s="81"/>
      <c r="C263" s="779" t="s">
        <v>40</v>
      </c>
      <c r="D263" s="780"/>
      <c r="E263" s="780"/>
      <c r="F263" s="780"/>
      <c r="G263" s="780"/>
      <c r="H263" s="780"/>
      <c r="I263" s="780"/>
      <c r="J263" s="780"/>
      <c r="K263" s="780"/>
      <c r="L263" s="780"/>
      <c r="M263" s="780"/>
      <c r="N263" s="780"/>
      <c r="O263" s="781"/>
      <c r="P263" s="82"/>
    </row>
    <row r="264" spans="2:16">
      <c r="B264" s="81"/>
      <c r="C264" s="782"/>
      <c r="D264" s="783"/>
      <c r="E264" s="783"/>
      <c r="F264" s="783"/>
      <c r="G264" s="783"/>
      <c r="H264" s="783"/>
      <c r="I264" s="783"/>
      <c r="J264" s="783"/>
      <c r="K264" s="783"/>
      <c r="L264" s="783"/>
      <c r="M264" s="783"/>
      <c r="N264" s="783"/>
      <c r="O264" s="784"/>
      <c r="P264" s="82"/>
    </row>
    <row r="265" spans="2:16" ht="14.4" thickBot="1">
      <c r="B265" s="81"/>
      <c r="C265" s="785"/>
      <c r="D265" s="786"/>
      <c r="E265" s="786"/>
      <c r="F265" s="786"/>
      <c r="G265" s="786"/>
      <c r="H265" s="786"/>
      <c r="I265" s="786"/>
      <c r="J265" s="786"/>
      <c r="K265" s="786"/>
      <c r="L265" s="786"/>
      <c r="M265" s="786"/>
      <c r="N265" s="786"/>
      <c r="O265" s="787"/>
      <c r="P265" s="82"/>
    </row>
    <row r="266" spans="2:16">
      <c r="B266" s="81"/>
      <c r="C266" s="757" t="s">
        <v>38</v>
      </c>
      <c r="D266" s="837"/>
      <c r="E266" s="837"/>
      <c r="F266" s="837"/>
      <c r="G266" s="838"/>
      <c r="H266" s="759" t="s">
        <v>41</v>
      </c>
      <c r="I266" s="837"/>
      <c r="J266" s="805" t="s">
        <v>42</v>
      </c>
      <c r="K266" s="806"/>
      <c r="L266" s="121" t="s">
        <v>43</v>
      </c>
      <c r="M266" s="759" t="s">
        <v>44</v>
      </c>
      <c r="N266" s="760"/>
      <c r="O266" s="122" t="s">
        <v>45</v>
      </c>
      <c r="P266" s="82"/>
    </row>
    <row r="267" spans="2:16">
      <c r="B267" s="81"/>
      <c r="C267" s="761" t="s">
        <v>78</v>
      </c>
      <c r="D267" s="762"/>
      <c r="E267" s="762"/>
      <c r="F267" s="762"/>
      <c r="G267" s="844"/>
      <c r="H267" s="845"/>
      <c r="I267" s="844"/>
      <c r="J267" s="826" t="s">
        <v>79</v>
      </c>
      <c r="K267" s="827"/>
      <c r="L267" s="134">
        <f>+O296</f>
        <v>9600</v>
      </c>
      <c r="M267" s="846">
        <v>0.02</v>
      </c>
      <c r="N267" s="847"/>
      <c r="O267" s="135">
        <f>+ROUND(L267*M267,2)</f>
        <v>192</v>
      </c>
      <c r="P267" s="82"/>
    </row>
    <row r="268" spans="2:16">
      <c r="B268" s="81"/>
      <c r="C268" s="44" t="s">
        <v>203</v>
      </c>
      <c r="D268" s="31"/>
      <c r="E268" s="31"/>
      <c r="F268" s="31"/>
      <c r="G268" s="58"/>
      <c r="H268" s="59"/>
      <c r="I268" s="58"/>
      <c r="J268" s="826" t="s">
        <v>81</v>
      </c>
      <c r="K268" s="827"/>
      <c r="L268" s="134">
        <v>60000</v>
      </c>
      <c r="M268" s="802">
        <v>15</v>
      </c>
      <c r="N268" s="803"/>
      <c r="O268" s="135">
        <f>+L268/M268</f>
        <v>4000</v>
      </c>
      <c r="P268" s="82"/>
    </row>
    <row r="269" spans="2:16" ht="14.4" thickBot="1">
      <c r="B269" s="81"/>
      <c r="C269" s="755"/>
      <c r="D269" s="756"/>
      <c r="E269" s="756"/>
      <c r="F269" s="756"/>
      <c r="G269" s="852"/>
      <c r="H269" s="853"/>
      <c r="I269" s="852"/>
      <c r="J269" s="853"/>
      <c r="K269" s="852"/>
      <c r="L269" s="57"/>
      <c r="M269" s="854"/>
      <c r="N269" s="855"/>
      <c r="O269" s="54"/>
      <c r="P269" s="82"/>
    </row>
    <row r="270" spans="2:16" ht="14.4" thickBot="1">
      <c r="B270" s="81"/>
      <c r="C270" s="767" t="s">
        <v>46</v>
      </c>
      <c r="D270" s="768"/>
      <c r="E270" s="768"/>
      <c r="F270" s="768"/>
      <c r="G270" s="768"/>
      <c r="H270" s="768"/>
      <c r="I270" s="768"/>
      <c r="J270" s="768"/>
      <c r="K270" s="768"/>
      <c r="L270" s="768"/>
      <c r="M270" s="768"/>
      <c r="N270" s="769"/>
      <c r="O270" s="136">
        <f>SUM(O267:O269)</f>
        <v>4192</v>
      </c>
      <c r="P270" s="82"/>
    </row>
    <row r="271" spans="2:16">
      <c r="B271" s="81"/>
      <c r="C271" s="779" t="s">
        <v>47</v>
      </c>
      <c r="D271" s="780"/>
      <c r="E271" s="780"/>
      <c r="F271" s="780"/>
      <c r="G271" s="780"/>
      <c r="H271" s="780"/>
      <c r="I271" s="780"/>
      <c r="J271" s="780"/>
      <c r="K271" s="780"/>
      <c r="L271" s="780"/>
      <c r="M271" s="780"/>
      <c r="N271" s="780"/>
      <c r="O271" s="781"/>
      <c r="P271" s="82"/>
    </row>
    <row r="272" spans="2:16">
      <c r="B272" s="81"/>
      <c r="C272" s="782"/>
      <c r="D272" s="783"/>
      <c r="E272" s="783"/>
      <c r="F272" s="783"/>
      <c r="G272" s="783"/>
      <c r="H272" s="783"/>
      <c r="I272" s="783"/>
      <c r="J272" s="783"/>
      <c r="K272" s="783"/>
      <c r="L272" s="783"/>
      <c r="M272" s="783"/>
      <c r="N272" s="783"/>
      <c r="O272" s="784"/>
      <c r="P272" s="82"/>
    </row>
    <row r="273" spans="2:16" ht="14.4" thickBot="1">
      <c r="B273" s="81"/>
      <c r="C273" s="785"/>
      <c r="D273" s="786"/>
      <c r="E273" s="786"/>
      <c r="F273" s="786"/>
      <c r="G273" s="786"/>
      <c r="H273" s="786"/>
      <c r="I273" s="786"/>
      <c r="J273" s="786"/>
      <c r="K273" s="786"/>
      <c r="L273" s="786"/>
      <c r="M273" s="786"/>
      <c r="N273" s="786"/>
      <c r="O273" s="787"/>
      <c r="P273" s="82"/>
    </row>
    <row r="274" spans="2:16">
      <c r="B274" s="81"/>
      <c r="C274" s="757" t="s">
        <v>38</v>
      </c>
      <c r="D274" s="758"/>
      <c r="E274" s="758"/>
      <c r="F274" s="758"/>
      <c r="G274" s="758"/>
      <c r="H274" s="758"/>
      <c r="I274" s="758"/>
      <c r="J274" s="760"/>
      <c r="K274" s="120" t="s">
        <v>39</v>
      </c>
      <c r="L274" s="121" t="s">
        <v>8</v>
      </c>
      <c r="M274" s="759" t="s">
        <v>48</v>
      </c>
      <c r="N274" s="760"/>
      <c r="O274" s="122" t="s">
        <v>45</v>
      </c>
      <c r="P274" s="82"/>
    </row>
    <row r="275" spans="2:16">
      <c r="B275" s="81"/>
      <c r="C275" s="202" t="s">
        <v>207</v>
      </c>
      <c r="D275" s="164"/>
      <c r="E275" s="164"/>
      <c r="F275" s="164"/>
      <c r="G275" s="164"/>
      <c r="H275" s="164"/>
      <c r="I275" s="164"/>
      <c r="J275" s="204"/>
      <c r="K275" s="166" t="s">
        <v>118</v>
      </c>
      <c r="L275" s="219">
        <v>8.3000000000000004E-2</v>
      </c>
      <c r="M275" s="860">
        <v>600000</v>
      </c>
      <c r="N275" s="861"/>
      <c r="O275" s="207">
        <f>+M275*L275</f>
        <v>49800</v>
      </c>
      <c r="P275" s="82"/>
    </row>
    <row r="276" spans="2:16">
      <c r="B276" s="81"/>
      <c r="C276" s="202" t="s">
        <v>211</v>
      </c>
      <c r="D276" s="164"/>
      <c r="E276" s="164"/>
      <c r="F276" s="164"/>
      <c r="G276" s="164"/>
      <c r="H276" s="164"/>
      <c r="I276" s="164"/>
      <c r="J276" s="204"/>
      <c r="K276" s="166" t="s">
        <v>88</v>
      </c>
      <c r="L276" s="219">
        <v>0.2</v>
      </c>
      <c r="M276" s="860">
        <v>6000</v>
      </c>
      <c r="N276" s="861"/>
      <c r="O276" s="207">
        <f t="shared" ref="O276:O277" si="1">+M276*L276</f>
        <v>1200</v>
      </c>
      <c r="P276" s="82"/>
    </row>
    <row r="277" spans="2:16">
      <c r="B277" s="81"/>
      <c r="C277" s="202" t="s">
        <v>213</v>
      </c>
      <c r="D277" s="164"/>
      <c r="E277" s="164"/>
      <c r="F277" s="164"/>
      <c r="G277" s="164"/>
      <c r="H277" s="164"/>
      <c r="I277" s="164"/>
      <c r="J277" s="204"/>
      <c r="K277" s="166" t="s">
        <v>88</v>
      </c>
      <c r="L277" s="219">
        <v>1</v>
      </c>
      <c r="M277" s="860">
        <v>9000</v>
      </c>
      <c r="N277" s="861"/>
      <c r="O277" s="207">
        <f t="shared" si="1"/>
        <v>9000</v>
      </c>
      <c r="P277" s="82"/>
    </row>
    <row r="278" spans="2:16">
      <c r="B278" s="81"/>
      <c r="C278" s="202" t="s">
        <v>208</v>
      </c>
      <c r="D278" s="164"/>
      <c r="E278" s="164"/>
      <c r="F278" s="164"/>
      <c r="G278" s="164"/>
      <c r="H278" s="164"/>
      <c r="I278" s="164"/>
      <c r="J278" s="204"/>
      <c r="K278" s="166" t="s">
        <v>79</v>
      </c>
      <c r="L278" s="400">
        <v>0.04</v>
      </c>
      <c r="M278" s="860"/>
      <c r="N278" s="861"/>
      <c r="O278" s="207">
        <f>+(O276+O277+O275)*L278</f>
        <v>2400</v>
      </c>
      <c r="P278" s="82"/>
    </row>
    <row r="279" spans="2:16" ht="14.4" thickBot="1">
      <c r="B279" s="81"/>
      <c r="C279" s="755"/>
      <c r="D279" s="756"/>
      <c r="E279" s="756"/>
      <c r="F279" s="756"/>
      <c r="G279" s="756"/>
      <c r="H279" s="756"/>
      <c r="I279" s="756"/>
      <c r="J279" s="852"/>
      <c r="K279" s="138"/>
      <c r="L279" s="140"/>
      <c r="M279" s="858"/>
      <c r="N279" s="859"/>
      <c r="O279" s="135"/>
      <c r="P279" s="82"/>
    </row>
    <row r="280" spans="2:16" ht="14.4" thickBot="1">
      <c r="B280" s="81"/>
      <c r="C280" s="767" t="s">
        <v>46</v>
      </c>
      <c r="D280" s="768"/>
      <c r="E280" s="768"/>
      <c r="F280" s="768"/>
      <c r="G280" s="768"/>
      <c r="H280" s="768"/>
      <c r="I280" s="768"/>
      <c r="J280" s="768"/>
      <c r="K280" s="768"/>
      <c r="L280" s="768"/>
      <c r="M280" s="768"/>
      <c r="N280" s="769"/>
      <c r="O280" s="141">
        <f>SUM(O275:O279)</f>
        <v>62400</v>
      </c>
      <c r="P280" s="82"/>
    </row>
    <row r="281" spans="2:16">
      <c r="B281" s="81"/>
      <c r="C281" s="779" t="s">
        <v>49</v>
      </c>
      <c r="D281" s="780"/>
      <c r="E281" s="780"/>
      <c r="F281" s="780"/>
      <c r="G281" s="780"/>
      <c r="H281" s="780"/>
      <c r="I281" s="780"/>
      <c r="J281" s="780"/>
      <c r="K281" s="780"/>
      <c r="L281" s="780"/>
      <c r="M281" s="780"/>
      <c r="N281" s="780"/>
      <c r="O281" s="781"/>
      <c r="P281" s="82"/>
    </row>
    <row r="282" spans="2:16">
      <c r="B282" s="81"/>
      <c r="C282" s="782"/>
      <c r="D282" s="783"/>
      <c r="E282" s="783"/>
      <c r="F282" s="783"/>
      <c r="G282" s="783"/>
      <c r="H282" s="783"/>
      <c r="I282" s="783"/>
      <c r="J282" s="783"/>
      <c r="K282" s="783"/>
      <c r="L282" s="783"/>
      <c r="M282" s="783"/>
      <c r="N282" s="783"/>
      <c r="O282" s="784"/>
      <c r="P282" s="82"/>
    </row>
    <row r="283" spans="2:16" ht="14.4" thickBot="1">
      <c r="B283" s="81"/>
      <c r="C283" s="785"/>
      <c r="D283" s="786"/>
      <c r="E283" s="786"/>
      <c r="F283" s="786"/>
      <c r="G283" s="786"/>
      <c r="H283" s="786"/>
      <c r="I283" s="786"/>
      <c r="J283" s="786"/>
      <c r="K283" s="786"/>
      <c r="L283" s="786"/>
      <c r="M283" s="786"/>
      <c r="N283" s="786"/>
      <c r="O283" s="787"/>
      <c r="P283" s="82"/>
    </row>
    <row r="284" spans="2:16">
      <c r="B284" s="81"/>
      <c r="C284" s="757" t="s">
        <v>50</v>
      </c>
      <c r="D284" s="758"/>
      <c r="E284" s="758"/>
      <c r="F284" s="758"/>
      <c r="G284" s="758"/>
      <c r="H284" s="758"/>
      <c r="I284" s="758"/>
      <c r="J284" s="121" t="s">
        <v>51</v>
      </c>
      <c r="K284" s="123" t="s">
        <v>52</v>
      </c>
      <c r="L284" s="124" t="s">
        <v>53</v>
      </c>
      <c r="M284" s="759" t="s">
        <v>54</v>
      </c>
      <c r="N284" s="760"/>
      <c r="O284" s="122" t="s">
        <v>45</v>
      </c>
      <c r="P284" s="82"/>
    </row>
    <row r="285" spans="2:16">
      <c r="B285" s="81"/>
      <c r="C285" s="761" t="s">
        <v>196</v>
      </c>
      <c r="D285" s="762"/>
      <c r="E285" s="762"/>
      <c r="F285" s="762"/>
      <c r="G285" s="762"/>
      <c r="H285" s="762"/>
      <c r="I285" s="762"/>
      <c r="J285" s="55">
        <v>0.5</v>
      </c>
      <c r="K285" s="56">
        <v>12</v>
      </c>
      <c r="L285" s="55" t="s">
        <v>197</v>
      </c>
      <c r="M285" s="763">
        <v>1800</v>
      </c>
      <c r="N285" s="764"/>
      <c r="O285" s="54">
        <f>M285*K285*J285</f>
        <v>10800</v>
      </c>
      <c r="P285" s="82"/>
    </row>
    <row r="286" spans="2:16" ht="14.4" thickBot="1">
      <c r="B286" s="81"/>
      <c r="C286" s="755"/>
      <c r="D286" s="756"/>
      <c r="E286" s="756"/>
      <c r="F286" s="756"/>
      <c r="G286" s="756"/>
      <c r="H286" s="756"/>
      <c r="I286" s="756"/>
      <c r="J286" s="46"/>
      <c r="K286" s="26"/>
      <c r="L286" s="46"/>
      <c r="M286" s="765"/>
      <c r="N286" s="766"/>
      <c r="O286" s="151"/>
      <c r="P286" s="82"/>
    </row>
    <row r="287" spans="2:16" ht="14.4" thickBot="1">
      <c r="B287" s="81"/>
      <c r="C287" s="767" t="s">
        <v>46</v>
      </c>
      <c r="D287" s="768"/>
      <c r="E287" s="768"/>
      <c r="F287" s="768"/>
      <c r="G287" s="768"/>
      <c r="H287" s="768"/>
      <c r="I287" s="768"/>
      <c r="J287" s="768"/>
      <c r="K287" s="768"/>
      <c r="L287" s="768"/>
      <c r="M287" s="768"/>
      <c r="N287" s="769"/>
      <c r="O287" s="136">
        <f>SUM(O285:O286)</f>
        <v>10800</v>
      </c>
      <c r="P287" s="82"/>
    </row>
    <row r="288" spans="2:16">
      <c r="B288" s="81"/>
      <c r="C288" s="779" t="s">
        <v>55</v>
      </c>
      <c r="D288" s="780"/>
      <c r="E288" s="780"/>
      <c r="F288" s="780"/>
      <c r="G288" s="780"/>
      <c r="H288" s="780"/>
      <c r="I288" s="780"/>
      <c r="J288" s="780"/>
      <c r="K288" s="780"/>
      <c r="L288" s="780"/>
      <c r="M288" s="780"/>
      <c r="N288" s="780"/>
      <c r="O288" s="781"/>
      <c r="P288" s="82"/>
    </row>
    <row r="289" spans="2:16">
      <c r="B289" s="81"/>
      <c r="C289" s="782"/>
      <c r="D289" s="783"/>
      <c r="E289" s="783"/>
      <c r="F289" s="783"/>
      <c r="G289" s="783"/>
      <c r="H289" s="783"/>
      <c r="I289" s="783"/>
      <c r="J289" s="783"/>
      <c r="K289" s="783"/>
      <c r="L289" s="783"/>
      <c r="M289" s="783"/>
      <c r="N289" s="783"/>
      <c r="O289" s="784"/>
      <c r="P289" s="82"/>
    </row>
    <row r="290" spans="2:16" ht="14.4" thickBot="1">
      <c r="B290" s="81"/>
      <c r="C290" s="785"/>
      <c r="D290" s="786"/>
      <c r="E290" s="786"/>
      <c r="F290" s="786"/>
      <c r="G290" s="786"/>
      <c r="H290" s="786"/>
      <c r="I290" s="786"/>
      <c r="J290" s="786"/>
      <c r="K290" s="786"/>
      <c r="L290" s="786"/>
      <c r="M290" s="786"/>
      <c r="N290" s="786"/>
      <c r="O290" s="787"/>
      <c r="P290" s="82"/>
    </row>
    <row r="291" spans="2:16" ht="26.4" customHeight="1">
      <c r="B291" s="81"/>
      <c r="C291" s="770" t="s">
        <v>56</v>
      </c>
      <c r="D291" s="771"/>
      <c r="E291" s="771"/>
      <c r="F291" s="771"/>
      <c r="G291" s="771"/>
      <c r="H291" s="771"/>
      <c r="I291" s="771"/>
      <c r="J291" s="143" t="s">
        <v>57</v>
      </c>
      <c r="K291" s="144" t="s">
        <v>58</v>
      </c>
      <c r="L291" s="145" t="s">
        <v>59</v>
      </c>
      <c r="M291" s="772" t="s">
        <v>44</v>
      </c>
      <c r="N291" s="773"/>
      <c r="O291" s="146" t="s">
        <v>45</v>
      </c>
      <c r="P291" s="82"/>
    </row>
    <row r="292" spans="2:16">
      <c r="B292" s="81"/>
      <c r="C292" s="52" t="s">
        <v>97</v>
      </c>
      <c r="D292" s="51"/>
      <c r="E292" s="51"/>
      <c r="F292" s="51"/>
      <c r="G292" s="51"/>
      <c r="H292" s="51"/>
      <c r="I292" s="51"/>
      <c r="J292" s="142">
        <v>320000</v>
      </c>
      <c r="K292" s="147">
        <v>1.8</v>
      </c>
      <c r="L292" s="148">
        <f>ROUND(K292*J292,2)</f>
        <v>576000</v>
      </c>
      <c r="M292" s="848">
        <v>60</v>
      </c>
      <c r="N292" s="849"/>
      <c r="O292" s="149">
        <f>+ROUND(L292/M292,2)</f>
        <v>9600</v>
      </c>
      <c r="P292" s="82"/>
    </row>
    <row r="293" spans="2:16">
      <c r="B293" s="81"/>
      <c r="C293" s="52"/>
      <c r="D293" s="51"/>
      <c r="E293" s="51"/>
      <c r="F293" s="51"/>
      <c r="G293" s="51"/>
      <c r="H293" s="51"/>
      <c r="I293" s="51"/>
      <c r="J293" s="142"/>
      <c r="K293" s="147"/>
      <c r="L293" s="148"/>
      <c r="M293" s="848"/>
      <c r="N293" s="849"/>
      <c r="O293" s="149"/>
      <c r="P293" s="82"/>
    </row>
    <row r="294" spans="2:16">
      <c r="B294" s="81"/>
      <c r="C294" s="52"/>
      <c r="D294" s="51"/>
      <c r="E294" s="51"/>
      <c r="F294" s="51"/>
      <c r="G294" s="51"/>
      <c r="H294" s="51"/>
      <c r="I294" s="51"/>
      <c r="J294" s="50"/>
      <c r="K294" s="49"/>
      <c r="L294" s="48"/>
      <c r="M294" s="802"/>
      <c r="N294" s="803"/>
      <c r="O294" s="47"/>
      <c r="P294" s="82"/>
    </row>
    <row r="295" spans="2:16" ht="14.4" thickBot="1">
      <c r="B295" s="81"/>
      <c r="C295" s="755"/>
      <c r="D295" s="756"/>
      <c r="E295" s="756"/>
      <c r="F295" s="756"/>
      <c r="G295" s="756"/>
      <c r="H295" s="756"/>
      <c r="I295" s="756"/>
      <c r="J295" s="46"/>
      <c r="K295" s="26"/>
      <c r="L295" s="46"/>
      <c r="M295" s="765"/>
      <c r="N295" s="766"/>
      <c r="O295" s="45"/>
      <c r="P295" s="82"/>
    </row>
    <row r="296" spans="2:16" ht="14.4" thickBot="1">
      <c r="B296" s="81"/>
      <c r="C296" s="767" t="s">
        <v>46</v>
      </c>
      <c r="D296" s="768"/>
      <c r="E296" s="768"/>
      <c r="F296" s="768"/>
      <c r="G296" s="768"/>
      <c r="H296" s="768"/>
      <c r="I296" s="768"/>
      <c r="J296" s="768"/>
      <c r="K296" s="768"/>
      <c r="L296" s="768"/>
      <c r="M296" s="768"/>
      <c r="N296" s="769"/>
      <c r="O296" s="141">
        <f>SUM(O292:O295)</f>
        <v>9600</v>
      </c>
      <c r="P296" s="82"/>
    </row>
    <row r="297" spans="2:16" ht="14.4" thickBot="1">
      <c r="B297" s="81"/>
      <c r="C297" s="30"/>
      <c r="O297" s="29"/>
      <c r="P297" s="82"/>
    </row>
    <row r="298" spans="2:16" ht="14.4" thickBot="1">
      <c r="B298" s="81"/>
      <c r="C298" s="752" t="s">
        <v>60</v>
      </c>
      <c r="D298" s="753"/>
      <c r="E298" s="753"/>
      <c r="F298" s="753"/>
      <c r="G298" s="753"/>
      <c r="H298" s="753"/>
      <c r="I298" s="753"/>
      <c r="J298" s="753"/>
      <c r="K298" s="753"/>
      <c r="L298" s="753"/>
      <c r="M298" s="753"/>
      <c r="N298" s="754"/>
      <c r="O298" s="150">
        <f>ROUND(O296+O287+O280+O270,2)</f>
        <v>86992</v>
      </c>
      <c r="P298" s="82"/>
    </row>
    <row r="299" spans="2:16">
      <c r="B299" s="81"/>
      <c r="C299" s="779" t="s">
        <v>61</v>
      </c>
      <c r="D299" s="780"/>
      <c r="E299" s="780"/>
      <c r="F299" s="780"/>
      <c r="G299" s="780"/>
      <c r="H299" s="780"/>
      <c r="I299" s="780"/>
      <c r="J299" s="780"/>
      <c r="K299" s="780"/>
      <c r="L299" s="780"/>
      <c r="M299" s="780"/>
      <c r="N299" s="780"/>
      <c r="O299" s="781"/>
      <c r="P299" s="82"/>
    </row>
    <row r="300" spans="2:16">
      <c r="B300" s="81"/>
      <c r="C300" s="782"/>
      <c r="D300" s="783"/>
      <c r="E300" s="783"/>
      <c r="F300" s="783"/>
      <c r="G300" s="783"/>
      <c r="H300" s="783"/>
      <c r="I300" s="783"/>
      <c r="J300" s="783"/>
      <c r="K300" s="783"/>
      <c r="L300" s="783"/>
      <c r="M300" s="783"/>
      <c r="N300" s="783"/>
      <c r="O300" s="784"/>
      <c r="P300" s="82"/>
    </row>
    <row r="301" spans="2:16" ht="14.4" thickBot="1">
      <c r="B301" s="81"/>
      <c r="C301" s="785"/>
      <c r="D301" s="786"/>
      <c r="E301" s="786"/>
      <c r="F301" s="786"/>
      <c r="G301" s="786"/>
      <c r="H301" s="786"/>
      <c r="I301" s="786"/>
      <c r="J301" s="786"/>
      <c r="K301" s="786"/>
      <c r="L301" s="786"/>
      <c r="M301" s="786"/>
      <c r="N301" s="786"/>
      <c r="O301" s="787"/>
      <c r="P301" s="82"/>
    </row>
    <row r="302" spans="2:16">
      <c r="B302" s="81"/>
      <c r="C302" s="757" t="s">
        <v>62</v>
      </c>
      <c r="D302" s="758"/>
      <c r="E302" s="758"/>
      <c r="F302" s="758"/>
      <c r="G302" s="758"/>
      <c r="H302" s="758"/>
      <c r="I302" s="758"/>
      <c r="J302" s="123"/>
      <c r="K302" s="126"/>
      <c r="L302" s="125" t="s">
        <v>63</v>
      </c>
      <c r="M302" s="850" t="s">
        <v>64</v>
      </c>
      <c r="N302" s="851"/>
      <c r="O302" s="127"/>
      <c r="P302" s="82"/>
    </row>
    <row r="303" spans="2:16">
      <c r="B303" s="81"/>
      <c r="C303" s="761" t="s">
        <v>18</v>
      </c>
      <c r="D303" s="762"/>
      <c r="E303" s="762"/>
      <c r="F303" s="762"/>
      <c r="G303" s="762"/>
      <c r="H303" s="762"/>
      <c r="I303" s="762"/>
      <c r="J303" s="43"/>
      <c r="K303" s="42"/>
      <c r="L303" s="39">
        <v>0.28999999999999998</v>
      </c>
      <c r="M303" s="831">
        <f>+ROUND(O298*L303,2)</f>
        <v>25227.68</v>
      </c>
      <c r="N303" s="832"/>
      <c r="O303" s="38"/>
      <c r="P303" s="82"/>
    </row>
    <row r="304" spans="2:16">
      <c r="B304" s="81"/>
      <c r="C304" s="44" t="s">
        <v>65</v>
      </c>
      <c r="D304" s="31"/>
      <c r="E304" s="31"/>
      <c r="F304" s="31"/>
      <c r="G304" s="31"/>
      <c r="H304" s="31"/>
      <c r="I304" s="31"/>
      <c r="J304" s="43"/>
      <c r="K304" s="42"/>
      <c r="L304" s="39">
        <v>0.01</v>
      </c>
      <c r="M304" s="831">
        <f>+ROUND(O298*L304,2)</f>
        <v>869.92</v>
      </c>
      <c r="N304" s="832"/>
      <c r="O304" s="38"/>
      <c r="P304" s="82"/>
    </row>
    <row r="305" spans="2:16" ht="14.4" thickBot="1">
      <c r="B305" s="81"/>
      <c r="C305" s="79" t="s">
        <v>66</v>
      </c>
      <c r="D305" s="80"/>
      <c r="E305" s="80"/>
      <c r="F305" s="80"/>
      <c r="G305" s="80"/>
      <c r="H305" s="80"/>
      <c r="I305" s="80"/>
      <c r="J305" s="41"/>
      <c r="K305" s="40"/>
      <c r="L305" s="39">
        <v>0.05</v>
      </c>
      <c r="M305" s="833">
        <f>+ROUND(O298*L305,2)</f>
        <v>4349.6000000000004</v>
      </c>
      <c r="N305" s="834"/>
      <c r="O305" s="38"/>
      <c r="P305" s="82"/>
    </row>
    <row r="306" spans="2:16" ht="14.4" thickBot="1">
      <c r="B306" s="81"/>
      <c r="C306" s="767" t="s">
        <v>46</v>
      </c>
      <c r="D306" s="768"/>
      <c r="E306" s="768"/>
      <c r="F306" s="768"/>
      <c r="G306" s="768"/>
      <c r="H306" s="768"/>
      <c r="I306" s="768"/>
      <c r="J306" s="768"/>
      <c r="K306" s="768"/>
      <c r="L306" s="768"/>
      <c r="M306" s="768"/>
      <c r="N306" s="769"/>
      <c r="O306" s="136">
        <f>SUM(M303:N305)</f>
        <v>30447.199999999997</v>
      </c>
      <c r="P306" s="82"/>
    </row>
    <row r="307" spans="2:16" ht="14.4" thickBot="1">
      <c r="B307" s="81"/>
      <c r="C307" s="30"/>
      <c r="O307" s="29"/>
      <c r="P307" s="82"/>
    </row>
    <row r="308" spans="2:16" ht="14.4" thickBot="1">
      <c r="B308" s="81"/>
      <c r="C308" s="752" t="s">
        <v>67</v>
      </c>
      <c r="D308" s="753"/>
      <c r="E308" s="753"/>
      <c r="F308" s="753"/>
      <c r="G308" s="753"/>
      <c r="H308" s="753"/>
      <c r="I308" s="753"/>
      <c r="J308" s="753"/>
      <c r="K308" s="753"/>
      <c r="L308" s="753"/>
      <c r="M308" s="753"/>
      <c r="N308" s="754"/>
      <c r="O308" s="150">
        <f>+O306+O298</f>
        <v>117439.2</v>
      </c>
      <c r="P308" s="82"/>
    </row>
    <row r="309" spans="2:16">
      <c r="B309" s="81"/>
      <c r="C309" s="37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5"/>
      <c r="P309" s="82"/>
    </row>
    <row r="310" spans="2:16">
      <c r="B310" s="81"/>
      <c r="C310" s="30"/>
      <c r="O310" s="29"/>
      <c r="P310" s="82"/>
    </row>
    <row r="311" spans="2:16">
      <c r="B311" s="81"/>
      <c r="C311" s="30"/>
      <c r="O311" s="29"/>
      <c r="P311" s="82"/>
    </row>
    <row r="312" spans="2:16" ht="18">
      <c r="B312" s="81"/>
      <c r="C312" s="30"/>
      <c r="H312" s="128" t="s">
        <v>75</v>
      </c>
      <c r="O312" s="29"/>
      <c r="P312" s="82"/>
    </row>
    <row r="313" spans="2:16" ht="18">
      <c r="B313" s="81"/>
      <c r="C313" s="34"/>
      <c r="D313" s="85"/>
      <c r="E313" s="85"/>
      <c r="F313" s="85"/>
      <c r="G313" s="85"/>
      <c r="H313" s="128"/>
      <c r="I313" s="85"/>
      <c r="J313" s="85"/>
      <c r="K313" s="85"/>
      <c r="L313" s="85"/>
      <c r="M313" s="85"/>
      <c r="N313" s="85"/>
      <c r="O313" s="33"/>
      <c r="P313" s="82"/>
    </row>
    <row r="314" spans="2:16" ht="18">
      <c r="B314" s="81"/>
      <c r="C314" s="34"/>
      <c r="D314" s="85"/>
      <c r="E314" s="85"/>
      <c r="F314" s="85"/>
      <c r="G314" s="85"/>
      <c r="H314" s="128"/>
      <c r="K314" s="85"/>
      <c r="L314" s="85"/>
      <c r="M314" s="85"/>
      <c r="N314" s="85"/>
      <c r="O314" s="33"/>
      <c r="P314" s="82"/>
    </row>
    <row r="315" spans="2:16" ht="18">
      <c r="B315" s="81"/>
      <c r="C315" s="32"/>
      <c r="D315" s="86"/>
      <c r="E315" s="86"/>
      <c r="F315" s="86"/>
      <c r="G315" s="86"/>
      <c r="H315" s="128" t="s">
        <v>76</v>
      </c>
      <c r="I315" s="86"/>
      <c r="J315" s="86"/>
      <c r="K315" s="86"/>
      <c r="L315" s="86"/>
      <c r="M315" s="86"/>
      <c r="N315" s="86"/>
      <c r="O315" s="28"/>
      <c r="P315" s="82"/>
    </row>
    <row r="316" spans="2:16" ht="18">
      <c r="B316" s="81"/>
      <c r="C316" s="30"/>
      <c r="H316" s="129" t="s">
        <v>95</v>
      </c>
      <c r="O316" s="29"/>
      <c r="P316" s="82"/>
    </row>
    <row r="317" spans="2:16" ht="18">
      <c r="B317" s="81"/>
      <c r="C317" s="27"/>
      <c r="D317" s="87"/>
      <c r="E317" s="87"/>
      <c r="H317" s="128" t="s">
        <v>77</v>
      </c>
      <c r="K317" s="130"/>
      <c r="L317" s="130"/>
      <c r="M317" s="130"/>
      <c r="N317" s="130"/>
      <c r="O317" s="131"/>
      <c r="P317" s="82"/>
    </row>
    <row r="318" spans="2:16" ht="16.2" thickBot="1">
      <c r="B318" s="81"/>
      <c r="C318" s="835"/>
      <c r="D318" s="836"/>
      <c r="E318" s="836"/>
      <c r="F318" s="26"/>
      <c r="G318" s="26"/>
      <c r="H318" s="26"/>
      <c r="I318" s="26"/>
      <c r="J318" s="26"/>
      <c r="K318" s="132"/>
      <c r="L318" s="132"/>
      <c r="M318" s="132"/>
      <c r="N318" s="132"/>
      <c r="O318" s="133"/>
      <c r="P318" s="82"/>
    </row>
    <row r="319" spans="2:16" ht="14.4" thickBot="1">
      <c r="B319" s="88"/>
      <c r="C319" s="89"/>
      <c r="D319" s="89"/>
      <c r="E319" s="89"/>
      <c r="F319" s="89"/>
      <c r="G319" s="89"/>
      <c r="H319" s="89"/>
      <c r="I319" s="89"/>
      <c r="J319" s="89"/>
      <c r="K319" s="89"/>
      <c r="L319" s="89"/>
      <c r="M319" s="89"/>
      <c r="N319" s="89"/>
      <c r="O319" s="89"/>
      <c r="P319" s="90"/>
    </row>
    <row r="320" spans="2:16" ht="14.4" thickTop="1"/>
    <row r="321" spans="2:16" ht="14.4" thickBot="1"/>
    <row r="322" spans="2:16" ht="14.4" thickTop="1">
      <c r="B322" s="828"/>
      <c r="C322" s="829"/>
      <c r="D322" s="829"/>
      <c r="E322" s="829"/>
      <c r="F322" s="829"/>
      <c r="G322" s="829"/>
      <c r="H322" s="829"/>
      <c r="I322" s="829"/>
      <c r="J322" s="829"/>
      <c r="K322" s="829"/>
      <c r="L322" s="829"/>
      <c r="M322" s="829"/>
      <c r="N322" s="829"/>
      <c r="O322" s="829"/>
      <c r="P322" s="830"/>
    </row>
    <row r="323" spans="2:16" ht="13.8" customHeight="1">
      <c r="B323" s="103"/>
      <c r="C323" s="933" t="s">
        <v>336</v>
      </c>
      <c r="D323" s="933"/>
      <c r="E323" s="933"/>
      <c r="F323" s="933"/>
      <c r="G323" s="933"/>
      <c r="H323" s="933"/>
      <c r="I323" s="933"/>
      <c r="J323" s="933"/>
      <c r="K323" s="933"/>
      <c r="L323" s="933"/>
      <c r="M323" s="933"/>
      <c r="P323" s="82"/>
    </row>
    <row r="324" spans="2:16" ht="14.4">
      <c r="B324" s="103"/>
      <c r="C324" s="933" t="s">
        <v>334</v>
      </c>
      <c r="D324" s="933"/>
      <c r="E324" s="933"/>
      <c r="F324" s="933"/>
      <c r="G324" s="935"/>
      <c r="H324" s="935"/>
      <c r="I324" s="935"/>
      <c r="J324" s="935"/>
      <c r="K324" s="935"/>
      <c r="L324" s="935"/>
      <c r="M324" s="935"/>
      <c r="P324" s="82"/>
    </row>
    <row r="325" spans="2:16">
      <c r="B325" s="103"/>
      <c r="C325" s="91"/>
      <c r="D325" s="92"/>
      <c r="E325" s="91"/>
      <c r="F325" s="92"/>
      <c r="P325" s="82"/>
    </row>
    <row r="326" spans="2:16" ht="14.4" thickBot="1">
      <c r="B326" s="81"/>
      <c r="P326" s="82"/>
    </row>
    <row r="327" spans="2:16">
      <c r="B327" s="81"/>
      <c r="C327" s="820"/>
      <c r="D327" s="821"/>
      <c r="E327" s="810"/>
      <c r="F327" s="810"/>
      <c r="G327" s="810"/>
      <c r="H327" s="810"/>
      <c r="I327" s="810"/>
      <c r="J327" s="810"/>
      <c r="K327" s="811"/>
      <c r="L327" s="790"/>
      <c r="M327" s="791"/>
      <c r="N327" s="791"/>
      <c r="O327" s="792"/>
      <c r="P327" s="82"/>
    </row>
    <row r="328" spans="2:16">
      <c r="B328" s="81"/>
      <c r="C328" s="822"/>
      <c r="D328" s="823"/>
      <c r="E328" s="812" t="s">
        <v>74</v>
      </c>
      <c r="F328" s="812"/>
      <c r="G328" s="812"/>
      <c r="H328" s="812"/>
      <c r="I328" s="812"/>
      <c r="J328" s="812"/>
      <c r="K328" s="813"/>
      <c r="L328" s="793"/>
      <c r="M328" s="794"/>
      <c r="N328" s="794"/>
      <c r="O328" s="795"/>
      <c r="P328" s="82"/>
    </row>
    <row r="329" spans="2:16">
      <c r="B329" s="81"/>
      <c r="C329" s="822"/>
      <c r="D329" s="823"/>
      <c r="E329" s="814"/>
      <c r="F329" s="814"/>
      <c r="G329" s="814"/>
      <c r="H329" s="814"/>
      <c r="I329" s="814"/>
      <c r="J329" s="814"/>
      <c r="K329" s="815"/>
      <c r="L329" s="774" t="s">
        <v>28</v>
      </c>
      <c r="M329" s="796"/>
      <c r="N329" s="797"/>
      <c r="O329" s="798"/>
      <c r="P329" s="82"/>
    </row>
    <row r="330" spans="2:16">
      <c r="B330" s="81"/>
      <c r="C330" s="822"/>
      <c r="D330" s="823"/>
      <c r="E330" s="812"/>
      <c r="F330" s="812"/>
      <c r="G330" s="812"/>
      <c r="H330" s="812"/>
      <c r="I330" s="812"/>
      <c r="J330" s="812"/>
      <c r="K330" s="813"/>
      <c r="L330" s="775"/>
      <c r="M330" s="799"/>
      <c r="N330" s="800"/>
      <c r="O330" s="801"/>
      <c r="P330" s="82"/>
    </row>
    <row r="331" spans="2:16">
      <c r="B331" s="81"/>
      <c r="C331" s="822"/>
      <c r="D331" s="823"/>
      <c r="E331" s="816"/>
      <c r="F331" s="816"/>
      <c r="G331" s="816"/>
      <c r="H331" s="816"/>
      <c r="I331" s="816"/>
      <c r="J331" s="816"/>
      <c r="K331" s="817"/>
      <c r="L331" s="774" t="s">
        <v>29</v>
      </c>
      <c r="M331" s="774">
        <v>5</v>
      </c>
      <c r="N331" s="774" t="s">
        <v>30</v>
      </c>
      <c r="O331" s="788" t="str">
        <f>+$O$11</f>
        <v>X</v>
      </c>
      <c r="P331" s="82"/>
    </row>
    <row r="332" spans="2:16">
      <c r="B332" s="81"/>
      <c r="C332" s="822"/>
      <c r="D332" s="823"/>
      <c r="E332" s="816"/>
      <c r="F332" s="816"/>
      <c r="G332" s="816"/>
      <c r="H332" s="816"/>
      <c r="I332" s="816"/>
      <c r="J332" s="816"/>
      <c r="K332" s="817"/>
      <c r="L332" s="804"/>
      <c r="M332" s="804"/>
      <c r="N332" s="804"/>
      <c r="O332" s="789"/>
      <c r="P332" s="82"/>
    </row>
    <row r="333" spans="2:16">
      <c r="B333" s="81"/>
      <c r="C333" s="824"/>
      <c r="D333" s="825"/>
      <c r="E333" s="818" t="s">
        <v>31</v>
      </c>
      <c r="F333" s="818"/>
      <c r="G333" s="818"/>
      <c r="H333" s="818"/>
      <c r="I333" s="818"/>
      <c r="J333" s="818"/>
      <c r="K333" s="819"/>
      <c r="L333" s="804"/>
      <c r="M333" s="804"/>
      <c r="N333" s="804"/>
      <c r="O333" s="789"/>
      <c r="P333" s="82"/>
    </row>
    <row r="334" spans="2:16" ht="14.4" thickBot="1">
      <c r="B334" s="81"/>
      <c r="C334" s="74"/>
      <c r="D334" s="73"/>
      <c r="E334" s="73"/>
      <c r="F334" s="73"/>
      <c r="G334" s="73"/>
      <c r="H334" s="73"/>
      <c r="I334" s="73"/>
      <c r="J334" s="73"/>
      <c r="K334" s="73"/>
      <c r="L334" s="73"/>
      <c r="M334" s="72"/>
      <c r="N334" s="72"/>
      <c r="O334" s="71"/>
      <c r="P334" s="82"/>
    </row>
    <row r="335" spans="2:16">
      <c r="B335" s="81"/>
      <c r="C335" s="70"/>
      <c r="D335" s="69"/>
      <c r="E335" s="69"/>
      <c r="F335" s="69"/>
      <c r="G335" s="69"/>
      <c r="H335" s="69"/>
      <c r="I335" s="69"/>
      <c r="J335" s="69"/>
      <c r="K335" s="69"/>
      <c r="L335" s="68" t="s">
        <v>32</v>
      </c>
      <c r="M335" s="67" t="s">
        <v>33</v>
      </c>
      <c r="N335" s="67" t="s">
        <v>34</v>
      </c>
      <c r="O335" s="66" t="s">
        <v>35</v>
      </c>
      <c r="P335" s="82"/>
    </row>
    <row r="336" spans="2:16">
      <c r="B336" s="81"/>
      <c r="C336" s="32"/>
      <c r="D336" s="83"/>
      <c r="E336" s="83"/>
      <c r="F336" s="83"/>
      <c r="G336" s="83"/>
      <c r="H336" s="83"/>
      <c r="I336" s="83"/>
      <c r="J336" s="83"/>
      <c r="K336" s="83"/>
      <c r="L336" s="84"/>
      <c r="M336" s="65">
        <f>+$M$16</f>
        <v>2</v>
      </c>
      <c r="N336" s="65">
        <f>+$N$16</f>
        <v>6</v>
      </c>
      <c r="O336" s="64">
        <f>+$O$16</f>
        <v>2026</v>
      </c>
      <c r="P336" s="82"/>
    </row>
    <row r="337" spans="2:16">
      <c r="B337" s="81"/>
      <c r="C337" s="63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1"/>
      <c r="P337" s="82"/>
    </row>
    <row r="338" spans="2:16" ht="14.4" thickBot="1">
      <c r="B338" s="81"/>
      <c r="C338" s="79"/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60"/>
      <c r="P338" s="82"/>
    </row>
    <row r="339" spans="2:16" ht="14.4" thickBot="1">
      <c r="B339" s="81"/>
      <c r="C339" s="37"/>
      <c r="D339" s="36"/>
      <c r="E339" s="36"/>
      <c r="F339" s="36"/>
      <c r="G339" s="36"/>
      <c r="H339" s="36"/>
      <c r="K339" s="36"/>
      <c r="L339" s="36"/>
      <c r="M339" s="36"/>
      <c r="N339" s="36"/>
      <c r="O339" s="35"/>
      <c r="P339" s="82"/>
    </row>
    <row r="340" spans="2:16">
      <c r="B340" s="81"/>
      <c r="C340" s="841" t="s">
        <v>36</v>
      </c>
      <c r="D340" s="842"/>
      <c r="E340" s="842"/>
      <c r="F340" s="842"/>
      <c r="G340" s="842"/>
      <c r="H340" s="842"/>
      <c r="I340" s="842"/>
      <c r="J340" s="842"/>
      <c r="K340" s="842"/>
      <c r="L340" s="842"/>
      <c r="M340" s="842"/>
      <c r="N340" s="842"/>
      <c r="O340" s="843"/>
      <c r="P340" s="82"/>
    </row>
    <row r="341" spans="2:16" ht="14.4" thickBot="1">
      <c r="B341" s="81"/>
      <c r="C341" s="30"/>
      <c r="O341" s="29"/>
      <c r="P341" s="82"/>
    </row>
    <row r="342" spans="2:16">
      <c r="B342" s="81"/>
      <c r="C342" s="117" t="s">
        <v>37</v>
      </c>
      <c r="D342" s="776" t="s">
        <v>38</v>
      </c>
      <c r="E342" s="777"/>
      <c r="F342" s="777"/>
      <c r="G342" s="777"/>
      <c r="H342" s="777"/>
      <c r="I342" s="777"/>
      <c r="J342" s="777"/>
      <c r="K342" s="777"/>
      <c r="L342" s="778"/>
      <c r="M342" s="839" t="s">
        <v>39</v>
      </c>
      <c r="N342" s="840"/>
      <c r="O342" s="117" t="s">
        <v>8</v>
      </c>
      <c r="P342" s="82"/>
    </row>
    <row r="343" spans="2:16" ht="14.4" thickBot="1">
      <c r="B343" s="81"/>
      <c r="C343" s="118">
        <f>+'PRESUPUESTO OFICIAL (Entidad)'!D23</f>
        <v>2.04</v>
      </c>
      <c r="D343" s="807" t="str">
        <f>+'PRESUPUESTO OFICIAL (Entidad)'!E23</f>
        <v>Relleno con material seleccionado compactado con rana</v>
      </c>
      <c r="E343" s="808"/>
      <c r="F343" s="808"/>
      <c r="G343" s="808"/>
      <c r="H343" s="808"/>
      <c r="I343" s="808"/>
      <c r="J343" s="808"/>
      <c r="K343" s="808"/>
      <c r="L343" s="809"/>
      <c r="M343" s="807" t="str">
        <f>+'PRESUPUESTO OFICIAL (Entidad)'!F23</f>
        <v>M3</v>
      </c>
      <c r="N343" s="809"/>
      <c r="O343" s="119">
        <f>+'PRESUPUESTO OFICIAL (Entidad)'!G23</f>
        <v>5.2</v>
      </c>
      <c r="P343" s="82"/>
    </row>
    <row r="344" spans="2:16">
      <c r="B344" s="81"/>
      <c r="C344" s="779" t="s">
        <v>40</v>
      </c>
      <c r="D344" s="780"/>
      <c r="E344" s="780"/>
      <c r="F344" s="780"/>
      <c r="G344" s="780"/>
      <c r="H344" s="780"/>
      <c r="I344" s="780"/>
      <c r="J344" s="780"/>
      <c r="K344" s="780"/>
      <c r="L344" s="780"/>
      <c r="M344" s="780"/>
      <c r="N344" s="780"/>
      <c r="O344" s="781"/>
      <c r="P344" s="82"/>
    </row>
    <row r="345" spans="2:16">
      <c r="B345" s="81"/>
      <c r="C345" s="782"/>
      <c r="D345" s="783"/>
      <c r="E345" s="783"/>
      <c r="F345" s="783"/>
      <c r="G345" s="783"/>
      <c r="H345" s="783"/>
      <c r="I345" s="783"/>
      <c r="J345" s="783"/>
      <c r="K345" s="783"/>
      <c r="L345" s="783"/>
      <c r="M345" s="783"/>
      <c r="N345" s="783"/>
      <c r="O345" s="784"/>
      <c r="P345" s="82"/>
    </row>
    <row r="346" spans="2:16" ht="14.4" thickBot="1">
      <c r="B346" s="81"/>
      <c r="C346" s="785"/>
      <c r="D346" s="786"/>
      <c r="E346" s="786"/>
      <c r="F346" s="786"/>
      <c r="G346" s="786"/>
      <c r="H346" s="786"/>
      <c r="I346" s="786"/>
      <c r="J346" s="786"/>
      <c r="K346" s="786"/>
      <c r="L346" s="786"/>
      <c r="M346" s="786"/>
      <c r="N346" s="786"/>
      <c r="O346" s="787"/>
      <c r="P346" s="82"/>
    </row>
    <row r="347" spans="2:16">
      <c r="B347" s="81"/>
      <c r="C347" s="757" t="s">
        <v>38</v>
      </c>
      <c r="D347" s="837"/>
      <c r="E347" s="837"/>
      <c r="F347" s="837"/>
      <c r="G347" s="838"/>
      <c r="H347" s="759" t="s">
        <v>41</v>
      </c>
      <c r="I347" s="837"/>
      <c r="J347" s="805" t="s">
        <v>42</v>
      </c>
      <c r="K347" s="806"/>
      <c r="L347" s="121" t="s">
        <v>54</v>
      </c>
      <c r="M347" s="759" t="s">
        <v>44</v>
      </c>
      <c r="N347" s="760"/>
      <c r="O347" s="122" t="s">
        <v>45</v>
      </c>
      <c r="P347" s="82"/>
    </row>
    <row r="348" spans="2:16">
      <c r="B348" s="81"/>
      <c r="C348" s="761" t="s">
        <v>78</v>
      </c>
      <c r="D348" s="762"/>
      <c r="E348" s="762"/>
      <c r="F348" s="762"/>
      <c r="G348" s="844"/>
      <c r="H348" s="845"/>
      <c r="I348" s="844"/>
      <c r="J348" s="826" t="s">
        <v>79</v>
      </c>
      <c r="K348" s="827"/>
      <c r="L348" s="134">
        <f>+O376</f>
        <v>1296</v>
      </c>
      <c r="M348" s="846">
        <v>0.1</v>
      </c>
      <c r="N348" s="847"/>
      <c r="O348" s="135">
        <f>+ROUND(L348*M348,2)</f>
        <v>129.6</v>
      </c>
      <c r="P348" s="82"/>
    </row>
    <row r="349" spans="2:16">
      <c r="B349" s="81"/>
      <c r="C349" s="44" t="s">
        <v>214</v>
      </c>
      <c r="D349" s="31"/>
      <c r="E349" s="31"/>
      <c r="F349" s="31"/>
      <c r="G349" s="58"/>
      <c r="H349" s="59"/>
      <c r="I349" s="58"/>
      <c r="J349" s="826" t="s">
        <v>81</v>
      </c>
      <c r="K349" s="827"/>
      <c r="L349" s="134">
        <v>60000</v>
      </c>
      <c r="M349" s="856">
        <v>30</v>
      </c>
      <c r="N349" s="857"/>
      <c r="O349" s="135">
        <f>+L349/M349</f>
        <v>2000</v>
      </c>
      <c r="P349" s="82"/>
    </row>
    <row r="350" spans="2:16" ht="14.4" thickBot="1">
      <c r="B350" s="81"/>
      <c r="C350" s="755"/>
      <c r="D350" s="756"/>
      <c r="E350" s="756"/>
      <c r="F350" s="756"/>
      <c r="G350" s="852"/>
      <c r="H350" s="853"/>
      <c r="I350" s="852"/>
      <c r="J350" s="765"/>
      <c r="K350" s="766"/>
      <c r="L350" s="57"/>
      <c r="M350" s="854"/>
      <c r="N350" s="855"/>
      <c r="O350" s="54"/>
      <c r="P350" s="82"/>
    </row>
    <row r="351" spans="2:16" ht="14.4" thickBot="1">
      <c r="B351" s="81"/>
      <c r="C351" s="767" t="s">
        <v>46</v>
      </c>
      <c r="D351" s="768"/>
      <c r="E351" s="768"/>
      <c r="F351" s="768"/>
      <c r="G351" s="768"/>
      <c r="H351" s="768"/>
      <c r="I351" s="768"/>
      <c r="J351" s="768"/>
      <c r="K351" s="768"/>
      <c r="L351" s="768"/>
      <c r="M351" s="768"/>
      <c r="N351" s="769"/>
      <c r="O351" s="136">
        <f>SUM(O348:O350)</f>
        <v>2129.6</v>
      </c>
      <c r="P351" s="82"/>
    </row>
    <row r="352" spans="2:16">
      <c r="B352" s="81"/>
      <c r="C352" s="779" t="s">
        <v>47</v>
      </c>
      <c r="D352" s="780"/>
      <c r="E352" s="780"/>
      <c r="F352" s="780"/>
      <c r="G352" s="780"/>
      <c r="H352" s="780"/>
      <c r="I352" s="780"/>
      <c r="J352" s="780"/>
      <c r="K352" s="780"/>
      <c r="L352" s="780"/>
      <c r="M352" s="780"/>
      <c r="N352" s="780"/>
      <c r="O352" s="781"/>
      <c r="P352" s="82"/>
    </row>
    <row r="353" spans="2:16">
      <c r="B353" s="81"/>
      <c r="C353" s="782"/>
      <c r="D353" s="783"/>
      <c r="E353" s="783"/>
      <c r="F353" s="783"/>
      <c r="G353" s="783"/>
      <c r="H353" s="783"/>
      <c r="I353" s="783"/>
      <c r="J353" s="783"/>
      <c r="K353" s="783"/>
      <c r="L353" s="783"/>
      <c r="M353" s="783"/>
      <c r="N353" s="783"/>
      <c r="O353" s="784"/>
      <c r="P353" s="82"/>
    </row>
    <row r="354" spans="2:16" ht="14.4" thickBot="1">
      <c r="B354" s="81"/>
      <c r="C354" s="785"/>
      <c r="D354" s="786"/>
      <c r="E354" s="786"/>
      <c r="F354" s="786"/>
      <c r="G354" s="786"/>
      <c r="H354" s="786"/>
      <c r="I354" s="786"/>
      <c r="J354" s="786"/>
      <c r="K354" s="786"/>
      <c r="L354" s="786"/>
      <c r="M354" s="786"/>
      <c r="N354" s="786"/>
      <c r="O354" s="787"/>
      <c r="P354" s="82"/>
    </row>
    <row r="355" spans="2:16">
      <c r="B355" s="81"/>
      <c r="C355" s="757" t="s">
        <v>38</v>
      </c>
      <c r="D355" s="758"/>
      <c r="E355" s="758"/>
      <c r="F355" s="758"/>
      <c r="G355" s="758"/>
      <c r="H355" s="758"/>
      <c r="I355" s="758"/>
      <c r="J355" s="760"/>
      <c r="K355" s="120" t="s">
        <v>39</v>
      </c>
      <c r="L355" s="121" t="s">
        <v>8</v>
      </c>
      <c r="M355" s="759" t="s">
        <v>48</v>
      </c>
      <c r="N355" s="760"/>
      <c r="O355" s="122" t="s">
        <v>45</v>
      </c>
      <c r="P355" s="82"/>
    </row>
    <row r="356" spans="2:16">
      <c r="B356" s="81"/>
      <c r="C356" s="397" t="s">
        <v>215</v>
      </c>
      <c r="D356" s="401"/>
      <c r="E356" s="401"/>
      <c r="F356" s="401"/>
      <c r="G356" s="401"/>
      <c r="H356" s="401"/>
      <c r="I356" s="401"/>
      <c r="J356" s="402"/>
      <c r="K356" s="208" t="s">
        <v>118</v>
      </c>
      <c r="L356" s="209">
        <v>1</v>
      </c>
      <c r="M356" s="860">
        <v>50000</v>
      </c>
      <c r="N356" s="861"/>
      <c r="O356" s="135">
        <f>+M356*L356</f>
        <v>50000</v>
      </c>
      <c r="P356" s="82"/>
    </row>
    <row r="357" spans="2:16">
      <c r="B357" s="81"/>
      <c r="C357" s="202" t="s">
        <v>216</v>
      </c>
      <c r="D357" s="164"/>
      <c r="E357" s="164"/>
      <c r="F357" s="164"/>
      <c r="G357" s="164"/>
      <c r="H357" s="164"/>
      <c r="I357" s="164"/>
      <c r="J357" s="204"/>
      <c r="K357" s="166" t="s">
        <v>217</v>
      </c>
      <c r="L357" s="219">
        <v>30</v>
      </c>
      <c r="M357" s="860">
        <v>60</v>
      </c>
      <c r="N357" s="861"/>
      <c r="O357" s="135">
        <f>+M357*L357</f>
        <v>1800</v>
      </c>
      <c r="P357" s="82"/>
    </row>
    <row r="358" spans="2:16">
      <c r="B358" s="81"/>
      <c r="C358" s="202" t="s">
        <v>208</v>
      </c>
      <c r="D358" s="164"/>
      <c r="E358" s="164"/>
      <c r="F358" s="164"/>
      <c r="G358" s="164"/>
      <c r="H358" s="164"/>
      <c r="I358" s="164"/>
      <c r="J358" s="204"/>
      <c r="K358" s="166" t="s">
        <v>79</v>
      </c>
      <c r="L358" s="400">
        <v>0.04</v>
      </c>
      <c r="M358" s="860"/>
      <c r="N358" s="861"/>
      <c r="O358" s="207">
        <f>+(O356+O357)*L358</f>
        <v>2072</v>
      </c>
      <c r="P358" s="82"/>
    </row>
    <row r="359" spans="2:16" ht="14.4" thickBot="1">
      <c r="B359" s="81"/>
      <c r="C359" s="755"/>
      <c r="D359" s="756"/>
      <c r="E359" s="756"/>
      <c r="F359" s="756"/>
      <c r="G359" s="756"/>
      <c r="H359" s="756"/>
      <c r="I359" s="756"/>
      <c r="J359" s="852"/>
      <c r="K359" s="210"/>
      <c r="L359" s="140"/>
      <c r="M359" s="858"/>
      <c r="N359" s="859"/>
      <c r="O359" s="135"/>
      <c r="P359" s="82"/>
    </row>
    <row r="360" spans="2:16" ht="14.4" thickBot="1">
      <c r="B360" s="81"/>
      <c r="C360" s="767" t="s">
        <v>46</v>
      </c>
      <c r="D360" s="768"/>
      <c r="E360" s="768"/>
      <c r="F360" s="768"/>
      <c r="G360" s="768"/>
      <c r="H360" s="768"/>
      <c r="I360" s="768"/>
      <c r="J360" s="768"/>
      <c r="K360" s="768"/>
      <c r="L360" s="768"/>
      <c r="M360" s="768"/>
      <c r="N360" s="769"/>
      <c r="O360" s="141">
        <f>SUM(O356:O359)</f>
        <v>53872</v>
      </c>
      <c r="P360" s="82"/>
    </row>
    <row r="361" spans="2:16">
      <c r="B361" s="81"/>
      <c r="C361" s="779" t="s">
        <v>49</v>
      </c>
      <c r="D361" s="780"/>
      <c r="E361" s="780"/>
      <c r="F361" s="780"/>
      <c r="G361" s="780"/>
      <c r="H361" s="780"/>
      <c r="I361" s="780"/>
      <c r="J361" s="780"/>
      <c r="K361" s="780"/>
      <c r="L361" s="780"/>
      <c r="M361" s="780"/>
      <c r="N361" s="780"/>
      <c r="O361" s="781"/>
      <c r="P361" s="82"/>
    </row>
    <row r="362" spans="2:16">
      <c r="B362" s="81"/>
      <c r="C362" s="782"/>
      <c r="D362" s="783"/>
      <c r="E362" s="783"/>
      <c r="F362" s="783"/>
      <c r="G362" s="783"/>
      <c r="H362" s="783"/>
      <c r="I362" s="783"/>
      <c r="J362" s="783"/>
      <c r="K362" s="783"/>
      <c r="L362" s="783"/>
      <c r="M362" s="783"/>
      <c r="N362" s="783"/>
      <c r="O362" s="784"/>
      <c r="P362" s="82"/>
    </row>
    <row r="363" spans="2:16" ht="14.4" thickBot="1">
      <c r="B363" s="81"/>
      <c r="C363" s="785"/>
      <c r="D363" s="786"/>
      <c r="E363" s="786"/>
      <c r="F363" s="786"/>
      <c r="G363" s="786"/>
      <c r="H363" s="786"/>
      <c r="I363" s="786"/>
      <c r="J363" s="786"/>
      <c r="K363" s="786"/>
      <c r="L363" s="786"/>
      <c r="M363" s="786"/>
      <c r="N363" s="786"/>
      <c r="O363" s="787"/>
      <c r="P363" s="82"/>
    </row>
    <row r="364" spans="2:16">
      <c r="B364" s="81"/>
      <c r="C364" s="757" t="s">
        <v>50</v>
      </c>
      <c r="D364" s="758"/>
      <c r="E364" s="758"/>
      <c r="F364" s="758"/>
      <c r="G364" s="758"/>
      <c r="H364" s="758"/>
      <c r="I364" s="758"/>
      <c r="J364" s="121" t="s">
        <v>51</v>
      </c>
      <c r="K364" s="123" t="s">
        <v>52</v>
      </c>
      <c r="L364" s="124" t="s">
        <v>53</v>
      </c>
      <c r="M364" s="759" t="s">
        <v>54</v>
      </c>
      <c r="N364" s="760"/>
      <c r="O364" s="122" t="s">
        <v>45</v>
      </c>
      <c r="P364" s="82"/>
    </row>
    <row r="365" spans="2:16">
      <c r="B365" s="81"/>
      <c r="C365" s="761" t="s">
        <v>196</v>
      </c>
      <c r="D365" s="762"/>
      <c r="E365" s="762"/>
      <c r="F365" s="762"/>
      <c r="G365" s="762"/>
      <c r="H365" s="762"/>
      <c r="I365" s="762"/>
      <c r="J365" s="55">
        <v>1</v>
      </c>
      <c r="K365" s="56">
        <v>8</v>
      </c>
      <c r="L365" s="55" t="s">
        <v>197</v>
      </c>
      <c r="M365" s="763">
        <v>1800</v>
      </c>
      <c r="N365" s="764"/>
      <c r="O365" s="54">
        <f>M365*K365*J365</f>
        <v>14400</v>
      </c>
      <c r="P365" s="82"/>
    </row>
    <row r="366" spans="2:16" ht="14.4" thickBot="1">
      <c r="B366" s="81"/>
      <c r="C366" s="755"/>
      <c r="D366" s="756"/>
      <c r="E366" s="756"/>
      <c r="F366" s="756"/>
      <c r="G366" s="756"/>
      <c r="H366" s="756"/>
      <c r="I366" s="756"/>
      <c r="J366" s="46"/>
      <c r="K366" s="26"/>
      <c r="L366" s="46"/>
      <c r="M366" s="765"/>
      <c r="N366" s="766"/>
      <c r="O366" s="151"/>
      <c r="P366" s="82"/>
    </row>
    <row r="367" spans="2:16" ht="14.4" thickBot="1">
      <c r="B367" s="81"/>
      <c r="C367" s="767" t="s">
        <v>46</v>
      </c>
      <c r="D367" s="768"/>
      <c r="E367" s="768"/>
      <c r="F367" s="768"/>
      <c r="G367" s="768"/>
      <c r="H367" s="768"/>
      <c r="I367" s="768"/>
      <c r="J367" s="768"/>
      <c r="K367" s="768"/>
      <c r="L367" s="768"/>
      <c r="M367" s="768"/>
      <c r="N367" s="769"/>
      <c r="O367" s="136">
        <f>SUM(O365:O366)</f>
        <v>14400</v>
      </c>
      <c r="P367" s="82"/>
    </row>
    <row r="368" spans="2:16">
      <c r="B368" s="81"/>
      <c r="C368" s="779" t="s">
        <v>55</v>
      </c>
      <c r="D368" s="780"/>
      <c r="E368" s="780"/>
      <c r="F368" s="780"/>
      <c r="G368" s="780"/>
      <c r="H368" s="780"/>
      <c r="I368" s="780"/>
      <c r="J368" s="780"/>
      <c r="K368" s="780"/>
      <c r="L368" s="780"/>
      <c r="M368" s="780"/>
      <c r="N368" s="780"/>
      <c r="O368" s="781"/>
      <c r="P368" s="82"/>
    </row>
    <row r="369" spans="2:16">
      <c r="B369" s="81"/>
      <c r="C369" s="782"/>
      <c r="D369" s="783"/>
      <c r="E369" s="783"/>
      <c r="F369" s="783"/>
      <c r="G369" s="783"/>
      <c r="H369" s="783"/>
      <c r="I369" s="783"/>
      <c r="J369" s="783"/>
      <c r="K369" s="783"/>
      <c r="L369" s="783"/>
      <c r="M369" s="783"/>
      <c r="N369" s="783"/>
      <c r="O369" s="784"/>
      <c r="P369" s="82"/>
    </row>
    <row r="370" spans="2:16" ht="14.4" thickBot="1">
      <c r="B370" s="81"/>
      <c r="C370" s="785"/>
      <c r="D370" s="786"/>
      <c r="E370" s="786"/>
      <c r="F370" s="786"/>
      <c r="G370" s="786"/>
      <c r="H370" s="786"/>
      <c r="I370" s="786"/>
      <c r="J370" s="786"/>
      <c r="K370" s="786"/>
      <c r="L370" s="786"/>
      <c r="M370" s="786"/>
      <c r="N370" s="786"/>
      <c r="O370" s="787"/>
      <c r="P370" s="82"/>
    </row>
    <row r="371" spans="2:16" ht="30.6" customHeight="1">
      <c r="B371" s="81"/>
      <c r="C371" s="770" t="s">
        <v>56</v>
      </c>
      <c r="D371" s="771"/>
      <c r="E371" s="771"/>
      <c r="F371" s="771"/>
      <c r="G371" s="771"/>
      <c r="H371" s="771"/>
      <c r="I371" s="862"/>
      <c r="J371" s="143" t="s">
        <v>57</v>
      </c>
      <c r="K371" s="144" t="s">
        <v>58</v>
      </c>
      <c r="L371" s="145" t="s">
        <v>59</v>
      </c>
      <c r="M371" s="772" t="s">
        <v>44</v>
      </c>
      <c r="N371" s="773"/>
      <c r="O371" s="146" t="s">
        <v>45</v>
      </c>
      <c r="P371" s="82"/>
    </row>
    <row r="372" spans="2:16">
      <c r="B372" s="81"/>
      <c r="C372" s="52" t="s">
        <v>96</v>
      </c>
      <c r="D372" s="51"/>
      <c r="E372" s="51"/>
      <c r="F372" s="51"/>
      <c r="G372" s="51"/>
      <c r="H372" s="51"/>
      <c r="I372" s="51"/>
      <c r="J372" s="142">
        <v>180000</v>
      </c>
      <c r="K372" s="147">
        <v>1.8</v>
      </c>
      <c r="L372" s="148">
        <f>ROUND(K372*J372,2)</f>
        <v>324000</v>
      </c>
      <c r="M372" s="848">
        <v>250</v>
      </c>
      <c r="N372" s="849"/>
      <c r="O372" s="149">
        <f>+ROUND(L372/M372,2)</f>
        <v>1296</v>
      </c>
      <c r="P372" s="82"/>
    </row>
    <row r="373" spans="2:16">
      <c r="B373" s="81"/>
      <c r="C373" s="52"/>
      <c r="D373" s="51"/>
      <c r="E373" s="51"/>
      <c r="F373" s="51"/>
      <c r="G373" s="51"/>
      <c r="H373" s="51"/>
      <c r="I373" s="51"/>
      <c r="J373" s="142"/>
      <c r="K373" s="147"/>
      <c r="L373" s="148"/>
      <c r="M373" s="848"/>
      <c r="N373" s="849"/>
      <c r="O373" s="149"/>
      <c r="P373" s="82"/>
    </row>
    <row r="374" spans="2:16">
      <c r="B374" s="81"/>
      <c r="C374" s="52"/>
      <c r="D374" s="51"/>
      <c r="E374" s="51"/>
      <c r="F374" s="51"/>
      <c r="G374" s="51"/>
      <c r="H374" s="51"/>
      <c r="I374" s="51"/>
      <c r="J374" s="50"/>
      <c r="K374" s="49"/>
      <c r="L374" s="48"/>
      <c r="M374" s="802"/>
      <c r="N374" s="803"/>
      <c r="O374" s="47"/>
      <c r="P374" s="82"/>
    </row>
    <row r="375" spans="2:16" ht="14.4" thickBot="1">
      <c r="B375" s="81"/>
      <c r="C375" s="755"/>
      <c r="D375" s="756"/>
      <c r="E375" s="756"/>
      <c r="F375" s="756"/>
      <c r="G375" s="756"/>
      <c r="H375" s="756"/>
      <c r="I375" s="756"/>
      <c r="J375" s="46"/>
      <c r="K375" s="26"/>
      <c r="L375" s="46"/>
      <c r="M375" s="765"/>
      <c r="N375" s="766"/>
      <c r="O375" s="45"/>
      <c r="P375" s="82"/>
    </row>
    <row r="376" spans="2:16" ht="14.4" thickBot="1">
      <c r="B376" s="81"/>
      <c r="C376" s="767" t="s">
        <v>46</v>
      </c>
      <c r="D376" s="768"/>
      <c r="E376" s="768"/>
      <c r="F376" s="768"/>
      <c r="G376" s="768"/>
      <c r="H376" s="768"/>
      <c r="I376" s="768"/>
      <c r="J376" s="768"/>
      <c r="K376" s="768"/>
      <c r="L376" s="768"/>
      <c r="M376" s="768"/>
      <c r="N376" s="769"/>
      <c r="O376" s="141">
        <f>SUM(O372:O375)</f>
        <v>1296</v>
      </c>
      <c r="P376" s="82"/>
    </row>
    <row r="377" spans="2:16" ht="14.4" thickBot="1">
      <c r="B377" s="81"/>
      <c r="C377" s="30"/>
      <c r="O377" s="29"/>
      <c r="P377" s="82"/>
    </row>
    <row r="378" spans="2:16" ht="14.4" thickBot="1">
      <c r="B378" s="81"/>
      <c r="C378" s="752" t="s">
        <v>60</v>
      </c>
      <c r="D378" s="753"/>
      <c r="E378" s="753"/>
      <c r="F378" s="753"/>
      <c r="G378" s="753"/>
      <c r="H378" s="753"/>
      <c r="I378" s="753"/>
      <c r="J378" s="753"/>
      <c r="K378" s="753"/>
      <c r="L378" s="753"/>
      <c r="M378" s="753"/>
      <c r="N378" s="754"/>
      <c r="O378" s="150">
        <f>ROUND(O376+O367+O360+O351,2)</f>
        <v>71697.600000000006</v>
      </c>
      <c r="P378" s="82"/>
    </row>
    <row r="379" spans="2:16">
      <c r="B379" s="81"/>
      <c r="C379" s="779" t="s">
        <v>61</v>
      </c>
      <c r="D379" s="780"/>
      <c r="E379" s="780"/>
      <c r="F379" s="780"/>
      <c r="G379" s="780"/>
      <c r="H379" s="780"/>
      <c r="I379" s="780"/>
      <c r="J379" s="780"/>
      <c r="K379" s="780"/>
      <c r="L379" s="780"/>
      <c r="M379" s="780"/>
      <c r="N379" s="780"/>
      <c r="O379" s="781"/>
      <c r="P379" s="82"/>
    </row>
    <row r="380" spans="2:16">
      <c r="B380" s="81"/>
      <c r="C380" s="782"/>
      <c r="D380" s="783"/>
      <c r="E380" s="783"/>
      <c r="F380" s="783"/>
      <c r="G380" s="783"/>
      <c r="H380" s="783"/>
      <c r="I380" s="783"/>
      <c r="J380" s="783"/>
      <c r="K380" s="783"/>
      <c r="L380" s="783"/>
      <c r="M380" s="783"/>
      <c r="N380" s="783"/>
      <c r="O380" s="784"/>
      <c r="P380" s="82"/>
    </row>
    <row r="381" spans="2:16" ht="14.4" thickBot="1">
      <c r="B381" s="81"/>
      <c r="C381" s="785"/>
      <c r="D381" s="786"/>
      <c r="E381" s="786"/>
      <c r="F381" s="786"/>
      <c r="G381" s="786"/>
      <c r="H381" s="786"/>
      <c r="I381" s="786"/>
      <c r="J381" s="786"/>
      <c r="K381" s="786"/>
      <c r="L381" s="786"/>
      <c r="M381" s="786"/>
      <c r="N381" s="786"/>
      <c r="O381" s="787"/>
      <c r="P381" s="82"/>
    </row>
    <row r="382" spans="2:16">
      <c r="B382" s="81"/>
      <c r="C382" s="757" t="s">
        <v>62</v>
      </c>
      <c r="D382" s="758"/>
      <c r="E382" s="758"/>
      <c r="F382" s="758"/>
      <c r="G382" s="758"/>
      <c r="H382" s="758"/>
      <c r="I382" s="758"/>
      <c r="J382" s="123"/>
      <c r="K382" s="126"/>
      <c r="L382" s="125" t="s">
        <v>63</v>
      </c>
      <c r="M382" s="850" t="s">
        <v>64</v>
      </c>
      <c r="N382" s="851"/>
      <c r="O382" s="127"/>
      <c r="P382" s="82"/>
    </row>
    <row r="383" spans="2:16">
      <c r="B383" s="81"/>
      <c r="C383" s="761" t="s">
        <v>18</v>
      </c>
      <c r="D383" s="762"/>
      <c r="E383" s="762"/>
      <c r="F383" s="762"/>
      <c r="G383" s="762"/>
      <c r="H383" s="762"/>
      <c r="I383" s="762"/>
      <c r="J383" s="43"/>
      <c r="K383" s="42"/>
      <c r="L383" s="39">
        <v>0.28999999999999998</v>
      </c>
      <c r="M383" s="831">
        <f>+ROUND(O378*L383,2)</f>
        <v>20792.3</v>
      </c>
      <c r="N383" s="832"/>
      <c r="O383" s="38"/>
      <c r="P383" s="82"/>
    </row>
    <row r="384" spans="2:16">
      <c r="B384" s="81"/>
      <c r="C384" s="44" t="s">
        <v>65</v>
      </c>
      <c r="D384" s="31"/>
      <c r="E384" s="31"/>
      <c r="F384" s="31"/>
      <c r="G384" s="31"/>
      <c r="H384" s="31"/>
      <c r="I384" s="31"/>
      <c r="J384" s="43"/>
      <c r="K384" s="42"/>
      <c r="L384" s="39">
        <v>0.01</v>
      </c>
      <c r="M384" s="831">
        <f>+ROUND(O378*L384,2)</f>
        <v>716.98</v>
      </c>
      <c r="N384" s="832"/>
      <c r="O384" s="38"/>
      <c r="P384" s="82"/>
    </row>
    <row r="385" spans="2:16" ht="14.4" thickBot="1">
      <c r="B385" s="81"/>
      <c r="C385" s="79" t="s">
        <v>66</v>
      </c>
      <c r="D385" s="80"/>
      <c r="E385" s="80"/>
      <c r="F385" s="80"/>
      <c r="G385" s="80"/>
      <c r="H385" s="80"/>
      <c r="I385" s="80"/>
      <c r="J385" s="41"/>
      <c r="K385" s="40"/>
      <c r="L385" s="39">
        <v>0.05</v>
      </c>
      <c r="M385" s="833">
        <f>+ROUND(O378*L385,2)</f>
        <v>3584.88</v>
      </c>
      <c r="N385" s="834"/>
      <c r="O385" s="38"/>
      <c r="P385" s="82"/>
    </row>
    <row r="386" spans="2:16" ht="14.4" thickBot="1">
      <c r="B386" s="81"/>
      <c r="C386" s="767" t="s">
        <v>46</v>
      </c>
      <c r="D386" s="768"/>
      <c r="E386" s="768"/>
      <c r="F386" s="768"/>
      <c r="G386" s="768"/>
      <c r="H386" s="768"/>
      <c r="I386" s="768"/>
      <c r="J386" s="768"/>
      <c r="K386" s="768"/>
      <c r="L386" s="768"/>
      <c r="M386" s="768"/>
      <c r="N386" s="769"/>
      <c r="O386" s="136">
        <f>SUM(M383:N385)</f>
        <v>25094.16</v>
      </c>
      <c r="P386" s="82"/>
    </row>
    <row r="387" spans="2:16" ht="14.4" thickBot="1">
      <c r="B387" s="81"/>
      <c r="C387" s="30"/>
      <c r="O387" s="29"/>
      <c r="P387" s="82"/>
    </row>
    <row r="388" spans="2:16" ht="14.4" thickBot="1">
      <c r="B388" s="81"/>
      <c r="C388" s="752" t="s">
        <v>67</v>
      </c>
      <c r="D388" s="753"/>
      <c r="E388" s="753"/>
      <c r="F388" s="753"/>
      <c r="G388" s="753"/>
      <c r="H388" s="753"/>
      <c r="I388" s="753"/>
      <c r="J388" s="753"/>
      <c r="K388" s="753"/>
      <c r="L388" s="753"/>
      <c r="M388" s="753"/>
      <c r="N388" s="754"/>
      <c r="O388" s="150">
        <f>+O386+O378</f>
        <v>96791.760000000009</v>
      </c>
      <c r="P388" s="82"/>
    </row>
    <row r="389" spans="2:16">
      <c r="B389" s="81"/>
      <c r="C389" s="37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5"/>
      <c r="P389" s="82"/>
    </row>
    <row r="390" spans="2:16">
      <c r="B390" s="81"/>
      <c r="C390" s="30"/>
      <c r="O390" s="29"/>
      <c r="P390" s="82"/>
    </row>
    <row r="391" spans="2:16">
      <c r="B391" s="81"/>
      <c r="C391" s="30"/>
      <c r="O391" s="29"/>
      <c r="P391" s="82"/>
    </row>
    <row r="392" spans="2:16" ht="18">
      <c r="B392" s="81"/>
      <c r="C392" s="30"/>
      <c r="H392" s="128" t="s">
        <v>75</v>
      </c>
      <c r="O392" s="29"/>
      <c r="P392" s="82"/>
    </row>
    <row r="393" spans="2:16" ht="18">
      <c r="B393" s="81"/>
      <c r="C393" s="34"/>
      <c r="D393" s="85"/>
      <c r="E393" s="85"/>
      <c r="F393" s="85"/>
      <c r="G393" s="85"/>
      <c r="H393" s="128"/>
      <c r="I393" s="85"/>
      <c r="J393" s="85"/>
      <c r="K393" s="85"/>
      <c r="L393" s="85"/>
      <c r="M393" s="85"/>
      <c r="N393" s="85"/>
      <c r="O393" s="33"/>
      <c r="P393" s="82"/>
    </row>
    <row r="394" spans="2:16" ht="18">
      <c r="B394" s="81"/>
      <c r="C394" s="34"/>
      <c r="D394" s="85"/>
      <c r="E394" s="85"/>
      <c r="F394" s="85"/>
      <c r="G394" s="85"/>
      <c r="H394" s="128"/>
      <c r="K394" s="85"/>
      <c r="L394" s="85"/>
      <c r="M394" s="85"/>
      <c r="N394" s="85"/>
      <c r="O394" s="33"/>
      <c r="P394" s="82"/>
    </row>
    <row r="395" spans="2:16" ht="18">
      <c r="B395" s="81"/>
      <c r="C395" s="32"/>
      <c r="D395" s="86"/>
      <c r="E395" s="86"/>
      <c r="F395" s="86"/>
      <c r="G395" s="86"/>
      <c r="H395" s="128" t="s">
        <v>76</v>
      </c>
      <c r="I395" s="86"/>
      <c r="J395" s="86"/>
      <c r="K395" s="86"/>
      <c r="L395" s="86"/>
      <c r="M395" s="86"/>
      <c r="N395" s="86"/>
      <c r="O395" s="28"/>
      <c r="P395" s="82"/>
    </row>
    <row r="396" spans="2:16" ht="18">
      <c r="B396" s="81"/>
      <c r="C396" s="30"/>
      <c r="H396" s="129" t="s">
        <v>95</v>
      </c>
      <c r="O396" s="29"/>
      <c r="P396" s="82"/>
    </row>
    <row r="397" spans="2:16" ht="18">
      <c r="B397" s="81"/>
      <c r="C397" s="27"/>
      <c r="D397" s="87"/>
      <c r="E397" s="87"/>
      <c r="H397" s="128" t="s">
        <v>77</v>
      </c>
      <c r="K397" s="130"/>
      <c r="L397" s="130"/>
      <c r="M397" s="130"/>
      <c r="N397" s="130"/>
      <c r="O397" s="131"/>
      <c r="P397" s="82"/>
    </row>
    <row r="398" spans="2:16" ht="16.2" thickBot="1">
      <c r="B398" s="81"/>
      <c r="C398" s="835"/>
      <c r="D398" s="836"/>
      <c r="E398" s="836"/>
      <c r="F398" s="26"/>
      <c r="G398" s="26"/>
      <c r="H398" s="26"/>
      <c r="I398" s="26"/>
      <c r="J398" s="26"/>
      <c r="K398" s="132"/>
      <c r="L398" s="132"/>
      <c r="M398" s="132"/>
      <c r="N398" s="132"/>
      <c r="O398" s="133"/>
      <c r="P398" s="82"/>
    </row>
    <row r="399" spans="2:16" ht="14.4" thickBot="1">
      <c r="B399" s="88"/>
      <c r="C399" s="89"/>
      <c r="D399" s="89"/>
      <c r="E399" s="89"/>
      <c r="F399" s="89"/>
      <c r="G399" s="89"/>
      <c r="H399" s="89"/>
      <c r="I399" s="89"/>
      <c r="J399" s="89"/>
      <c r="K399" s="89"/>
      <c r="L399" s="89"/>
      <c r="M399" s="89"/>
      <c r="N399" s="89"/>
      <c r="O399" s="89"/>
      <c r="P399" s="90"/>
    </row>
    <row r="400" spans="2:16" ht="14.4" thickTop="1"/>
    <row r="401" spans="2:16" ht="14.4" thickBot="1"/>
    <row r="402" spans="2:16" ht="14.4" thickTop="1">
      <c r="B402" s="828"/>
      <c r="C402" s="829"/>
      <c r="D402" s="829"/>
      <c r="E402" s="829"/>
      <c r="F402" s="829"/>
      <c r="G402" s="829"/>
      <c r="H402" s="829"/>
      <c r="I402" s="829"/>
      <c r="J402" s="829"/>
      <c r="K402" s="829"/>
      <c r="L402" s="829"/>
      <c r="M402" s="829"/>
      <c r="N402" s="829"/>
      <c r="O402" s="829"/>
      <c r="P402" s="830"/>
    </row>
    <row r="403" spans="2:16" ht="13.8" customHeight="1">
      <c r="B403" s="103"/>
      <c r="C403" s="933" t="s">
        <v>336</v>
      </c>
      <c r="D403" s="933"/>
      <c r="E403" s="933"/>
      <c r="F403" s="933"/>
      <c r="G403" s="933"/>
      <c r="H403" s="933"/>
      <c r="I403" s="933"/>
      <c r="J403" s="933"/>
      <c r="K403" s="933"/>
      <c r="L403" s="933"/>
      <c r="M403" s="933"/>
      <c r="P403" s="82"/>
    </row>
    <row r="404" spans="2:16" ht="14.4">
      <c r="B404" s="103"/>
      <c r="C404" s="933" t="s">
        <v>334</v>
      </c>
      <c r="D404" s="933"/>
      <c r="E404" s="933"/>
      <c r="F404" s="933"/>
      <c r="G404" s="935"/>
      <c r="H404" s="935"/>
      <c r="I404" s="935"/>
      <c r="J404" s="935"/>
      <c r="K404" s="935"/>
      <c r="L404" s="935"/>
      <c r="M404" s="935"/>
      <c r="P404" s="82"/>
    </row>
    <row r="405" spans="2:16">
      <c r="B405" s="103"/>
      <c r="C405" s="91"/>
      <c r="D405" s="92"/>
      <c r="E405" s="91"/>
      <c r="F405" s="92"/>
      <c r="P405" s="82"/>
    </row>
    <row r="406" spans="2:16" ht="14.4" thickBot="1">
      <c r="B406" s="81"/>
      <c r="P406" s="82"/>
    </row>
    <row r="407" spans="2:16">
      <c r="B407" s="81"/>
      <c r="C407" s="820"/>
      <c r="D407" s="821"/>
      <c r="E407" s="810"/>
      <c r="F407" s="810"/>
      <c r="G407" s="810"/>
      <c r="H407" s="810"/>
      <c r="I407" s="810"/>
      <c r="J407" s="810"/>
      <c r="K407" s="811"/>
      <c r="L407" s="790"/>
      <c r="M407" s="791"/>
      <c r="N407" s="791"/>
      <c r="O407" s="792"/>
      <c r="P407" s="82"/>
    </row>
    <row r="408" spans="2:16">
      <c r="B408" s="81"/>
      <c r="C408" s="822"/>
      <c r="D408" s="823"/>
      <c r="E408" s="812" t="s">
        <v>74</v>
      </c>
      <c r="F408" s="812"/>
      <c r="G408" s="812"/>
      <c r="H408" s="812"/>
      <c r="I408" s="812"/>
      <c r="J408" s="812"/>
      <c r="K408" s="813"/>
      <c r="L408" s="793"/>
      <c r="M408" s="794"/>
      <c r="N408" s="794"/>
      <c r="O408" s="795"/>
      <c r="P408" s="82"/>
    </row>
    <row r="409" spans="2:16">
      <c r="B409" s="81"/>
      <c r="C409" s="822"/>
      <c r="D409" s="823"/>
      <c r="E409" s="814"/>
      <c r="F409" s="814"/>
      <c r="G409" s="814"/>
      <c r="H409" s="814"/>
      <c r="I409" s="814"/>
      <c r="J409" s="814"/>
      <c r="K409" s="815"/>
      <c r="L409" s="774" t="s">
        <v>28</v>
      </c>
      <c r="M409" s="796"/>
      <c r="N409" s="797"/>
      <c r="O409" s="798"/>
      <c r="P409" s="82"/>
    </row>
    <row r="410" spans="2:16">
      <c r="B410" s="81"/>
      <c r="C410" s="822"/>
      <c r="D410" s="823"/>
      <c r="E410" s="812"/>
      <c r="F410" s="812"/>
      <c r="G410" s="812"/>
      <c r="H410" s="812"/>
      <c r="I410" s="812"/>
      <c r="J410" s="812"/>
      <c r="K410" s="813"/>
      <c r="L410" s="775"/>
      <c r="M410" s="799"/>
      <c r="N410" s="800"/>
      <c r="O410" s="801"/>
      <c r="P410" s="82"/>
    </row>
    <row r="411" spans="2:16">
      <c r="B411" s="81"/>
      <c r="C411" s="822"/>
      <c r="D411" s="823"/>
      <c r="E411" s="816"/>
      <c r="F411" s="816"/>
      <c r="G411" s="816"/>
      <c r="H411" s="816"/>
      <c r="I411" s="816"/>
      <c r="J411" s="816"/>
      <c r="K411" s="817"/>
      <c r="L411" s="774" t="s">
        <v>29</v>
      </c>
      <c r="M411" s="774">
        <v>6</v>
      </c>
      <c r="N411" s="774" t="s">
        <v>30</v>
      </c>
      <c r="O411" s="788" t="str">
        <f>+$O$11</f>
        <v>X</v>
      </c>
      <c r="P411" s="82"/>
    </row>
    <row r="412" spans="2:16">
      <c r="B412" s="81"/>
      <c r="C412" s="822"/>
      <c r="D412" s="823"/>
      <c r="E412" s="816"/>
      <c r="F412" s="816"/>
      <c r="G412" s="816"/>
      <c r="H412" s="816"/>
      <c r="I412" s="816"/>
      <c r="J412" s="816"/>
      <c r="K412" s="817"/>
      <c r="L412" s="804"/>
      <c r="M412" s="804"/>
      <c r="N412" s="804"/>
      <c r="O412" s="789"/>
      <c r="P412" s="82"/>
    </row>
    <row r="413" spans="2:16">
      <c r="B413" s="81"/>
      <c r="C413" s="824"/>
      <c r="D413" s="825"/>
      <c r="E413" s="818" t="s">
        <v>31</v>
      </c>
      <c r="F413" s="818"/>
      <c r="G413" s="818"/>
      <c r="H413" s="818"/>
      <c r="I413" s="818"/>
      <c r="J413" s="818"/>
      <c r="K413" s="819"/>
      <c r="L413" s="804"/>
      <c r="M413" s="804"/>
      <c r="N413" s="804"/>
      <c r="O413" s="789"/>
      <c r="P413" s="82"/>
    </row>
    <row r="414" spans="2:16" ht="14.4" thickBot="1">
      <c r="B414" s="81"/>
      <c r="C414" s="74"/>
      <c r="D414" s="73"/>
      <c r="E414" s="73"/>
      <c r="F414" s="73"/>
      <c r="G414" s="73"/>
      <c r="H414" s="73"/>
      <c r="I414" s="73"/>
      <c r="J414" s="73"/>
      <c r="K414" s="73"/>
      <c r="L414" s="73"/>
      <c r="M414" s="72"/>
      <c r="N414" s="72"/>
      <c r="O414" s="71"/>
      <c r="P414" s="82"/>
    </row>
    <row r="415" spans="2:16">
      <c r="B415" s="81"/>
      <c r="C415" s="70"/>
      <c r="D415" s="69"/>
      <c r="E415" s="69"/>
      <c r="F415" s="69"/>
      <c r="G415" s="69"/>
      <c r="H415" s="69"/>
      <c r="I415" s="69"/>
      <c r="J415" s="69"/>
      <c r="K415" s="69"/>
      <c r="L415" s="68" t="s">
        <v>32</v>
      </c>
      <c r="M415" s="67" t="s">
        <v>33</v>
      </c>
      <c r="N415" s="67" t="s">
        <v>34</v>
      </c>
      <c r="O415" s="66" t="s">
        <v>35</v>
      </c>
      <c r="P415" s="82"/>
    </row>
    <row r="416" spans="2:16">
      <c r="B416" s="81"/>
      <c r="C416" s="32"/>
      <c r="D416" s="83"/>
      <c r="E416" s="83"/>
      <c r="F416" s="83"/>
      <c r="G416" s="83"/>
      <c r="H416" s="83"/>
      <c r="I416" s="83"/>
      <c r="J416" s="83"/>
      <c r="K416" s="83"/>
      <c r="L416" s="84"/>
      <c r="M416" s="65">
        <f>+$M$16</f>
        <v>2</v>
      </c>
      <c r="N416" s="65">
        <f>+$N$16</f>
        <v>6</v>
      </c>
      <c r="O416" s="64">
        <f>+$O$16</f>
        <v>2026</v>
      </c>
      <c r="P416" s="82"/>
    </row>
    <row r="417" spans="2:16">
      <c r="B417" s="81"/>
      <c r="C417" s="63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1"/>
      <c r="P417" s="82"/>
    </row>
    <row r="418" spans="2:16" ht="14.4" thickBot="1">
      <c r="B418" s="81"/>
      <c r="C418" s="79"/>
      <c r="D418" s="80"/>
      <c r="E418" s="80"/>
      <c r="F418" s="80"/>
      <c r="G418" s="80"/>
      <c r="H418" s="80"/>
      <c r="I418" s="80"/>
      <c r="J418" s="80"/>
      <c r="K418" s="80"/>
      <c r="L418" s="80"/>
      <c r="M418" s="80"/>
      <c r="N418" s="80"/>
      <c r="O418" s="60"/>
      <c r="P418" s="82"/>
    </row>
    <row r="419" spans="2:16" ht="14.4" thickBot="1">
      <c r="B419" s="81"/>
      <c r="C419" s="37"/>
      <c r="D419" s="36"/>
      <c r="E419" s="36"/>
      <c r="F419" s="36"/>
      <c r="G419" s="36"/>
      <c r="H419" s="36"/>
      <c r="K419" s="36"/>
      <c r="L419" s="36"/>
      <c r="M419" s="36"/>
      <c r="N419" s="36"/>
      <c r="O419" s="35"/>
      <c r="P419" s="82"/>
    </row>
    <row r="420" spans="2:16">
      <c r="B420" s="81"/>
      <c r="C420" s="841" t="s">
        <v>36</v>
      </c>
      <c r="D420" s="842"/>
      <c r="E420" s="842"/>
      <c r="F420" s="842"/>
      <c r="G420" s="842"/>
      <c r="H420" s="842"/>
      <c r="I420" s="842"/>
      <c r="J420" s="842"/>
      <c r="K420" s="842"/>
      <c r="L420" s="842"/>
      <c r="M420" s="842"/>
      <c r="N420" s="842"/>
      <c r="O420" s="843"/>
      <c r="P420" s="82"/>
    </row>
    <row r="421" spans="2:16" ht="14.4" thickBot="1">
      <c r="B421" s="81"/>
      <c r="C421" s="30"/>
      <c r="O421" s="29"/>
      <c r="P421" s="82"/>
    </row>
    <row r="422" spans="2:16">
      <c r="B422" s="81"/>
      <c r="C422" s="117" t="s">
        <v>37</v>
      </c>
      <c r="D422" s="776" t="s">
        <v>38</v>
      </c>
      <c r="E422" s="777"/>
      <c r="F422" s="777"/>
      <c r="G422" s="777"/>
      <c r="H422" s="777"/>
      <c r="I422" s="777"/>
      <c r="J422" s="777"/>
      <c r="K422" s="777"/>
      <c r="L422" s="778"/>
      <c r="M422" s="839" t="s">
        <v>39</v>
      </c>
      <c r="N422" s="840"/>
      <c r="O422" s="117" t="s">
        <v>8</v>
      </c>
      <c r="P422" s="82"/>
    </row>
    <row r="423" spans="2:16" ht="14.4" thickBot="1">
      <c r="B423" s="81"/>
      <c r="C423" s="118">
        <f>+'PRESUPUESTO OFICIAL (Entidad)'!D24</f>
        <v>2.0499999999999998</v>
      </c>
      <c r="D423" s="807" t="str">
        <f>+'PRESUPUESTO OFICIAL (Entidad)'!E24</f>
        <v xml:space="preserve">Acero de refuerzo 60.000 psi (4200kg/cm²) para cimentación </v>
      </c>
      <c r="E423" s="808"/>
      <c r="F423" s="808"/>
      <c r="G423" s="808"/>
      <c r="H423" s="808"/>
      <c r="I423" s="808"/>
      <c r="J423" s="808"/>
      <c r="K423" s="808"/>
      <c r="L423" s="809"/>
      <c r="M423" s="807" t="str">
        <f>+'PRESUPUESTO OFICIAL (Entidad)'!F24</f>
        <v>KG</v>
      </c>
      <c r="N423" s="809"/>
      <c r="O423" s="119">
        <f>+'PRESUPUESTO OFICIAL (Entidad)'!G24</f>
        <v>823.8</v>
      </c>
      <c r="P423" s="82"/>
    </row>
    <row r="424" spans="2:16">
      <c r="B424" s="81"/>
      <c r="C424" s="779" t="s">
        <v>40</v>
      </c>
      <c r="D424" s="780"/>
      <c r="E424" s="780"/>
      <c r="F424" s="780"/>
      <c r="G424" s="780"/>
      <c r="H424" s="780"/>
      <c r="I424" s="780"/>
      <c r="J424" s="780"/>
      <c r="K424" s="780"/>
      <c r="L424" s="780"/>
      <c r="M424" s="780"/>
      <c r="N424" s="780"/>
      <c r="O424" s="781"/>
      <c r="P424" s="82"/>
    </row>
    <row r="425" spans="2:16">
      <c r="B425" s="81"/>
      <c r="C425" s="782"/>
      <c r="D425" s="783"/>
      <c r="E425" s="783"/>
      <c r="F425" s="783"/>
      <c r="G425" s="783"/>
      <c r="H425" s="783"/>
      <c r="I425" s="783"/>
      <c r="J425" s="783"/>
      <c r="K425" s="783"/>
      <c r="L425" s="783"/>
      <c r="M425" s="783"/>
      <c r="N425" s="783"/>
      <c r="O425" s="784"/>
      <c r="P425" s="82"/>
    </row>
    <row r="426" spans="2:16" ht="14.4" thickBot="1">
      <c r="B426" s="81"/>
      <c r="C426" s="785"/>
      <c r="D426" s="786"/>
      <c r="E426" s="786"/>
      <c r="F426" s="786"/>
      <c r="G426" s="786"/>
      <c r="H426" s="786"/>
      <c r="I426" s="786"/>
      <c r="J426" s="786"/>
      <c r="K426" s="786"/>
      <c r="L426" s="786"/>
      <c r="M426" s="786"/>
      <c r="N426" s="786"/>
      <c r="O426" s="787"/>
      <c r="P426" s="82"/>
    </row>
    <row r="427" spans="2:16">
      <c r="B427" s="81"/>
      <c r="C427" s="757" t="s">
        <v>38</v>
      </c>
      <c r="D427" s="837"/>
      <c r="E427" s="837"/>
      <c r="F427" s="837"/>
      <c r="G427" s="838"/>
      <c r="H427" s="759" t="s">
        <v>41</v>
      </c>
      <c r="I427" s="837"/>
      <c r="J427" s="805" t="s">
        <v>42</v>
      </c>
      <c r="K427" s="806"/>
      <c r="L427" s="121" t="s">
        <v>43</v>
      </c>
      <c r="M427" s="759" t="s">
        <v>44</v>
      </c>
      <c r="N427" s="760"/>
      <c r="O427" s="122" t="s">
        <v>45</v>
      </c>
      <c r="P427" s="82"/>
    </row>
    <row r="428" spans="2:16">
      <c r="B428" s="81"/>
      <c r="C428" s="761" t="s">
        <v>78</v>
      </c>
      <c r="D428" s="762"/>
      <c r="E428" s="762"/>
      <c r="F428" s="762"/>
      <c r="G428" s="844"/>
      <c r="H428" s="845"/>
      <c r="I428" s="844"/>
      <c r="J428" s="826" t="s">
        <v>79</v>
      </c>
      <c r="K428" s="827"/>
      <c r="L428" s="134">
        <f>+O456</f>
        <v>941</v>
      </c>
      <c r="M428" s="846">
        <v>0.1</v>
      </c>
      <c r="N428" s="847"/>
      <c r="O428" s="135">
        <f>+ROUND(L428*M428,2)</f>
        <v>94.1</v>
      </c>
      <c r="P428" s="82"/>
    </row>
    <row r="429" spans="2:16">
      <c r="B429" s="81"/>
      <c r="C429" s="202"/>
      <c r="D429" s="203"/>
      <c r="E429" s="203"/>
      <c r="F429" s="203"/>
      <c r="G429" s="204"/>
      <c r="H429" s="205"/>
      <c r="I429" s="204"/>
      <c r="J429" s="863"/>
      <c r="K429" s="864"/>
      <c r="L429" s="206"/>
      <c r="M429" s="865"/>
      <c r="N429" s="866"/>
      <c r="O429" s="135"/>
      <c r="P429" s="82"/>
    </row>
    <row r="430" spans="2:16" ht="14.4" thickBot="1">
      <c r="B430" s="81"/>
      <c r="C430" s="755"/>
      <c r="D430" s="756"/>
      <c r="E430" s="756"/>
      <c r="F430" s="756"/>
      <c r="G430" s="852"/>
      <c r="H430" s="853"/>
      <c r="I430" s="852"/>
      <c r="J430" s="765"/>
      <c r="K430" s="766"/>
      <c r="L430" s="212"/>
      <c r="M430" s="854"/>
      <c r="N430" s="855"/>
      <c r="O430" s="135"/>
      <c r="P430" s="82"/>
    </row>
    <row r="431" spans="2:16" ht="14.4" thickBot="1">
      <c r="B431" s="81"/>
      <c r="C431" s="767" t="s">
        <v>46</v>
      </c>
      <c r="D431" s="768"/>
      <c r="E431" s="768"/>
      <c r="F431" s="768"/>
      <c r="G431" s="768"/>
      <c r="H431" s="768"/>
      <c r="I431" s="768"/>
      <c r="J431" s="768"/>
      <c r="K431" s="768"/>
      <c r="L431" s="768"/>
      <c r="M431" s="768"/>
      <c r="N431" s="769"/>
      <c r="O431" s="136">
        <f>SUM(O428:O430)</f>
        <v>94.1</v>
      </c>
      <c r="P431" s="82"/>
    </row>
    <row r="432" spans="2:16">
      <c r="B432" s="81"/>
      <c r="C432" s="779" t="s">
        <v>47</v>
      </c>
      <c r="D432" s="780"/>
      <c r="E432" s="780"/>
      <c r="F432" s="780"/>
      <c r="G432" s="780"/>
      <c r="H432" s="780"/>
      <c r="I432" s="780"/>
      <c r="J432" s="780"/>
      <c r="K432" s="780"/>
      <c r="L432" s="780"/>
      <c r="M432" s="780"/>
      <c r="N432" s="780"/>
      <c r="O432" s="781"/>
      <c r="P432" s="82"/>
    </row>
    <row r="433" spans="2:16">
      <c r="B433" s="81"/>
      <c r="C433" s="782"/>
      <c r="D433" s="783"/>
      <c r="E433" s="783"/>
      <c r="F433" s="783"/>
      <c r="G433" s="783"/>
      <c r="H433" s="783"/>
      <c r="I433" s="783"/>
      <c r="J433" s="783"/>
      <c r="K433" s="783"/>
      <c r="L433" s="783"/>
      <c r="M433" s="783"/>
      <c r="N433" s="783"/>
      <c r="O433" s="784"/>
      <c r="P433" s="82"/>
    </row>
    <row r="434" spans="2:16" ht="14.4" thickBot="1">
      <c r="B434" s="81"/>
      <c r="C434" s="785"/>
      <c r="D434" s="786"/>
      <c r="E434" s="786"/>
      <c r="F434" s="786"/>
      <c r="G434" s="786"/>
      <c r="H434" s="786"/>
      <c r="I434" s="786"/>
      <c r="J434" s="786"/>
      <c r="K434" s="786"/>
      <c r="L434" s="786"/>
      <c r="M434" s="786"/>
      <c r="N434" s="786"/>
      <c r="O434" s="787"/>
      <c r="P434" s="82"/>
    </row>
    <row r="435" spans="2:16">
      <c r="B435" s="81"/>
      <c r="C435" s="757" t="s">
        <v>38</v>
      </c>
      <c r="D435" s="758"/>
      <c r="E435" s="758"/>
      <c r="F435" s="758"/>
      <c r="G435" s="758"/>
      <c r="H435" s="758"/>
      <c r="I435" s="758"/>
      <c r="J435" s="760"/>
      <c r="K435" s="120" t="s">
        <v>39</v>
      </c>
      <c r="L435" s="121" t="s">
        <v>8</v>
      </c>
      <c r="M435" s="759" t="s">
        <v>48</v>
      </c>
      <c r="N435" s="760"/>
      <c r="O435" s="122" t="s">
        <v>45</v>
      </c>
      <c r="P435" s="82"/>
    </row>
    <row r="436" spans="2:16">
      <c r="B436" s="81"/>
      <c r="C436" s="397" t="s">
        <v>218</v>
      </c>
      <c r="D436" s="401"/>
      <c r="E436" s="401"/>
      <c r="F436" s="401"/>
      <c r="G436" s="401"/>
      <c r="H436" s="401"/>
      <c r="I436" s="401"/>
      <c r="J436" s="402"/>
      <c r="K436" s="208" t="s">
        <v>83</v>
      </c>
      <c r="L436" s="209">
        <v>1</v>
      </c>
      <c r="M436" s="860">
        <v>8000</v>
      </c>
      <c r="N436" s="861"/>
      <c r="O436" s="135">
        <f>+ROUND(M436*L436,2)</f>
        <v>8000</v>
      </c>
      <c r="P436" s="82"/>
    </row>
    <row r="437" spans="2:16">
      <c r="B437" s="81"/>
      <c r="C437" s="202" t="s">
        <v>211</v>
      </c>
      <c r="D437" s="164"/>
      <c r="E437" s="164"/>
      <c r="F437" s="164"/>
      <c r="G437" s="164"/>
      <c r="H437" s="164"/>
      <c r="I437" s="164"/>
      <c r="J437" s="204"/>
      <c r="K437" s="166" t="s">
        <v>83</v>
      </c>
      <c r="L437" s="219">
        <v>0.03</v>
      </c>
      <c r="M437" s="860">
        <v>6000</v>
      </c>
      <c r="N437" s="861"/>
      <c r="O437" s="135">
        <f t="shared" ref="O437" si="2">+ROUND(M437*L437,2)</f>
        <v>180</v>
      </c>
      <c r="P437" s="82"/>
    </row>
    <row r="438" spans="2:16">
      <c r="B438" s="81"/>
      <c r="C438" s="202" t="s">
        <v>208</v>
      </c>
      <c r="D438" s="164"/>
      <c r="E438" s="164"/>
      <c r="F438" s="164"/>
      <c r="G438" s="164"/>
      <c r="H438" s="164"/>
      <c r="I438" s="164"/>
      <c r="J438" s="204"/>
      <c r="K438" s="166" t="s">
        <v>79</v>
      </c>
      <c r="L438" s="400">
        <v>0.04</v>
      </c>
      <c r="M438" s="860"/>
      <c r="N438" s="861"/>
      <c r="O438" s="207">
        <f>+(O436+O437)*L438</f>
        <v>327.2</v>
      </c>
      <c r="P438" s="82"/>
    </row>
    <row r="439" spans="2:16" ht="14.4" thickBot="1">
      <c r="B439" s="81"/>
      <c r="C439" s="755"/>
      <c r="D439" s="756"/>
      <c r="E439" s="756"/>
      <c r="F439" s="756"/>
      <c r="G439" s="756"/>
      <c r="H439" s="756"/>
      <c r="I439" s="756"/>
      <c r="J439" s="852"/>
      <c r="K439" s="138"/>
      <c r="L439" s="140"/>
      <c r="M439" s="858"/>
      <c r="N439" s="859"/>
      <c r="O439" s="135"/>
      <c r="P439" s="82"/>
    </row>
    <row r="440" spans="2:16" ht="14.4" thickBot="1">
      <c r="B440" s="81"/>
      <c r="C440" s="767" t="s">
        <v>46</v>
      </c>
      <c r="D440" s="768"/>
      <c r="E440" s="768"/>
      <c r="F440" s="768"/>
      <c r="G440" s="768"/>
      <c r="H440" s="768"/>
      <c r="I440" s="768"/>
      <c r="J440" s="768"/>
      <c r="K440" s="768"/>
      <c r="L440" s="768"/>
      <c r="M440" s="768"/>
      <c r="N440" s="769"/>
      <c r="O440" s="141">
        <f>SUM(O436:O439)</f>
        <v>8507.2000000000007</v>
      </c>
      <c r="P440" s="82"/>
    </row>
    <row r="441" spans="2:16">
      <c r="B441" s="81"/>
      <c r="C441" s="779" t="s">
        <v>49</v>
      </c>
      <c r="D441" s="780"/>
      <c r="E441" s="780"/>
      <c r="F441" s="780"/>
      <c r="G441" s="780"/>
      <c r="H441" s="780"/>
      <c r="I441" s="780"/>
      <c r="J441" s="780"/>
      <c r="K441" s="780"/>
      <c r="L441" s="780"/>
      <c r="M441" s="780"/>
      <c r="N441" s="780"/>
      <c r="O441" s="781"/>
      <c r="P441" s="82"/>
    </row>
    <row r="442" spans="2:16">
      <c r="B442" s="81"/>
      <c r="C442" s="782"/>
      <c r="D442" s="783"/>
      <c r="E442" s="783"/>
      <c r="F442" s="783"/>
      <c r="G442" s="783"/>
      <c r="H442" s="783"/>
      <c r="I442" s="783"/>
      <c r="J442" s="783"/>
      <c r="K442" s="783"/>
      <c r="L442" s="783"/>
      <c r="M442" s="783"/>
      <c r="N442" s="783"/>
      <c r="O442" s="784"/>
      <c r="P442" s="82"/>
    </row>
    <row r="443" spans="2:16" ht="14.4" thickBot="1">
      <c r="B443" s="81"/>
      <c r="C443" s="785"/>
      <c r="D443" s="786"/>
      <c r="E443" s="786"/>
      <c r="F443" s="786"/>
      <c r="G443" s="786"/>
      <c r="H443" s="786"/>
      <c r="I443" s="786"/>
      <c r="J443" s="786"/>
      <c r="K443" s="786"/>
      <c r="L443" s="786"/>
      <c r="M443" s="786"/>
      <c r="N443" s="786"/>
      <c r="O443" s="787"/>
      <c r="P443" s="82"/>
    </row>
    <row r="444" spans="2:16">
      <c r="B444" s="81"/>
      <c r="C444" s="757" t="s">
        <v>50</v>
      </c>
      <c r="D444" s="758"/>
      <c r="E444" s="758"/>
      <c r="F444" s="758"/>
      <c r="G444" s="758"/>
      <c r="H444" s="758"/>
      <c r="I444" s="758"/>
      <c r="J444" s="121" t="s">
        <v>51</v>
      </c>
      <c r="K444" s="123" t="s">
        <v>52</v>
      </c>
      <c r="L444" s="124" t="s">
        <v>53</v>
      </c>
      <c r="M444" s="759" t="s">
        <v>54</v>
      </c>
      <c r="N444" s="760"/>
      <c r="O444" s="122" t="s">
        <v>45</v>
      </c>
      <c r="P444" s="82"/>
    </row>
    <row r="445" spans="2:16">
      <c r="B445" s="81"/>
      <c r="C445" s="761" t="s">
        <v>196</v>
      </c>
      <c r="D445" s="762"/>
      <c r="E445" s="762"/>
      <c r="F445" s="762"/>
      <c r="G445" s="762"/>
      <c r="H445" s="762"/>
      <c r="I445" s="762"/>
      <c r="J445" s="55">
        <v>0.01</v>
      </c>
      <c r="K445" s="56">
        <v>12</v>
      </c>
      <c r="L445" s="55" t="s">
        <v>197</v>
      </c>
      <c r="M445" s="763">
        <v>1800</v>
      </c>
      <c r="N445" s="764"/>
      <c r="O445" s="54">
        <f>M445*K445*J445</f>
        <v>216</v>
      </c>
      <c r="P445" s="82"/>
    </row>
    <row r="446" spans="2:16" ht="14.4" thickBot="1">
      <c r="B446" s="81"/>
      <c r="C446" s="755"/>
      <c r="D446" s="756"/>
      <c r="E446" s="756"/>
      <c r="F446" s="756"/>
      <c r="G446" s="756"/>
      <c r="H446" s="756"/>
      <c r="I446" s="756"/>
      <c r="J446" s="46"/>
      <c r="K446" s="26"/>
      <c r="L446" s="46"/>
      <c r="M446" s="765"/>
      <c r="N446" s="766"/>
      <c r="O446" s="151"/>
      <c r="P446" s="82"/>
    </row>
    <row r="447" spans="2:16" ht="14.4" thickBot="1">
      <c r="B447" s="81"/>
      <c r="C447" s="767" t="s">
        <v>46</v>
      </c>
      <c r="D447" s="768"/>
      <c r="E447" s="768"/>
      <c r="F447" s="768"/>
      <c r="G447" s="768"/>
      <c r="H447" s="768"/>
      <c r="I447" s="768"/>
      <c r="J447" s="768"/>
      <c r="K447" s="768"/>
      <c r="L447" s="768"/>
      <c r="M447" s="768"/>
      <c r="N447" s="769"/>
      <c r="O447" s="136">
        <f>SUM(O445:O446)</f>
        <v>216</v>
      </c>
      <c r="P447" s="82"/>
    </row>
    <row r="448" spans="2:16">
      <c r="B448" s="81"/>
      <c r="C448" s="779" t="s">
        <v>55</v>
      </c>
      <c r="D448" s="780"/>
      <c r="E448" s="780"/>
      <c r="F448" s="780"/>
      <c r="G448" s="780"/>
      <c r="H448" s="780"/>
      <c r="I448" s="780"/>
      <c r="J448" s="780"/>
      <c r="K448" s="780"/>
      <c r="L448" s="780"/>
      <c r="M448" s="780"/>
      <c r="N448" s="780"/>
      <c r="O448" s="781"/>
      <c r="P448" s="82"/>
    </row>
    <row r="449" spans="2:16">
      <c r="B449" s="81"/>
      <c r="C449" s="782"/>
      <c r="D449" s="783"/>
      <c r="E449" s="783"/>
      <c r="F449" s="783"/>
      <c r="G449" s="783"/>
      <c r="H449" s="783"/>
      <c r="I449" s="783"/>
      <c r="J449" s="783"/>
      <c r="K449" s="783"/>
      <c r="L449" s="783"/>
      <c r="M449" s="783"/>
      <c r="N449" s="783"/>
      <c r="O449" s="784"/>
      <c r="P449" s="82"/>
    </row>
    <row r="450" spans="2:16" ht="14.4" thickBot="1">
      <c r="B450" s="81"/>
      <c r="C450" s="785"/>
      <c r="D450" s="786"/>
      <c r="E450" s="786"/>
      <c r="F450" s="786"/>
      <c r="G450" s="786"/>
      <c r="H450" s="786"/>
      <c r="I450" s="786"/>
      <c r="J450" s="786"/>
      <c r="K450" s="786"/>
      <c r="L450" s="786"/>
      <c r="M450" s="786"/>
      <c r="N450" s="786"/>
      <c r="O450" s="787"/>
      <c r="P450" s="82"/>
    </row>
    <row r="451" spans="2:16" ht="30.6" customHeight="1">
      <c r="B451" s="81"/>
      <c r="C451" s="770" t="s">
        <v>56</v>
      </c>
      <c r="D451" s="771"/>
      <c r="E451" s="771"/>
      <c r="F451" s="771"/>
      <c r="G451" s="771"/>
      <c r="H451" s="771"/>
      <c r="I451" s="771"/>
      <c r="J451" s="143" t="s">
        <v>57</v>
      </c>
      <c r="K451" s="144" t="s">
        <v>58</v>
      </c>
      <c r="L451" s="145" t="s">
        <v>59</v>
      </c>
      <c r="M451" s="772" t="s">
        <v>44</v>
      </c>
      <c r="N451" s="773"/>
      <c r="O451" s="146" t="s">
        <v>45</v>
      </c>
      <c r="P451" s="82"/>
    </row>
    <row r="452" spans="2:16">
      <c r="B452" s="81"/>
      <c r="C452" s="52" t="s">
        <v>219</v>
      </c>
      <c r="D452" s="222"/>
      <c r="E452" s="222"/>
      <c r="F452" s="222"/>
      <c r="G452" s="222"/>
      <c r="H452" s="222"/>
      <c r="I452" s="222"/>
      <c r="J452" s="223">
        <v>209100</v>
      </c>
      <c r="K452" s="224">
        <v>1.8</v>
      </c>
      <c r="L452" s="148">
        <f>ROUND(K452*J452,2)</f>
        <v>376380</v>
      </c>
      <c r="M452" s="867">
        <v>400</v>
      </c>
      <c r="N452" s="868"/>
      <c r="O452" s="149">
        <f>+ROUND(L452/M452,0)</f>
        <v>941</v>
      </c>
      <c r="P452" s="82"/>
    </row>
    <row r="453" spans="2:16">
      <c r="B453" s="81"/>
      <c r="C453" s="52"/>
      <c r="D453" s="51"/>
      <c r="E453" s="51"/>
      <c r="F453" s="51"/>
      <c r="G453" s="51"/>
      <c r="H453" s="51"/>
      <c r="I453" s="51"/>
      <c r="J453" s="142"/>
      <c r="K453" s="147"/>
      <c r="L453" s="148"/>
      <c r="M453" s="848"/>
      <c r="N453" s="849"/>
      <c r="O453" s="149"/>
      <c r="P453" s="82"/>
    </row>
    <row r="454" spans="2:16">
      <c r="B454" s="81"/>
      <c r="C454" s="52"/>
      <c r="D454" s="51"/>
      <c r="E454" s="51"/>
      <c r="F454" s="51"/>
      <c r="G454" s="51"/>
      <c r="H454" s="51"/>
      <c r="I454" s="51"/>
      <c r="J454" s="50"/>
      <c r="K454" s="49"/>
      <c r="L454" s="48"/>
      <c r="M454" s="802"/>
      <c r="N454" s="803"/>
      <c r="O454" s="47"/>
      <c r="P454" s="82"/>
    </row>
    <row r="455" spans="2:16" ht="14.4" thickBot="1">
      <c r="B455" s="81"/>
      <c r="C455" s="755"/>
      <c r="D455" s="756"/>
      <c r="E455" s="756"/>
      <c r="F455" s="756"/>
      <c r="G455" s="756"/>
      <c r="H455" s="756"/>
      <c r="I455" s="756"/>
      <c r="J455" s="46"/>
      <c r="K455" s="26"/>
      <c r="L455" s="46"/>
      <c r="M455" s="765"/>
      <c r="N455" s="766"/>
      <c r="O455" s="45"/>
      <c r="P455" s="82"/>
    </row>
    <row r="456" spans="2:16" ht="14.4" thickBot="1">
      <c r="B456" s="81"/>
      <c r="C456" s="767" t="s">
        <v>46</v>
      </c>
      <c r="D456" s="768"/>
      <c r="E456" s="768"/>
      <c r="F456" s="768"/>
      <c r="G456" s="768"/>
      <c r="H456" s="768"/>
      <c r="I456" s="768"/>
      <c r="J456" s="768"/>
      <c r="K456" s="768"/>
      <c r="L456" s="768"/>
      <c r="M456" s="768"/>
      <c r="N456" s="769"/>
      <c r="O456" s="141">
        <f>SUM(O452:O455)</f>
        <v>941</v>
      </c>
      <c r="P456" s="82"/>
    </row>
    <row r="457" spans="2:16" ht="14.4" thickBot="1">
      <c r="B457" s="81"/>
      <c r="C457" s="30"/>
      <c r="O457" s="29"/>
      <c r="P457" s="82"/>
    </row>
    <row r="458" spans="2:16" ht="14.4" thickBot="1">
      <c r="B458" s="81"/>
      <c r="C458" s="752" t="s">
        <v>60</v>
      </c>
      <c r="D458" s="753"/>
      <c r="E458" s="753"/>
      <c r="F458" s="753"/>
      <c r="G458" s="753"/>
      <c r="H458" s="753"/>
      <c r="I458" s="753"/>
      <c r="J458" s="753"/>
      <c r="K458" s="753"/>
      <c r="L458" s="753"/>
      <c r="M458" s="753"/>
      <c r="N458" s="754"/>
      <c r="O458" s="150">
        <f>ROUND(O456+O447+O440+O431,2)</f>
        <v>9758.2999999999993</v>
      </c>
      <c r="P458" s="82"/>
    </row>
    <row r="459" spans="2:16">
      <c r="B459" s="81"/>
      <c r="C459" s="779" t="s">
        <v>61</v>
      </c>
      <c r="D459" s="780"/>
      <c r="E459" s="780"/>
      <c r="F459" s="780"/>
      <c r="G459" s="780"/>
      <c r="H459" s="780"/>
      <c r="I459" s="780"/>
      <c r="J459" s="780"/>
      <c r="K459" s="780"/>
      <c r="L459" s="780"/>
      <c r="M459" s="780"/>
      <c r="N459" s="780"/>
      <c r="O459" s="781"/>
      <c r="P459" s="82"/>
    </row>
    <row r="460" spans="2:16">
      <c r="B460" s="81"/>
      <c r="C460" s="782"/>
      <c r="D460" s="783"/>
      <c r="E460" s="783"/>
      <c r="F460" s="783"/>
      <c r="G460" s="783"/>
      <c r="H460" s="783"/>
      <c r="I460" s="783"/>
      <c r="J460" s="783"/>
      <c r="K460" s="783"/>
      <c r="L460" s="783"/>
      <c r="M460" s="783"/>
      <c r="N460" s="783"/>
      <c r="O460" s="784"/>
      <c r="P460" s="82"/>
    </row>
    <row r="461" spans="2:16" ht="14.4" thickBot="1">
      <c r="B461" s="81"/>
      <c r="C461" s="785"/>
      <c r="D461" s="786"/>
      <c r="E461" s="786"/>
      <c r="F461" s="786"/>
      <c r="G461" s="786"/>
      <c r="H461" s="786"/>
      <c r="I461" s="786"/>
      <c r="J461" s="786"/>
      <c r="K461" s="786"/>
      <c r="L461" s="786"/>
      <c r="M461" s="786"/>
      <c r="N461" s="786"/>
      <c r="O461" s="787"/>
      <c r="P461" s="82"/>
    </row>
    <row r="462" spans="2:16">
      <c r="B462" s="81"/>
      <c r="C462" s="757" t="s">
        <v>62</v>
      </c>
      <c r="D462" s="758"/>
      <c r="E462" s="758"/>
      <c r="F462" s="758"/>
      <c r="G462" s="758"/>
      <c r="H462" s="758"/>
      <c r="I462" s="758"/>
      <c r="J462" s="123"/>
      <c r="K462" s="126"/>
      <c r="L462" s="125" t="s">
        <v>63</v>
      </c>
      <c r="M462" s="850" t="s">
        <v>64</v>
      </c>
      <c r="N462" s="851"/>
      <c r="O462" s="127"/>
      <c r="P462" s="82"/>
    </row>
    <row r="463" spans="2:16">
      <c r="B463" s="81"/>
      <c r="C463" s="761" t="s">
        <v>18</v>
      </c>
      <c r="D463" s="762"/>
      <c r="E463" s="762"/>
      <c r="F463" s="762"/>
      <c r="G463" s="762"/>
      <c r="H463" s="762"/>
      <c r="I463" s="762"/>
      <c r="J463" s="43"/>
      <c r="K463" s="42"/>
      <c r="L463" s="39">
        <v>0.28999999999999998</v>
      </c>
      <c r="M463" s="831">
        <f>+ROUND(O458*L463,2)</f>
        <v>2829.91</v>
      </c>
      <c r="N463" s="832"/>
      <c r="O463" s="38"/>
      <c r="P463" s="82"/>
    </row>
    <row r="464" spans="2:16">
      <c r="B464" s="81"/>
      <c r="C464" s="44" t="s">
        <v>65</v>
      </c>
      <c r="D464" s="31"/>
      <c r="E464" s="31"/>
      <c r="F464" s="31"/>
      <c r="G464" s="31"/>
      <c r="H464" s="31"/>
      <c r="I464" s="31"/>
      <c r="J464" s="43"/>
      <c r="K464" s="42"/>
      <c r="L464" s="39">
        <v>0.01</v>
      </c>
      <c r="M464" s="831">
        <f>+ROUND(O458*L464,2)</f>
        <v>97.58</v>
      </c>
      <c r="N464" s="832"/>
      <c r="O464" s="38"/>
      <c r="P464" s="82"/>
    </row>
    <row r="465" spans="2:16" ht="14.4" thickBot="1">
      <c r="B465" s="81"/>
      <c r="C465" s="79" t="s">
        <v>66</v>
      </c>
      <c r="D465" s="80"/>
      <c r="E465" s="80"/>
      <c r="F465" s="80"/>
      <c r="G465" s="80"/>
      <c r="H465" s="80"/>
      <c r="I465" s="80"/>
      <c r="J465" s="41"/>
      <c r="K465" s="40"/>
      <c r="L465" s="39">
        <v>0.05</v>
      </c>
      <c r="M465" s="833">
        <f>+ROUND(O458*L465,2)</f>
        <v>487.92</v>
      </c>
      <c r="N465" s="834"/>
      <c r="O465" s="38"/>
      <c r="P465" s="82"/>
    </row>
    <row r="466" spans="2:16" ht="14.4" thickBot="1">
      <c r="B466" s="81"/>
      <c r="C466" s="767" t="s">
        <v>46</v>
      </c>
      <c r="D466" s="768"/>
      <c r="E466" s="768"/>
      <c r="F466" s="768"/>
      <c r="G466" s="768"/>
      <c r="H466" s="768"/>
      <c r="I466" s="768"/>
      <c r="J466" s="768"/>
      <c r="K466" s="768"/>
      <c r="L466" s="768"/>
      <c r="M466" s="768"/>
      <c r="N466" s="769"/>
      <c r="O466" s="136">
        <f>SUM(M463:N465)</f>
        <v>3415.41</v>
      </c>
      <c r="P466" s="82"/>
    </row>
    <row r="467" spans="2:16" ht="14.4" thickBot="1">
      <c r="B467" s="81"/>
      <c r="C467" s="30"/>
      <c r="O467" s="29"/>
      <c r="P467" s="82"/>
    </row>
    <row r="468" spans="2:16" ht="14.4" thickBot="1">
      <c r="B468" s="81"/>
      <c r="C468" s="752" t="s">
        <v>67</v>
      </c>
      <c r="D468" s="753"/>
      <c r="E468" s="753"/>
      <c r="F468" s="753"/>
      <c r="G468" s="753"/>
      <c r="H468" s="753"/>
      <c r="I468" s="753"/>
      <c r="J468" s="753"/>
      <c r="K468" s="753"/>
      <c r="L468" s="753"/>
      <c r="M468" s="753"/>
      <c r="N468" s="754"/>
      <c r="O468" s="150">
        <f>+O466+O458</f>
        <v>13173.71</v>
      </c>
      <c r="P468" s="82"/>
    </row>
    <row r="469" spans="2:16">
      <c r="B469" s="81"/>
      <c r="C469" s="37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5"/>
      <c r="P469" s="82"/>
    </row>
    <row r="470" spans="2:16">
      <c r="B470" s="81"/>
      <c r="C470" s="30"/>
      <c r="O470" s="29"/>
      <c r="P470" s="82"/>
    </row>
    <row r="471" spans="2:16">
      <c r="B471" s="81"/>
      <c r="C471" s="30"/>
      <c r="O471" s="29"/>
      <c r="P471" s="82"/>
    </row>
    <row r="472" spans="2:16" ht="18">
      <c r="B472" s="81"/>
      <c r="C472" s="30"/>
      <c r="H472" s="128" t="s">
        <v>75</v>
      </c>
      <c r="O472" s="29"/>
      <c r="P472" s="82"/>
    </row>
    <row r="473" spans="2:16" ht="18">
      <c r="B473" s="81"/>
      <c r="C473" s="34"/>
      <c r="D473" s="85"/>
      <c r="E473" s="85"/>
      <c r="F473" s="85"/>
      <c r="G473" s="85"/>
      <c r="H473" s="128"/>
      <c r="I473" s="85"/>
      <c r="J473" s="85"/>
      <c r="K473" s="85"/>
      <c r="L473" s="85"/>
      <c r="M473" s="85"/>
      <c r="N473" s="85"/>
      <c r="O473" s="33"/>
      <c r="P473" s="82"/>
    </row>
    <row r="474" spans="2:16" ht="18">
      <c r="B474" s="81"/>
      <c r="C474" s="34"/>
      <c r="D474" s="85"/>
      <c r="E474" s="85"/>
      <c r="F474" s="85"/>
      <c r="G474" s="85"/>
      <c r="H474" s="128"/>
      <c r="K474" s="85"/>
      <c r="L474" s="85"/>
      <c r="M474" s="85"/>
      <c r="N474" s="85"/>
      <c r="O474" s="33"/>
      <c r="P474" s="82"/>
    </row>
    <row r="475" spans="2:16" ht="18">
      <c r="B475" s="81"/>
      <c r="C475" s="32"/>
      <c r="D475" s="86"/>
      <c r="E475" s="86"/>
      <c r="F475" s="86"/>
      <c r="G475" s="86"/>
      <c r="H475" s="128" t="s">
        <v>76</v>
      </c>
      <c r="I475" s="86"/>
      <c r="J475" s="86"/>
      <c r="K475" s="86"/>
      <c r="L475" s="86"/>
      <c r="M475" s="86"/>
      <c r="N475" s="86"/>
      <c r="O475" s="28"/>
      <c r="P475" s="82"/>
    </row>
    <row r="476" spans="2:16" ht="18">
      <c r="B476" s="81"/>
      <c r="C476" s="30"/>
      <c r="H476" s="129" t="s">
        <v>95</v>
      </c>
      <c r="O476" s="29"/>
      <c r="P476" s="82"/>
    </row>
    <row r="477" spans="2:16" ht="18">
      <c r="B477" s="81"/>
      <c r="C477" s="27"/>
      <c r="D477" s="87"/>
      <c r="E477" s="87"/>
      <c r="H477" s="128" t="s">
        <v>77</v>
      </c>
      <c r="K477" s="130"/>
      <c r="L477" s="130"/>
      <c r="M477" s="130"/>
      <c r="N477" s="130"/>
      <c r="O477" s="131"/>
      <c r="P477" s="82"/>
    </row>
    <row r="478" spans="2:16" ht="16.2" thickBot="1">
      <c r="B478" s="81"/>
      <c r="C478" s="835"/>
      <c r="D478" s="836"/>
      <c r="E478" s="836"/>
      <c r="F478" s="26"/>
      <c r="G478" s="26"/>
      <c r="H478" s="26"/>
      <c r="I478" s="26"/>
      <c r="J478" s="26"/>
      <c r="K478" s="132"/>
      <c r="L478" s="132"/>
      <c r="M478" s="132"/>
      <c r="N478" s="132"/>
      <c r="O478" s="133"/>
      <c r="P478" s="82"/>
    </row>
    <row r="479" spans="2:16" ht="14.4" thickBot="1">
      <c r="B479" s="88"/>
      <c r="C479" s="89"/>
      <c r="D479" s="89"/>
      <c r="E479" s="89"/>
      <c r="F479" s="89"/>
      <c r="G479" s="89"/>
      <c r="H479" s="89"/>
      <c r="I479" s="89"/>
      <c r="J479" s="89"/>
      <c r="K479" s="89"/>
      <c r="L479" s="89"/>
      <c r="M479" s="89"/>
      <c r="N479" s="89"/>
      <c r="O479" s="89"/>
      <c r="P479" s="90"/>
    </row>
    <row r="480" spans="2:16" ht="14.4" thickTop="1"/>
    <row r="481" spans="2:16" ht="14.4" thickBot="1"/>
    <row r="482" spans="2:16" ht="14.4" thickTop="1">
      <c r="B482" s="828"/>
      <c r="C482" s="829"/>
      <c r="D482" s="829"/>
      <c r="E482" s="829"/>
      <c r="F482" s="829"/>
      <c r="G482" s="829"/>
      <c r="H482" s="829"/>
      <c r="I482" s="829"/>
      <c r="J482" s="829"/>
      <c r="K482" s="829"/>
      <c r="L482" s="829"/>
      <c r="M482" s="829"/>
      <c r="N482" s="829"/>
      <c r="O482" s="829"/>
      <c r="P482" s="830"/>
    </row>
    <row r="483" spans="2:16" ht="13.8" customHeight="1">
      <c r="B483" s="103"/>
      <c r="C483" s="933" t="s">
        <v>336</v>
      </c>
      <c r="D483" s="933"/>
      <c r="E483" s="933"/>
      <c r="F483" s="933"/>
      <c r="G483" s="933"/>
      <c r="H483" s="933"/>
      <c r="I483" s="933"/>
      <c r="J483" s="933"/>
      <c r="K483" s="933"/>
      <c r="L483" s="933"/>
      <c r="M483" s="933"/>
      <c r="P483" s="82"/>
    </row>
    <row r="484" spans="2:16" ht="14.4">
      <c r="B484" s="103"/>
      <c r="C484" s="933" t="s">
        <v>334</v>
      </c>
      <c r="D484" s="933"/>
      <c r="E484" s="933"/>
      <c r="F484" s="933"/>
      <c r="G484" s="935"/>
      <c r="H484" s="935"/>
      <c r="I484" s="935"/>
      <c r="J484" s="935"/>
      <c r="K484" s="935"/>
      <c r="L484" s="935"/>
      <c r="M484" s="935"/>
      <c r="P484" s="82"/>
    </row>
    <row r="485" spans="2:16">
      <c r="B485" s="103"/>
      <c r="C485" s="91"/>
      <c r="D485" s="92"/>
      <c r="E485" s="91"/>
      <c r="F485" s="92"/>
      <c r="P485" s="82"/>
    </row>
    <row r="486" spans="2:16" ht="14.4" thickBot="1">
      <c r="B486" s="81"/>
      <c r="P486" s="82"/>
    </row>
    <row r="487" spans="2:16">
      <c r="B487" s="81"/>
      <c r="C487" s="820"/>
      <c r="D487" s="821"/>
      <c r="E487" s="810"/>
      <c r="F487" s="810"/>
      <c r="G487" s="810"/>
      <c r="H487" s="810"/>
      <c r="I487" s="810"/>
      <c r="J487" s="810"/>
      <c r="K487" s="811"/>
      <c r="L487" s="790"/>
      <c r="M487" s="791"/>
      <c r="N487" s="791"/>
      <c r="O487" s="792"/>
      <c r="P487" s="82"/>
    </row>
    <row r="488" spans="2:16">
      <c r="B488" s="81"/>
      <c r="C488" s="822"/>
      <c r="D488" s="823"/>
      <c r="E488" s="812" t="s">
        <v>74</v>
      </c>
      <c r="F488" s="812"/>
      <c r="G488" s="812"/>
      <c r="H488" s="812"/>
      <c r="I488" s="812"/>
      <c r="J488" s="812"/>
      <c r="K488" s="813"/>
      <c r="L488" s="793"/>
      <c r="M488" s="794"/>
      <c r="N488" s="794"/>
      <c r="O488" s="795"/>
      <c r="P488" s="82"/>
    </row>
    <row r="489" spans="2:16">
      <c r="B489" s="81"/>
      <c r="C489" s="822"/>
      <c r="D489" s="823"/>
      <c r="E489" s="814"/>
      <c r="F489" s="814"/>
      <c r="G489" s="814"/>
      <c r="H489" s="814"/>
      <c r="I489" s="814"/>
      <c r="J489" s="814"/>
      <c r="K489" s="815"/>
      <c r="L489" s="774" t="s">
        <v>28</v>
      </c>
      <c r="M489" s="796"/>
      <c r="N489" s="797"/>
      <c r="O489" s="798"/>
      <c r="P489" s="82"/>
    </row>
    <row r="490" spans="2:16">
      <c r="B490" s="81"/>
      <c r="C490" s="822"/>
      <c r="D490" s="823"/>
      <c r="E490" s="812"/>
      <c r="F490" s="812"/>
      <c r="G490" s="812"/>
      <c r="H490" s="812"/>
      <c r="I490" s="812"/>
      <c r="J490" s="812"/>
      <c r="K490" s="813"/>
      <c r="L490" s="775"/>
      <c r="M490" s="799"/>
      <c r="N490" s="800"/>
      <c r="O490" s="801"/>
      <c r="P490" s="82"/>
    </row>
    <row r="491" spans="2:16">
      <c r="B491" s="81"/>
      <c r="C491" s="822"/>
      <c r="D491" s="823"/>
      <c r="E491" s="816"/>
      <c r="F491" s="816"/>
      <c r="G491" s="816"/>
      <c r="H491" s="816"/>
      <c r="I491" s="816"/>
      <c r="J491" s="816"/>
      <c r="K491" s="817"/>
      <c r="L491" s="774" t="s">
        <v>29</v>
      </c>
      <c r="M491" s="774">
        <v>7</v>
      </c>
      <c r="N491" s="774" t="s">
        <v>30</v>
      </c>
      <c r="O491" s="788" t="str">
        <f>+$O$11</f>
        <v>X</v>
      </c>
      <c r="P491" s="82"/>
    </row>
    <row r="492" spans="2:16">
      <c r="B492" s="81"/>
      <c r="C492" s="822"/>
      <c r="D492" s="823"/>
      <c r="E492" s="816"/>
      <c r="F492" s="816"/>
      <c r="G492" s="816"/>
      <c r="H492" s="816"/>
      <c r="I492" s="816"/>
      <c r="J492" s="816"/>
      <c r="K492" s="817"/>
      <c r="L492" s="804"/>
      <c r="M492" s="804"/>
      <c r="N492" s="804"/>
      <c r="O492" s="789"/>
      <c r="P492" s="82"/>
    </row>
    <row r="493" spans="2:16">
      <c r="B493" s="81"/>
      <c r="C493" s="824"/>
      <c r="D493" s="825"/>
      <c r="E493" s="818" t="s">
        <v>31</v>
      </c>
      <c r="F493" s="818"/>
      <c r="G493" s="818"/>
      <c r="H493" s="818"/>
      <c r="I493" s="818"/>
      <c r="J493" s="818"/>
      <c r="K493" s="819"/>
      <c r="L493" s="804"/>
      <c r="M493" s="804"/>
      <c r="N493" s="804"/>
      <c r="O493" s="789"/>
      <c r="P493" s="82"/>
    </row>
    <row r="494" spans="2:16" ht="14.4" thickBot="1">
      <c r="B494" s="81"/>
      <c r="C494" s="74"/>
      <c r="D494" s="73"/>
      <c r="E494" s="73"/>
      <c r="F494" s="73"/>
      <c r="G494" s="73"/>
      <c r="H494" s="73"/>
      <c r="I494" s="73"/>
      <c r="J494" s="73"/>
      <c r="K494" s="73"/>
      <c r="L494" s="73"/>
      <c r="M494" s="72"/>
      <c r="N494" s="72"/>
      <c r="O494" s="71"/>
      <c r="P494" s="82"/>
    </row>
    <row r="495" spans="2:16">
      <c r="B495" s="81"/>
      <c r="C495" s="70"/>
      <c r="D495" s="69"/>
      <c r="E495" s="69"/>
      <c r="F495" s="69"/>
      <c r="G495" s="69"/>
      <c r="H495" s="69"/>
      <c r="I495" s="69"/>
      <c r="J495" s="69"/>
      <c r="K495" s="69"/>
      <c r="L495" s="68" t="s">
        <v>32</v>
      </c>
      <c r="M495" s="67" t="s">
        <v>33</v>
      </c>
      <c r="N495" s="67" t="s">
        <v>34</v>
      </c>
      <c r="O495" s="66" t="s">
        <v>35</v>
      </c>
      <c r="P495" s="82"/>
    </row>
    <row r="496" spans="2:16">
      <c r="B496" s="81"/>
      <c r="C496" s="32"/>
      <c r="D496" s="83"/>
      <c r="E496" s="83"/>
      <c r="F496" s="83"/>
      <c r="G496" s="83"/>
      <c r="H496" s="83"/>
      <c r="I496" s="83"/>
      <c r="J496" s="83"/>
      <c r="K496" s="83"/>
      <c r="L496" s="84"/>
      <c r="M496" s="65">
        <f>+$M$16</f>
        <v>2</v>
      </c>
      <c r="N496" s="65">
        <f>+$N$16</f>
        <v>6</v>
      </c>
      <c r="O496" s="64">
        <f>+$O$16</f>
        <v>2026</v>
      </c>
      <c r="P496" s="82"/>
    </row>
    <row r="497" spans="2:16">
      <c r="B497" s="81"/>
      <c r="C497" s="63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1"/>
      <c r="P497" s="82"/>
    </row>
    <row r="498" spans="2:16" ht="14.4" thickBot="1">
      <c r="B498" s="81"/>
      <c r="C498" s="79"/>
      <c r="D498" s="80"/>
      <c r="E498" s="80"/>
      <c r="F498" s="80"/>
      <c r="G498" s="80"/>
      <c r="H498" s="80"/>
      <c r="I498" s="80"/>
      <c r="J498" s="80"/>
      <c r="K498" s="80"/>
      <c r="L498" s="80"/>
      <c r="M498" s="80"/>
      <c r="N498" s="80"/>
      <c r="O498" s="60"/>
      <c r="P498" s="82"/>
    </row>
    <row r="499" spans="2:16" ht="14.4" thickBot="1">
      <c r="B499" s="81"/>
      <c r="C499" s="37"/>
      <c r="D499" s="36"/>
      <c r="E499" s="36"/>
      <c r="F499" s="36"/>
      <c r="G499" s="36"/>
      <c r="H499" s="36"/>
      <c r="K499" s="36"/>
      <c r="L499" s="36"/>
      <c r="M499" s="36"/>
      <c r="N499" s="36"/>
      <c r="O499" s="35"/>
      <c r="P499" s="82"/>
    </row>
    <row r="500" spans="2:16">
      <c r="B500" s="81"/>
      <c r="C500" s="841" t="s">
        <v>36</v>
      </c>
      <c r="D500" s="842"/>
      <c r="E500" s="842"/>
      <c r="F500" s="842"/>
      <c r="G500" s="842"/>
      <c r="H500" s="842"/>
      <c r="I500" s="842"/>
      <c r="J500" s="842"/>
      <c r="K500" s="842"/>
      <c r="L500" s="842"/>
      <c r="M500" s="842"/>
      <c r="N500" s="842"/>
      <c r="O500" s="843"/>
      <c r="P500" s="82"/>
    </row>
    <row r="501" spans="2:16" ht="14.4" thickBot="1">
      <c r="B501" s="81"/>
      <c r="C501" s="30"/>
      <c r="O501" s="29"/>
      <c r="P501" s="82"/>
    </row>
    <row r="502" spans="2:16">
      <c r="B502" s="81"/>
      <c r="C502" s="117" t="s">
        <v>37</v>
      </c>
      <c r="D502" s="776" t="s">
        <v>38</v>
      </c>
      <c r="E502" s="777"/>
      <c r="F502" s="777"/>
      <c r="G502" s="777"/>
      <c r="H502" s="777"/>
      <c r="I502" s="777"/>
      <c r="J502" s="777"/>
      <c r="K502" s="777"/>
      <c r="L502" s="778"/>
      <c r="M502" s="839" t="s">
        <v>39</v>
      </c>
      <c r="N502" s="840"/>
      <c r="O502" s="117" t="s">
        <v>8</v>
      </c>
      <c r="P502" s="82"/>
    </row>
    <row r="503" spans="2:16" ht="14.4" thickBot="1">
      <c r="B503" s="81"/>
      <c r="C503" s="118">
        <f>+'PRESUPUESTO OFICIAL (Entidad)'!D27</f>
        <v>3.01</v>
      </c>
      <c r="D503" s="807" t="str">
        <f>+'PRESUPUESTO OFICIAL (Entidad)'!E27</f>
        <v>Muro en bloque h-10 o h-9</v>
      </c>
      <c r="E503" s="808"/>
      <c r="F503" s="808"/>
      <c r="G503" s="808"/>
      <c r="H503" s="808"/>
      <c r="I503" s="808"/>
      <c r="J503" s="808"/>
      <c r="K503" s="808"/>
      <c r="L503" s="809"/>
      <c r="M503" s="807" t="str">
        <f>+'PRESUPUESTO OFICIAL (Entidad)'!F27</f>
        <v>M2</v>
      </c>
      <c r="N503" s="809"/>
      <c r="O503" s="119">
        <f>+'PRESUPUESTO OFICIAL (Entidad)'!G27</f>
        <v>125.37</v>
      </c>
      <c r="P503" s="82"/>
    </row>
    <row r="504" spans="2:16">
      <c r="B504" s="81"/>
      <c r="C504" s="779"/>
      <c r="D504" s="780"/>
      <c r="E504" s="780"/>
      <c r="F504" s="780"/>
      <c r="G504" s="780"/>
      <c r="H504" s="780"/>
      <c r="I504" s="780"/>
      <c r="J504" s="780"/>
      <c r="K504" s="780"/>
      <c r="L504" s="780"/>
      <c r="M504" s="780"/>
      <c r="N504" s="780"/>
      <c r="O504" s="781"/>
      <c r="P504" s="82"/>
    </row>
    <row r="505" spans="2:16">
      <c r="B505" s="81"/>
      <c r="C505" s="782"/>
      <c r="D505" s="783"/>
      <c r="E505" s="783"/>
      <c r="F505" s="783"/>
      <c r="G505" s="783"/>
      <c r="H505" s="783"/>
      <c r="I505" s="783"/>
      <c r="J505" s="783"/>
      <c r="K505" s="783"/>
      <c r="L505" s="783"/>
      <c r="M505" s="783"/>
      <c r="N505" s="783"/>
      <c r="O505" s="784"/>
      <c r="P505" s="82"/>
    </row>
    <row r="506" spans="2:16" ht="14.4" thickBot="1">
      <c r="B506" s="81"/>
      <c r="C506" s="785"/>
      <c r="D506" s="786"/>
      <c r="E506" s="786"/>
      <c r="F506" s="786"/>
      <c r="G506" s="786"/>
      <c r="H506" s="786"/>
      <c r="I506" s="786"/>
      <c r="J506" s="786"/>
      <c r="K506" s="786"/>
      <c r="L506" s="786"/>
      <c r="M506" s="786"/>
      <c r="N506" s="786"/>
      <c r="O506" s="787"/>
      <c r="P506" s="82"/>
    </row>
    <row r="507" spans="2:16">
      <c r="B507" s="81"/>
      <c r="C507" s="757" t="s">
        <v>38</v>
      </c>
      <c r="D507" s="837"/>
      <c r="E507" s="837"/>
      <c r="F507" s="837"/>
      <c r="G507" s="838"/>
      <c r="H507" s="759" t="s">
        <v>41</v>
      </c>
      <c r="I507" s="837"/>
      <c r="J507" s="805" t="s">
        <v>42</v>
      </c>
      <c r="K507" s="806"/>
      <c r="L507" s="121" t="s">
        <v>43</v>
      </c>
      <c r="M507" s="759" t="s">
        <v>44</v>
      </c>
      <c r="N507" s="760"/>
      <c r="O507" s="122" t="s">
        <v>45</v>
      </c>
      <c r="P507" s="82"/>
    </row>
    <row r="508" spans="2:16">
      <c r="B508" s="81"/>
      <c r="C508" s="761" t="s">
        <v>78</v>
      </c>
      <c r="D508" s="762"/>
      <c r="E508" s="762"/>
      <c r="F508" s="762"/>
      <c r="G508" s="844"/>
      <c r="H508" s="845"/>
      <c r="I508" s="844"/>
      <c r="J508" s="826" t="s">
        <v>79</v>
      </c>
      <c r="K508" s="827"/>
      <c r="L508" s="134">
        <f>+O534</f>
        <v>12546</v>
      </c>
      <c r="M508" s="846">
        <v>0.1</v>
      </c>
      <c r="N508" s="847"/>
      <c r="O508" s="135">
        <f>+ROUND(L508*M508,2)</f>
        <v>1254.5999999999999</v>
      </c>
      <c r="P508" s="82"/>
    </row>
    <row r="509" spans="2:16" ht="14.4" thickBot="1">
      <c r="B509" s="81"/>
      <c r="C509" s="755"/>
      <c r="D509" s="756"/>
      <c r="E509" s="756"/>
      <c r="F509" s="756"/>
      <c r="G509" s="852"/>
      <c r="H509" s="853"/>
      <c r="I509" s="852"/>
      <c r="J509" s="826"/>
      <c r="K509" s="827"/>
      <c r="L509" s="57"/>
      <c r="M509" s="856"/>
      <c r="N509" s="857"/>
      <c r="O509" s="135"/>
      <c r="P509" s="82"/>
    </row>
    <row r="510" spans="2:16" ht="14.4" thickBot="1">
      <c r="B510" s="81"/>
      <c r="C510" s="767" t="s">
        <v>46</v>
      </c>
      <c r="D510" s="768"/>
      <c r="E510" s="768"/>
      <c r="F510" s="768"/>
      <c r="G510" s="768"/>
      <c r="H510" s="768"/>
      <c r="I510" s="768"/>
      <c r="J510" s="768"/>
      <c r="K510" s="768"/>
      <c r="L510" s="768"/>
      <c r="M510" s="768"/>
      <c r="N510" s="769"/>
      <c r="O510" s="136">
        <f>SUM(O508:O509)</f>
        <v>1254.5999999999999</v>
      </c>
      <c r="P510" s="82"/>
    </row>
    <row r="511" spans="2:16">
      <c r="B511" s="81"/>
      <c r="C511" s="779" t="s">
        <v>47</v>
      </c>
      <c r="D511" s="780"/>
      <c r="E511" s="780"/>
      <c r="F511" s="780"/>
      <c r="G511" s="780"/>
      <c r="H511" s="780"/>
      <c r="I511" s="780"/>
      <c r="J511" s="780"/>
      <c r="K511" s="780"/>
      <c r="L511" s="780"/>
      <c r="M511" s="780"/>
      <c r="N511" s="780"/>
      <c r="O511" s="781"/>
      <c r="P511" s="82"/>
    </row>
    <row r="512" spans="2:16">
      <c r="B512" s="81"/>
      <c r="C512" s="782"/>
      <c r="D512" s="783"/>
      <c r="E512" s="783"/>
      <c r="F512" s="783"/>
      <c r="G512" s="783"/>
      <c r="H512" s="783"/>
      <c r="I512" s="783"/>
      <c r="J512" s="783"/>
      <c r="K512" s="783"/>
      <c r="L512" s="783"/>
      <c r="M512" s="783"/>
      <c r="N512" s="783"/>
      <c r="O512" s="784"/>
      <c r="P512" s="82"/>
    </row>
    <row r="513" spans="2:17" ht="14.4" thickBot="1">
      <c r="B513" s="81"/>
      <c r="C513" s="785"/>
      <c r="D513" s="786"/>
      <c r="E513" s="786"/>
      <c r="F513" s="786"/>
      <c r="G513" s="786"/>
      <c r="H513" s="786"/>
      <c r="I513" s="786"/>
      <c r="J513" s="786"/>
      <c r="K513" s="786"/>
      <c r="L513" s="786"/>
      <c r="M513" s="786"/>
      <c r="N513" s="786"/>
      <c r="O513" s="787"/>
      <c r="P513" s="82"/>
    </row>
    <row r="514" spans="2:17">
      <c r="B514" s="81"/>
      <c r="C514" s="757" t="s">
        <v>38</v>
      </c>
      <c r="D514" s="758"/>
      <c r="E514" s="758"/>
      <c r="F514" s="758"/>
      <c r="G514" s="758"/>
      <c r="H514" s="758"/>
      <c r="I514" s="758"/>
      <c r="J514" s="760"/>
      <c r="K514" s="120" t="s">
        <v>39</v>
      </c>
      <c r="L514" s="121" t="s">
        <v>8</v>
      </c>
      <c r="M514" s="759" t="s">
        <v>48</v>
      </c>
      <c r="N514" s="760"/>
      <c r="O514" s="122" t="s">
        <v>45</v>
      </c>
      <c r="P514" s="82"/>
    </row>
    <row r="515" spans="2:17">
      <c r="B515" s="81"/>
      <c r="C515" s="44" t="s">
        <v>222</v>
      </c>
      <c r="D515" s="164"/>
      <c r="E515" s="164"/>
      <c r="F515" s="164"/>
      <c r="G515" s="164"/>
      <c r="H515" s="164"/>
      <c r="I515" s="164"/>
      <c r="J515" s="165"/>
      <c r="K515" s="166" t="s">
        <v>163</v>
      </c>
      <c r="L515" s="159">
        <v>12.5</v>
      </c>
      <c r="M515" s="831">
        <v>1500</v>
      </c>
      <c r="N515" s="832"/>
      <c r="O515" s="135">
        <f t="shared" ref="O515:O516" si="3">+ROUND(M515*L515,2)</f>
        <v>18750</v>
      </c>
      <c r="P515" s="82"/>
      <c r="Q515" s="160"/>
    </row>
    <row r="516" spans="2:17">
      <c r="B516" s="81"/>
      <c r="C516" s="44" t="s">
        <v>223</v>
      </c>
      <c r="D516" s="164"/>
      <c r="E516" s="164"/>
      <c r="F516" s="164"/>
      <c r="G516" s="164"/>
      <c r="H516" s="164"/>
      <c r="I516" s="164"/>
      <c r="J516" s="165"/>
      <c r="K516" s="166" t="s">
        <v>118</v>
      </c>
      <c r="L516" s="159">
        <v>2.1999999999999999E-2</v>
      </c>
      <c r="M516" s="831">
        <v>310000</v>
      </c>
      <c r="N516" s="832"/>
      <c r="O516" s="135">
        <f t="shared" si="3"/>
        <v>6820</v>
      </c>
      <c r="P516" s="82"/>
      <c r="Q516" s="160"/>
    </row>
    <row r="517" spans="2:17" ht="14.4" thickBot="1">
      <c r="B517" s="81"/>
      <c r="C517" s="202" t="s">
        <v>208</v>
      </c>
      <c r="D517" s="164"/>
      <c r="E517" s="164"/>
      <c r="F517" s="164"/>
      <c r="G517" s="164"/>
      <c r="H517" s="164"/>
      <c r="I517" s="164"/>
      <c r="J517" s="204"/>
      <c r="K517" s="166" t="s">
        <v>79</v>
      </c>
      <c r="L517" s="400">
        <v>0.04</v>
      </c>
      <c r="M517" s="860"/>
      <c r="N517" s="861"/>
      <c r="O517" s="207">
        <f>+(O516+O515)*L517</f>
        <v>1022.8000000000001</v>
      </c>
      <c r="P517" s="82"/>
    </row>
    <row r="518" spans="2:17" ht="14.4" thickBot="1">
      <c r="B518" s="81"/>
      <c r="C518" s="767" t="s">
        <v>46</v>
      </c>
      <c r="D518" s="768"/>
      <c r="E518" s="768"/>
      <c r="F518" s="768"/>
      <c r="G518" s="768"/>
      <c r="H518" s="768"/>
      <c r="I518" s="768"/>
      <c r="J518" s="768"/>
      <c r="K518" s="768"/>
      <c r="L518" s="768"/>
      <c r="M518" s="768"/>
      <c r="N518" s="769"/>
      <c r="O518" s="141">
        <f>SUM(O515:O517)</f>
        <v>26592.799999999999</v>
      </c>
      <c r="P518" s="82"/>
    </row>
    <row r="519" spans="2:17">
      <c r="B519" s="81"/>
      <c r="C519" s="779" t="s">
        <v>49</v>
      </c>
      <c r="D519" s="780"/>
      <c r="E519" s="780"/>
      <c r="F519" s="780"/>
      <c r="G519" s="780"/>
      <c r="H519" s="780"/>
      <c r="I519" s="780"/>
      <c r="J519" s="780"/>
      <c r="K519" s="780"/>
      <c r="L519" s="780"/>
      <c r="M519" s="780"/>
      <c r="N519" s="780"/>
      <c r="O519" s="781"/>
      <c r="P519" s="82"/>
    </row>
    <row r="520" spans="2:17">
      <c r="B520" s="81"/>
      <c r="C520" s="782"/>
      <c r="D520" s="783"/>
      <c r="E520" s="783"/>
      <c r="F520" s="783"/>
      <c r="G520" s="783"/>
      <c r="H520" s="783"/>
      <c r="I520" s="783"/>
      <c r="J520" s="783"/>
      <c r="K520" s="783"/>
      <c r="L520" s="783"/>
      <c r="M520" s="783"/>
      <c r="N520" s="783"/>
      <c r="O520" s="784"/>
      <c r="P520" s="82"/>
    </row>
    <row r="521" spans="2:17" ht="14.4" thickBot="1">
      <c r="B521" s="81"/>
      <c r="C521" s="785"/>
      <c r="D521" s="786"/>
      <c r="E521" s="786"/>
      <c r="F521" s="786"/>
      <c r="G521" s="786"/>
      <c r="H521" s="786"/>
      <c r="I521" s="786"/>
      <c r="J521" s="786"/>
      <c r="K521" s="786"/>
      <c r="L521" s="786"/>
      <c r="M521" s="786"/>
      <c r="N521" s="786"/>
      <c r="O521" s="787"/>
      <c r="P521" s="82"/>
    </row>
    <row r="522" spans="2:17">
      <c r="B522" s="81"/>
      <c r="C522" s="757" t="s">
        <v>50</v>
      </c>
      <c r="D522" s="758"/>
      <c r="E522" s="758"/>
      <c r="F522" s="758"/>
      <c r="G522" s="758"/>
      <c r="H522" s="758"/>
      <c r="I522" s="758"/>
      <c r="J522" s="121" t="s">
        <v>51</v>
      </c>
      <c r="K522" s="123" t="s">
        <v>52</v>
      </c>
      <c r="L522" s="124" t="s">
        <v>53</v>
      </c>
      <c r="M522" s="759" t="s">
        <v>54</v>
      </c>
      <c r="N522" s="760"/>
      <c r="O522" s="122" t="s">
        <v>45</v>
      </c>
      <c r="P522" s="82"/>
    </row>
    <row r="523" spans="2:17">
      <c r="B523" s="81"/>
      <c r="C523" s="761" t="s">
        <v>196</v>
      </c>
      <c r="D523" s="762"/>
      <c r="E523" s="762"/>
      <c r="F523" s="762"/>
      <c r="G523" s="762"/>
      <c r="H523" s="762"/>
      <c r="I523" s="762"/>
      <c r="J523" s="55">
        <v>0.05</v>
      </c>
      <c r="K523" s="56">
        <v>12</v>
      </c>
      <c r="L523" s="55" t="s">
        <v>197</v>
      </c>
      <c r="M523" s="763">
        <v>1800</v>
      </c>
      <c r="N523" s="764"/>
      <c r="O523" s="54">
        <f>M523*K523*J523</f>
        <v>1080</v>
      </c>
      <c r="P523" s="82"/>
    </row>
    <row r="524" spans="2:17" ht="14.4" thickBot="1">
      <c r="B524" s="81"/>
      <c r="C524" s="755"/>
      <c r="D524" s="756"/>
      <c r="E524" s="756"/>
      <c r="F524" s="756"/>
      <c r="G524" s="756"/>
      <c r="H524" s="756"/>
      <c r="I524" s="756"/>
      <c r="J524" s="46"/>
      <c r="K524" s="26"/>
      <c r="L524" s="46"/>
      <c r="M524" s="765"/>
      <c r="N524" s="766"/>
      <c r="O524" s="151"/>
      <c r="P524" s="82"/>
    </row>
    <row r="525" spans="2:17" ht="14.4" thickBot="1">
      <c r="B525" s="81"/>
      <c r="C525" s="767" t="s">
        <v>46</v>
      </c>
      <c r="D525" s="768"/>
      <c r="E525" s="768"/>
      <c r="F525" s="768"/>
      <c r="G525" s="768"/>
      <c r="H525" s="768"/>
      <c r="I525" s="768"/>
      <c r="J525" s="768"/>
      <c r="K525" s="768"/>
      <c r="L525" s="768"/>
      <c r="M525" s="768"/>
      <c r="N525" s="769"/>
      <c r="O525" s="136">
        <f>SUM(O523:O524)</f>
        <v>1080</v>
      </c>
      <c r="P525" s="82"/>
    </row>
    <row r="526" spans="2:17">
      <c r="B526" s="81"/>
      <c r="C526" s="779" t="s">
        <v>55</v>
      </c>
      <c r="D526" s="780"/>
      <c r="E526" s="780"/>
      <c r="F526" s="780"/>
      <c r="G526" s="780"/>
      <c r="H526" s="780"/>
      <c r="I526" s="780"/>
      <c r="J526" s="780"/>
      <c r="K526" s="780"/>
      <c r="L526" s="780"/>
      <c r="M526" s="780"/>
      <c r="N526" s="780"/>
      <c r="O526" s="781"/>
      <c r="P526" s="82"/>
    </row>
    <row r="527" spans="2:17">
      <c r="B527" s="81"/>
      <c r="C527" s="782"/>
      <c r="D527" s="783"/>
      <c r="E527" s="783"/>
      <c r="F527" s="783"/>
      <c r="G527" s="783"/>
      <c r="H527" s="783"/>
      <c r="I527" s="783"/>
      <c r="J527" s="783"/>
      <c r="K527" s="783"/>
      <c r="L527" s="783"/>
      <c r="M527" s="783"/>
      <c r="N527" s="783"/>
      <c r="O527" s="784"/>
      <c r="P527" s="82"/>
    </row>
    <row r="528" spans="2:17" ht="14.4" thickBot="1">
      <c r="B528" s="81"/>
      <c r="C528" s="785"/>
      <c r="D528" s="786"/>
      <c r="E528" s="786"/>
      <c r="F528" s="786"/>
      <c r="G528" s="786"/>
      <c r="H528" s="786"/>
      <c r="I528" s="786"/>
      <c r="J528" s="786"/>
      <c r="K528" s="786"/>
      <c r="L528" s="786"/>
      <c r="M528" s="786"/>
      <c r="N528" s="786"/>
      <c r="O528" s="787"/>
      <c r="P528" s="82"/>
    </row>
    <row r="529" spans="2:16" ht="27.6" customHeight="1">
      <c r="B529" s="81"/>
      <c r="C529" s="770" t="s">
        <v>56</v>
      </c>
      <c r="D529" s="771"/>
      <c r="E529" s="771"/>
      <c r="F529" s="771"/>
      <c r="G529" s="771"/>
      <c r="H529" s="771"/>
      <c r="I529" s="771"/>
      <c r="J529" s="143" t="s">
        <v>57</v>
      </c>
      <c r="K529" s="144" t="s">
        <v>58</v>
      </c>
      <c r="L529" s="145" t="s">
        <v>59</v>
      </c>
      <c r="M529" s="772" t="s">
        <v>44</v>
      </c>
      <c r="N529" s="773"/>
      <c r="O529" s="146" t="s">
        <v>45</v>
      </c>
      <c r="P529" s="82"/>
    </row>
    <row r="530" spans="2:16">
      <c r="B530" s="81"/>
      <c r="C530" s="52" t="s">
        <v>219</v>
      </c>
      <c r="D530" s="222"/>
      <c r="E530" s="222"/>
      <c r="F530" s="222"/>
      <c r="G530" s="222"/>
      <c r="H530" s="222"/>
      <c r="I530" s="222"/>
      <c r="J530" s="223">
        <v>209100</v>
      </c>
      <c r="K530" s="224">
        <v>1.8</v>
      </c>
      <c r="L530" s="148">
        <f>ROUND(K530*J530,2)</f>
        <v>376380</v>
      </c>
      <c r="M530" s="867">
        <v>30</v>
      </c>
      <c r="N530" s="868"/>
      <c r="O530" s="149">
        <f>+ROUND(L530/M530,0)</f>
        <v>12546</v>
      </c>
      <c r="P530" s="82"/>
    </row>
    <row r="531" spans="2:16">
      <c r="B531" s="81"/>
      <c r="C531" s="52"/>
      <c r="D531" s="51"/>
      <c r="E531" s="51"/>
      <c r="F531" s="51"/>
      <c r="G531" s="51"/>
      <c r="H531" s="51"/>
      <c r="I531" s="51"/>
      <c r="J531" s="142"/>
      <c r="K531" s="147"/>
      <c r="L531" s="148"/>
      <c r="M531" s="848"/>
      <c r="N531" s="849"/>
      <c r="O531" s="149"/>
      <c r="P531" s="82"/>
    </row>
    <row r="532" spans="2:16">
      <c r="B532" s="81"/>
      <c r="C532" s="52"/>
      <c r="D532" s="51"/>
      <c r="E532" s="51"/>
      <c r="F532" s="51"/>
      <c r="G532" s="51"/>
      <c r="H532" s="51"/>
      <c r="I532" s="51"/>
      <c r="J532" s="50"/>
      <c r="K532" s="49"/>
      <c r="L532" s="48"/>
      <c r="M532" s="802"/>
      <c r="N532" s="803"/>
      <c r="O532" s="47"/>
      <c r="P532" s="82"/>
    </row>
    <row r="533" spans="2:16" ht="14.4" thickBot="1">
      <c r="B533" s="81"/>
      <c r="C533" s="755"/>
      <c r="D533" s="756"/>
      <c r="E533" s="756"/>
      <c r="F533" s="756"/>
      <c r="G533" s="756"/>
      <c r="H533" s="756"/>
      <c r="I533" s="756"/>
      <c r="J533" s="46"/>
      <c r="K533" s="26"/>
      <c r="L533" s="46"/>
      <c r="M533" s="765"/>
      <c r="N533" s="766"/>
      <c r="O533" s="45"/>
      <c r="P533" s="82"/>
    </row>
    <row r="534" spans="2:16" ht="14.4" thickBot="1">
      <c r="B534" s="81"/>
      <c r="C534" s="767" t="s">
        <v>46</v>
      </c>
      <c r="D534" s="768"/>
      <c r="E534" s="768"/>
      <c r="F534" s="768"/>
      <c r="G534" s="768"/>
      <c r="H534" s="768"/>
      <c r="I534" s="768"/>
      <c r="J534" s="768"/>
      <c r="K534" s="768"/>
      <c r="L534" s="768"/>
      <c r="M534" s="768"/>
      <c r="N534" s="769"/>
      <c r="O534" s="141">
        <f>SUM(O530:O533)</f>
        <v>12546</v>
      </c>
      <c r="P534" s="82"/>
    </row>
    <row r="535" spans="2:16" ht="14.4" thickBot="1">
      <c r="B535" s="81"/>
      <c r="C535" s="30"/>
      <c r="O535" s="29"/>
      <c r="P535" s="82"/>
    </row>
    <row r="536" spans="2:16" ht="14.4" thickBot="1">
      <c r="B536" s="81"/>
      <c r="C536" s="752" t="s">
        <v>60</v>
      </c>
      <c r="D536" s="753"/>
      <c r="E536" s="753"/>
      <c r="F536" s="753"/>
      <c r="G536" s="753"/>
      <c r="H536" s="753"/>
      <c r="I536" s="753"/>
      <c r="J536" s="753"/>
      <c r="K536" s="753"/>
      <c r="L536" s="753"/>
      <c r="M536" s="753"/>
      <c r="N536" s="754"/>
      <c r="O536" s="150">
        <f>ROUND(O534+O525+O518+O510,2)</f>
        <v>41473.4</v>
      </c>
      <c r="P536" s="82"/>
    </row>
    <row r="537" spans="2:16">
      <c r="B537" s="81"/>
      <c r="C537" s="779" t="s">
        <v>61</v>
      </c>
      <c r="D537" s="780"/>
      <c r="E537" s="780"/>
      <c r="F537" s="780"/>
      <c r="G537" s="780"/>
      <c r="H537" s="780"/>
      <c r="I537" s="780"/>
      <c r="J537" s="780"/>
      <c r="K537" s="780"/>
      <c r="L537" s="780"/>
      <c r="M537" s="780"/>
      <c r="N537" s="780"/>
      <c r="O537" s="781"/>
      <c r="P537" s="82"/>
    </row>
    <row r="538" spans="2:16">
      <c r="B538" s="81"/>
      <c r="C538" s="782"/>
      <c r="D538" s="783"/>
      <c r="E538" s="783"/>
      <c r="F538" s="783"/>
      <c r="G538" s="783"/>
      <c r="H538" s="783"/>
      <c r="I538" s="783"/>
      <c r="J538" s="783"/>
      <c r="K538" s="783"/>
      <c r="L538" s="783"/>
      <c r="M538" s="783"/>
      <c r="N538" s="783"/>
      <c r="O538" s="784"/>
      <c r="P538" s="82"/>
    </row>
    <row r="539" spans="2:16" ht="14.4" thickBot="1">
      <c r="B539" s="81"/>
      <c r="C539" s="785"/>
      <c r="D539" s="786"/>
      <c r="E539" s="786"/>
      <c r="F539" s="786"/>
      <c r="G539" s="786"/>
      <c r="H539" s="786"/>
      <c r="I539" s="786"/>
      <c r="J539" s="786"/>
      <c r="K539" s="786"/>
      <c r="L539" s="786"/>
      <c r="M539" s="786"/>
      <c r="N539" s="786"/>
      <c r="O539" s="787"/>
      <c r="P539" s="82"/>
    </row>
    <row r="540" spans="2:16">
      <c r="B540" s="81"/>
      <c r="C540" s="757" t="s">
        <v>62</v>
      </c>
      <c r="D540" s="758"/>
      <c r="E540" s="758"/>
      <c r="F540" s="758"/>
      <c r="G540" s="758"/>
      <c r="H540" s="758"/>
      <c r="I540" s="758"/>
      <c r="J540" s="123"/>
      <c r="K540" s="126"/>
      <c r="L540" s="125" t="s">
        <v>63</v>
      </c>
      <c r="M540" s="850" t="s">
        <v>64</v>
      </c>
      <c r="N540" s="851"/>
      <c r="O540" s="127"/>
      <c r="P540" s="82"/>
    </row>
    <row r="541" spans="2:16">
      <c r="B541" s="81"/>
      <c r="C541" s="761" t="s">
        <v>18</v>
      </c>
      <c r="D541" s="762"/>
      <c r="E541" s="762"/>
      <c r="F541" s="762"/>
      <c r="G541" s="762"/>
      <c r="H541" s="762"/>
      <c r="I541" s="762"/>
      <c r="J541" s="43"/>
      <c r="K541" s="42"/>
      <c r="L541" s="39">
        <v>0.28999999999999998</v>
      </c>
      <c r="M541" s="831">
        <f>+ROUND(O536*L541,2)</f>
        <v>12027.29</v>
      </c>
      <c r="N541" s="832"/>
      <c r="O541" s="38"/>
      <c r="P541" s="82"/>
    </row>
    <row r="542" spans="2:16">
      <c r="B542" s="81"/>
      <c r="C542" s="44" t="s">
        <v>65</v>
      </c>
      <c r="D542" s="31"/>
      <c r="E542" s="31"/>
      <c r="F542" s="31"/>
      <c r="G542" s="31"/>
      <c r="H542" s="31"/>
      <c r="I542" s="31"/>
      <c r="J542" s="43"/>
      <c r="K542" s="42"/>
      <c r="L542" s="39">
        <v>0.01</v>
      </c>
      <c r="M542" s="831">
        <f>+ROUND(O536*L542,2)</f>
        <v>414.73</v>
      </c>
      <c r="N542" s="832"/>
      <c r="O542" s="38"/>
      <c r="P542" s="82"/>
    </row>
    <row r="543" spans="2:16" ht="14.4" thickBot="1">
      <c r="B543" s="81"/>
      <c r="C543" s="79" t="s">
        <v>66</v>
      </c>
      <c r="D543" s="80"/>
      <c r="E543" s="80"/>
      <c r="F543" s="80"/>
      <c r="G543" s="80"/>
      <c r="H543" s="80"/>
      <c r="I543" s="80"/>
      <c r="J543" s="41"/>
      <c r="K543" s="40"/>
      <c r="L543" s="39">
        <v>0.05</v>
      </c>
      <c r="M543" s="833">
        <f>+ROUND(O536*L543,2)</f>
        <v>2073.67</v>
      </c>
      <c r="N543" s="834"/>
      <c r="O543" s="38"/>
      <c r="P543" s="82"/>
    </row>
    <row r="544" spans="2:16" ht="14.4" thickBot="1">
      <c r="B544" s="81"/>
      <c r="C544" s="767" t="s">
        <v>46</v>
      </c>
      <c r="D544" s="768"/>
      <c r="E544" s="768"/>
      <c r="F544" s="768"/>
      <c r="G544" s="768"/>
      <c r="H544" s="768"/>
      <c r="I544" s="768"/>
      <c r="J544" s="768"/>
      <c r="K544" s="768"/>
      <c r="L544" s="768"/>
      <c r="M544" s="768"/>
      <c r="N544" s="769"/>
      <c r="O544" s="136">
        <f>SUM(M541:N543)</f>
        <v>14515.69</v>
      </c>
      <c r="P544" s="82"/>
    </row>
    <row r="545" spans="2:16" ht="14.4" thickBot="1">
      <c r="B545" s="81"/>
      <c r="C545" s="30"/>
      <c r="O545" s="29"/>
      <c r="P545" s="82"/>
    </row>
    <row r="546" spans="2:16" ht="14.4" thickBot="1">
      <c r="B546" s="81"/>
      <c r="C546" s="752" t="s">
        <v>67</v>
      </c>
      <c r="D546" s="753"/>
      <c r="E546" s="753"/>
      <c r="F546" s="753"/>
      <c r="G546" s="753"/>
      <c r="H546" s="753"/>
      <c r="I546" s="753"/>
      <c r="J546" s="753"/>
      <c r="K546" s="753"/>
      <c r="L546" s="753"/>
      <c r="M546" s="753"/>
      <c r="N546" s="754"/>
      <c r="O546" s="150">
        <f>+O544+O536</f>
        <v>55989.090000000004</v>
      </c>
      <c r="P546" s="82"/>
    </row>
    <row r="547" spans="2:16">
      <c r="B547" s="81"/>
      <c r="C547" s="37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5"/>
      <c r="P547" s="82"/>
    </row>
    <row r="548" spans="2:16">
      <c r="B548" s="81"/>
      <c r="C548" s="30"/>
      <c r="O548" s="29"/>
      <c r="P548" s="82"/>
    </row>
    <row r="549" spans="2:16">
      <c r="B549" s="81"/>
      <c r="C549" s="30"/>
      <c r="O549" s="29"/>
      <c r="P549" s="82"/>
    </row>
    <row r="550" spans="2:16" ht="18">
      <c r="B550" s="81"/>
      <c r="C550" s="30"/>
      <c r="H550" s="128" t="s">
        <v>75</v>
      </c>
      <c r="O550" s="29"/>
      <c r="P550" s="82"/>
    </row>
    <row r="551" spans="2:16" ht="18">
      <c r="B551" s="81"/>
      <c r="C551" s="34"/>
      <c r="D551" s="85"/>
      <c r="E551" s="85"/>
      <c r="F551" s="85"/>
      <c r="G551" s="85"/>
      <c r="H551" s="128"/>
      <c r="I551" s="85"/>
      <c r="J551" s="85"/>
      <c r="K551" s="85"/>
      <c r="L551" s="85"/>
      <c r="M551" s="85"/>
      <c r="N551" s="85"/>
      <c r="O551" s="33"/>
      <c r="P551" s="82"/>
    </row>
    <row r="552" spans="2:16" ht="18">
      <c r="B552" s="81"/>
      <c r="C552" s="34"/>
      <c r="D552" s="85"/>
      <c r="E552" s="85"/>
      <c r="F552" s="85"/>
      <c r="G552" s="85"/>
      <c r="H552" s="128"/>
      <c r="K552" s="85"/>
      <c r="L552" s="85"/>
      <c r="M552" s="85"/>
      <c r="N552" s="85"/>
      <c r="O552" s="33"/>
      <c r="P552" s="82"/>
    </row>
    <row r="553" spans="2:16" ht="18">
      <c r="B553" s="81"/>
      <c r="C553" s="32"/>
      <c r="D553" s="86"/>
      <c r="E553" s="86"/>
      <c r="F553" s="86"/>
      <c r="G553" s="86"/>
      <c r="H553" s="128" t="s">
        <v>76</v>
      </c>
      <c r="I553" s="86"/>
      <c r="J553" s="86"/>
      <c r="K553" s="86"/>
      <c r="L553" s="86"/>
      <c r="M553" s="86"/>
      <c r="N553" s="86"/>
      <c r="O553" s="28"/>
      <c r="P553" s="82"/>
    </row>
    <row r="554" spans="2:16" ht="18">
      <c r="B554" s="81"/>
      <c r="C554" s="30"/>
      <c r="H554" s="129" t="s">
        <v>95</v>
      </c>
      <c r="O554" s="29"/>
      <c r="P554" s="82"/>
    </row>
    <row r="555" spans="2:16" ht="18">
      <c r="B555" s="81"/>
      <c r="C555" s="27"/>
      <c r="D555" s="87"/>
      <c r="E555" s="87"/>
      <c r="H555" s="128" t="s">
        <v>77</v>
      </c>
      <c r="K555" s="130"/>
      <c r="L555" s="130"/>
      <c r="M555" s="130"/>
      <c r="N555" s="130"/>
      <c r="O555" s="131"/>
      <c r="P555" s="82"/>
    </row>
    <row r="556" spans="2:16" ht="16.2" thickBot="1">
      <c r="B556" s="81"/>
      <c r="C556" s="835"/>
      <c r="D556" s="836"/>
      <c r="E556" s="836"/>
      <c r="F556" s="26"/>
      <c r="G556" s="26"/>
      <c r="H556" s="26"/>
      <c r="I556" s="26"/>
      <c r="J556" s="26"/>
      <c r="K556" s="132"/>
      <c r="L556" s="132"/>
      <c r="M556" s="132"/>
      <c r="N556" s="132"/>
      <c r="O556" s="133"/>
      <c r="P556" s="82"/>
    </row>
    <row r="557" spans="2:16" ht="14.4" thickBot="1">
      <c r="B557" s="88"/>
      <c r="C557" s="89"/>
      <c r="D557" s="89"/>
      <c r="E557" s="89"/>
      <c r="F557" s="89"/>
      <c r="G557" s="89"/>
      <c r="H557" s="89"/>
      <c r="I557" s="89"/>
      <c r="J557" s="89"/>
      <c r="K557" s="89"/>
      <c r="L557" s="89"/>
      <c r="M557" s="89"/>
      <c r="N557" s="89"/>
      <c r="O557" s="89"/>
      <c r="P557" s="90"/>
    </row>
    <row r="558" spans="2:16" ht="14.4" thickTop="1"/>
    <row r="561" spans="2:16" ht="14.4" thickBot="1"/>
    <row r="562" spans="2:16" ht="14.4" thickTop="1">
      <c r="B562" s="828"/>
      <c r="C562" s="829"/>
      <c r="D562" s="829"/>
      <c r="E562" s="829"/>
      <c r="F562" s="829"/>
      <c r="G562" s="829"/>
      <c r="H562" s="829"/>
      <c r="I562" s="829"/>
      <c r="J562" s="829"/>
      <c r="K562" s="829"/>
      <c r="L562" s="829"/>
      <c r="M562" s="829"/>
      <c r="N562" s="829"/>
      <c r="O562" s="829"/>
      <c r="P562" s="830"/>
    </row>
    <row r="563" spans="2:16" ht="13.8" customHeight="1">
      <c r="B563" s="103"/>
      <c r="C563" s="933" t="s">
        <v>336</v>
      </c>
      <c r="D563" s="933"/>
      <c r="E563" s="933"/>
      <c r="F563" s="933"/>
      <c r="G563" s="933"/>
      <c r="H563" s="933"/>
      <c r="I563" s="933"/>
      <c r="J563" s="933"/>
      <c r="K563" s="933"/>
      <c r="L563" s="933"/>
      <c r="M563" s="933"/>
      <c r="P563" s="82"/>
    </row>
    <row r="564" spans="2:16" ht="14.4">
      <c r="B564" s="103"/>
      <c r="C564" s="933" t="s">
        <v>334</v>
      </c>
      <c r="D564" s="933"/>
      <c r="E564" s="933"/>
      <c r="F564" s="933"/>
      <c r="G564" s="935"/>
      <c r="H564" s="935"/>
      <c r="I564" s="935"/>
      <c r="J564" s="935"/>
      <c r="K564" s="935"/>
      <c r="L564" s="935"/>
      <c r="M564" s="935"/>
      <c r="P564" s="82"/>
    </row>
    <row r="565" spans="2:16">
      <c r="B565" s="103"/>
      <c r="C565" s="91"/>
      <c r="D565" s="92"/>
      <c r="E565" s="91"/>
      <c r="F565" s="92"/>
      <c r="P565" s="82"/>
    </row>
    <row r="566" spans="2:16" ht="14.4" thickBot="1">
      <c r="B566" s="81"/>
      <c r="P566" s="82"/>
    </row>
    <row r="567" spans="2:16">
      <c r="B567" s="81"/>
      <c r="C567" s="820"/>
      <c r="D567" s="821"/>
      <c r="E567" s="810"/>
      <c r="F567" s="810"/>
      <c r="G567" s="810"/>
      <c r="H567" s="810"/>
      <c r="I567" s="810"/>
      <c r="J567" s="810"/>
      <c r="K567" s="811"/>
      <c r="L567" s="790"/>
      <c r="M567" s="791"/>
      <c r="N567" s="791"/>
      <c r="O567" s="792"/>
      <c r="P567" s="82"/>
    </row>
    <row r="568" spans="2:16">
      <c r="B568" s="81"/>
      <c r="C568" s="822"/>
      <c r="D568" s="823"/>
      <c r="E568" s="812" t="s">
        <v>74</v>
      </c>
      <c r="F568" s="812"/>
      <c r="G568" s="812"/>
      <c r="H568" s="812"/>
      <c r="I568" s="812"/>
      <c r="J568" s="812"/>
      <c r="K568" s="813"/>
      <c r="L568" s="793"/>
      <c r="M568" s="794"/>
      <c r="N568" s="794"/>
      <c r="O568" s="795"/>
      <c r="P568" s="82"/>
    </row>
    <row r="569" spans="2:16">
      <c r="B569" s="81"/>
      <c r="C569" s="822"/>
      <c r="D569" s="823"/>
      <c r="E569" s="814"/>
      <c r="F569" s="814"/>
      <c r="G569" s="814"/>
      <c r="H569" s="814"/>
      <c r="I569" s="814"/>
      <c r="J569" s="814"/>
      <c r="K569" s="815"/>
      <c r="L569" s="885" t="s">
        <v>28</v>
      </c>
      <c r="M569" s="886"/>
      <c r="N569" s="887"/>
      <c r="O569" s="888"/>
      <c r="P569" s="82"/>
    </row>
    <row r="570" spans="2:16">
      <c r="B570" s="81"/>
      <c r="C570" s="822"/>
      <c r="D570" s="823"/>
      <c r="E570" s="812"/>
      <c r="F570" s="812"/>
      <c r="G570" s="812"/>
      <c r="H570" s="812"/>
      <c r="I570" s="812"/>
      <c r="J570" s="812"/>
      <c r="K570" s="813"/>
      <c r="L570" s="775"/>
      <c r="M570" s="799"/>
      <c r="N570" s="800"/>
      <c r="O570" s="801"/>
      <c r="P570" s="82"/>
    </row>
    <row r="571" spans="2:16">
      <c r="B571" s="81"/>
      <c r="C571" s="822"/>
      <c r="D571" s="823"/>
      <c r="E571" s="816"/>
      <c r="F571" s="816"/>
      <c r="G571" s="816"/>
      <c r="H571" s="816"/>
      <c r="I571" s="816"/>
      <c r="J571" s="816"/>
      <c r="K571" s="817"/>
      <c r="L571" s="885" t="s">
        <v>29</v>
      </c>
      <c r="M571" s="774">
        <v>8</v>
      </c>
      <c r="N571" s="774" t="s">
        <v>30</v>
      </c>
      <c r="O571" s="788" t="str">
        <f>+$O$11</f>
        <v>X</v>
      </c>
      <c r="P571" s="82"/>
    </row>
    <row r="572" spans="2:16">
      <c r="B572" s="81"/>
      <c r="C572" s="822"/>
      <c r="D572" s="823"/>
      <c r="E572" s="816"/>
      <c r="F572" s="816"/>
      <c r="G572" s="816"/>
      <c r="H572" s="816"/>
      <c r="I572" s="816"/>
      <c r="J572" s="816"/>
      <c r="K572" s="817"/>
      <c r="L572" s="804"/>
      <c r="M572" s="804"/>
      <c r="N572" s="804"/>
      <c r="O572" s="789"/>
      <c r="P572" s="82"/>
    </row>
    <row r="573" spans="2:16">
      <c r="B573" s="81"/>
      <c r="C573" s="824"/>
      <c r="D573" s="825"/>
      <c r="E573" s="818" t="s">
        <v>31</v>
      </c>
      <c r="F573" s="818"/>
      <c r="G573" s="818"/>
      <c r="H573" s="818"/>
      <c r="I573" s="818"/>
      <c r="J573" s="818"/>
      <c r="K573" s="819"/>
      <c r="L573" s="804"/>
      <c r="M573" s="804"/>
      <c r="N573" s="804"/>
      <c r="O573" s="789"/>
      <c r="P573" s="82"/>
    </row>
    <row r="574" spans="2:16" ht="14.4" thickBot="1">
      <c r="B574" s="81"/>
      <c r="C574" s="216"/>
      <c r="D574" s="217"/>
      <c r="E574" s="217"/>
      <c r="F574" s="217"/>
      <c r="G574" s="217"/>
      <c r="H574" s="217"/>
      <c r="I574" s="217"/>
      <c r="J574" s="217"/>
      <c r="K574" s="217"/>
      <c r="L574" s="217"/>
      <c r="M574" s="72"/>
      <c r="N574" s="72"/>
      <c r="O574" s="71"/>
      <c r="P574" s="82"/>
    </row>
    <row r="575" spans="2:16">
      <c r="B575" s="81"/>
      <c r="C575" s="70"/>
      <c r="D575" s="69"/>
      <c r="E575" s="69"/>
      <c r="F575" s="69"/>
      <c r="G575" s="69"/>
      <c r="H575" s="69"/>
      <c r="I575" s="69"/>
      <c r="J575" s="69"/>
      <c r="K575" s="69"/>
      <c r="L575" s="68" t="s">
        <v>32</v>
      </c>
      <c r="M575" s="67" t="s">
        <v>33</v>
      </c>
      <c r="N575" s="67" t="s">
        <v>34</v>
      </c>
      <c r="O575" s="66" t="s">
        <v>35</v>
      </c>
      <c r="P575" s="82"/>
    </row>
    <row r="576" spans="2:16">
      <c r="B576" s="81"/>
      <c r="C576" s="32"/>
      <c r="D576" s="174"/>
      <c r="E576" s="174"/>
      <c r="F576" s="174"/>
      <c r="G576" s="174"/>
      <c r="H576" s="174"/>
      <c r="I576" s="174"/>
      <c r="J576" s="174"/>
      <c r="K576" s="174"/>
      <c r="L576" s="84"/>
      <c r="M576" s="65">
        <f>+$M$16</f>
        <v>2</v>
      </c>
      <c r="N576" s="65">
        <f>+$N$16</f>
        <v>6</v>
      </c>
      <c r="O576" s="64">
        <f>+$O$16</f>
        <v>2026</v>
      </c>
      <c r="P576" s="82"/>
    </row>
    <row r="577" spans="2:16">
      <c r="B577" s="81"/>
      <c r="C577" s="63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1"/>
      <c r="P577" s="82"/>
    </row>
    <row r="578" spans="2:16" ht="14.4" thickBot="1">
      <c r="B578" s="81"/>
      <c r="C578" s="171"/>
      <c r="D578" s="172"/>
      <c r="E578" s="172"/>
      <c r="F578" s="172"/>
      <c r="G578" s="172"/>
      <c r="H578" s="172"/>
      <c r="I578" s="172"/>
      <c r="J578" s="172"/>
      <c r="K578" s="172"/>
      <c r="L578" s="172"/>
      <c r="M578" s="172"/>
      <c r="N578" s="172"/>
      <c r="O578" s="60"/>
      <c r="P578" s="82"/>
    </row>
    <row r="579" spans="2:16" ht="14.4" thickBot="1">
      <c r="B579" s="81"/>
      <c r="C579" s="37"/>
      <c r="D579" s="36"/>
      <c r="E579" s="36"/>
      <c r="F579" s="36"/>
      <c r="G579" s="36"/>
      <c r="H579" s="36"/>
      <c r="K579" s="36"/>
      <c r="L579" s="36"/>
      <c r="M579" s="36"/>
      <c r="N579" s="36"/>
      <c r="O579" s="35"/>
      <c r="P579" s="82"/>
    </row>
    <row r="580" spans="2:16">
      <c r="B580" s="81"/>
      <c r="C580" s="841" t="s">
        <v>36</v>
      </c>
      <c r="D580" s="842"/>
      <c r="E580" s="842"/>
      <c r="F580" s="842"/>
      <c r="G580" s="842"/>
      <c r="H580" s="842"/>
      <c r="I580" s="842"/>
      <c r="J580" s="842"/>
      <c r="K580" s="842"/>
      <c r="L580" s="842"/>
      <c r="M580" s="842"/>
      <c r="N580" s="842"/>
      <c r="O580" s="843"/>
      <c r="P580" s="82"/>
    </row>
    <row r="581" spans="2:16" ht="14.4" thickBot="1">
      <c r="B581" s="81"/>
      <c r="C581" s="30"/>
      <c r="O581" s="29"/>
      <c r="P581" s="82"/>
    </row>
    <row r="582" spans="2:16">
      <c r="B582" s="81"/>
      <c r="C582" s="117" t="s">
        <v>37</v>
      </c>
      <c r="D582" s="776" t="s">
        <v>38</v>
      </c>
      <c r="E582" s="777"/>
      <c r="F582" s="777"/>
      <c r="G582" s="777"/>
      <c r="H582" s="777"/>
      <c r="I582" s="777"/>
      <c r="J582" s="777"/>
      <c r="K582" s="777"/>
      <c r="L582" s="778"/>
      <c r="M582" s="839" t="s">
        <v>39</v>
      </c>
      <c r="N582" s="840"/>
      <c r="O582" s="117" t="s">
        <v>8</v>
      </c>
      <c r="P582" s="82"/>
    </row>
    <row r="583" spans="2:16" ht="14.4" thickBot="1">
      <c r="B583" s="81"/>
      <c r="C583" s="118">
        <f>+'PRESUPUESTO OFICIAL (Entidad)'!D30</f>
        <v>4.01</v>
      </c>
      <c r="D583" s="807" t="str">
        <f>+'PRESUPUESTO OFICIAL (Entidad)'!E30</f>
        <v>Viga de amarre superior para caseta (0.12X0.20m); concreto 3000 psi (210kg/cm²), reforzada con 4 varillas de 3/8", estribos de 1/4".</v>
      </c>
      <c r="E583" s="808"/>
      <c r="F583" s="808"/>
      <c r="G583" s="808"/>
      <c r="H583" s="808"/>
      <c r="I583" s="808"/>
      <c r="J583" s="808"/>
      <c r="K583" s="808"/>
      <c r="L583" s="809"/>
      <c r="M583" s="807" t="str">
        <f>+'PRESUPUESTO OFICIAL (Entidad)'!F30</f>
        <v>ML</v>
      </c>
      <c r="N583" s="809"/>
      <c r="O583" s="119">
        <f>+'PRESUPUESTO OFICIAL (Entidad)'!G30</f>
        <v>71.2</v>
      </c>
      <c r="P583" s="82"/>
    </row>
    <row r="584" spans="2:16">
      <c r="B584" s="81"/>
      <c r="C584" s="779" t="s">
        <v>40</v>
      </c>
      <c r="D584" s="780"/>
      <c r="E584" s="780"/>
      <c r="F584" s="780"/>
      <c r="G584" s="780"/>
      <c r="H584" s="780"/>
      <c r="I584" s="780"/>
      <c r="J584" s="780"/>
      <c r="K584" s="780"/>
      <c r="L584" s="780"/>
      <c r="M584" s="780"/>
      <c r="N584" s="780"/>
      <c r="O584" s="781"/>
      <c r="P584" s="82"/>
    </row>
    <row r="585" spans="2:16">
      <c r="B585" s="81"/>
      <c r="C585" s="782"/>
      <c r="D585" s="783"/>
      <c r="E585" s="783"/>
      <c r="F585" s="783"/>
      <c r="G585" s="783"/>
      <c r="H585" s="783"/>
      <c r="I585" s="783"/>
      <c r="J585" s="783"/>
      <c r="K585" s="783"/>
      <c r="L585" s="783"/>
      <c r="M585" s="783"/>
      <c r="N585" s="783"/>
      <c r="O585" s="784"/>
      <c r="P585" s="82"/>
    </row>
    <row r="586" spans="2:16" ht="14.4" thickBot="1">
      <c r="B586" s="81"/>
      <c r="C586" s="785"/>
      <c r="D586" s="878"/>
      <c r="E586" s="878"/>
      <c r="F586" s="878"/>
      <c r="G586" s="878"/>
      <c r="H586" s="878"/>
      <c r="I586" s="878"/>
      <c r="J586" s="878"/>
      <c r="K586" s="878"/>
      <c r="L586" s="878"/>
      <c r="M586" s="878"/>
      <c r="N586" s="878"/>
      <c r="O586" s="879"/>
      <c r="P586" s="82"/>
    </row>
    <row r="587" spans="2:16">
      <c r="B587" s="81"/>
      <c r="C587" s="757" t="s">
        <v>38</v>
      </c>
      <c r="D587" s="837"/>
      <c r="E587" s="837"/>
      <c r="F587" s="837"/>
      <c r="G587" s="838"/>
      <c r="H587" s="759" t="s">
        <v>41</v>
      </c>
      <c r="I587" s="837"/>
      <c r="J587" s="805" t="s">
        <v>42</v>
      </c>
      <c r="K587" s="806"/>
      <c r="L587" s="121" t="s">
        <v>43</v>
      </c>
      <c r="M587" s="759" t="s">
        <v>44</v>
      </c>
      <c r="N587" s="760"/>
      <c r="O587" s="122" t="s">
        <v>45</v>
      </c>
      <c r="P587" s="82"/>
    </row>
    <row r="588" spans="2:16">
      <c r="B588" s="81"/>
      <c r="C588" s="761" t="s">
        <v>78</v>
      </c>
      <c r="D588" s="869"/>
      <c r="E588" s="869"/>
      <c r="F588" s="869"/>
      <c r="G588" s="870"/>
      <c r="H588" s="871"/>
      <c r="I588" s="870"/>
      <c r="J588" s="863" t="s">
        <v>79</v>
      </c>
      <c r="K588" s="864"/>
      <c r="L588" s="206">
        <f>+O621</f>
        <v>9600</v>
      </c>
      <c r="M588" s="872">
        <v>0.1</v>
      </c>
      <c r="N588" s="873"/>
      <c r="O588" s="207">
        <f>+ROUND(L588*M588,2)</f>
        <v>960</v>
      </c>
      <c r="P588" s="82"/>
    </row>
    <row r="589" spans="2:16">
      <c r="B589" s="81"/>
      <c r="C589" s="202" t="s">
        <v>230</v>
      </c>
      <c r="D589" s="164"/>
      <c r="E589" s="164"/>
      <c r="F589" s="164"/>
      <c r="G589" s="204"/>
      <c r="H589" s="205"/>
      <c r="I589" s="204"/>
      <c r="J589" s="863" t="s">
        <v>81</v>
      </c>
      <c r="K589" s="864"/>
      <c r="L589" s="206">
        <v>1420</v>
      </c>
      <c r="M589" s="874">
        <v>5</v>
      </c>
      <c r="N589" s="875"/>
      <c r="O589" s="207">
        <f>+L589/M589</f>
        <v>284</v>
      </c>
      <c r="P589" s="82"/>
    </row>
    <row r="590" spans="2:16">
      <c r="B590" s="81"/>
      <c r="C590" s="202" t="s">
        <v>231</v>
      </c>
      <c r="D590" s="164"/>
      <c r="E590" s="164"/>
      <c r="F590" s="164"/>
      <c r="G590" s="204"/>
      <c r="H590" s="205"/>
      <c r="I590" s="204"/>
      <c r="J590" s="863" t="s">
        <v>81</v>
      </c>
      <c r="K590" s="864"/>
      <c r="L590" s="206">
        <v>1000</v>
      </c>
      <c r="M590" s="874">
        <v>5</v>
      </c>
      <c r="N590" s="875"/>
      <c r="O590" s="207">
        <f t="shared" ref="O590:O593" si="4">+L590/M590</f>
        <v>200</v>
      </c>
      <c r="P590" s="82"/>
    </row>
    <row r="591" spans="2:16">
      <c r="B591" s="81"/>
      <c r="C591" s="202" t="s">
        <v>203</v>
      </c>
      <c r="D591" s="164"/>
      <c r="E591" s="164"/>
      <c r="F591" s="164"/>
      <c r="G591" s="204"/>
      <c r="H591" s="205"/>
      <c r="I591" s="204"/>
      <c r="J591" s="863" t="s">
        <v>81</v>
      </c>
      <c r="K591" s="864"/>
      <c r="L591" s="206">
        <v>60000</v>
      </c>
      <c r="M591" s="874">
        <v>15</v>
      </c>
      <c r="N591" s="875"/>
      <c r="O591" s="207">
        <f t="shared" si="4"/>
        <v>4000</v>
      </c>
      <c r="P591" s="82"/>
    </row>
    <row r="592" spans="2:16">
      <c r="B592" s="81"/>
      <c r="C592" s="218" t="s">
        <v>232</v>
      </c>
      <c r="D592" s="203"/>
      <c r="E592" s="203"/>
      <c r="F592" s="203"/>
      <c r="G592" s="204"/>
      <c r="H592" s="205"/>
      <c r="I592" s="204"/>
      <c r="J592" s="863" t="s">
        <v>81</v>
      </c>
      <c r="K592" s="864"/>
      <c r="L592" s="206">
        <v>840</v>
      </c>
      <c r="M592" s="874">
        <v>5</v>
      </c>
      <c r="N592" s="875"/>
      <c r="O592" s="207">
        <f t="shared" si="4"/>
        <v>168</v>
      </c>
      <c r="P592" s="82"/>
    </row>
    <row r="593" spans="2:16" ht="14.4" thickBot="1">
      <c r="B593" s="81"/>
      <c r="C593" s="393" t="s">
        <v>204</v>
      </c>
      <c r="D593" s="394"/>
      <c r="E593" s="394"/>
      <c r="F593" s="394"/>
      <c r="G593" s="395"/>
      <c r="H593" s="853"/>
      <c r="I593" s="852"/>
      <c r="J593" s="765" t="s">
        <v>81</v>
      </c>
      <c r="K593" s="766"/>
      <c r="L593" s="211">
        <v>40000</v>
      </c>
      <c r="M593" s="876">
        <v>15</v>
      </c>
      <c r="N593" s="877"/>
      <c r="O593" s="207">
        <f t="shared" si="4"/>
        <v>2666.6666666666665</v>
      </c>
      <c r="P593" s="82"/>
    </row>
    <row r="594" spans="2:16" ht="14.4" thickBot="1">
      <c r="B594" s="81"/>
      <c r="C594" s="767" t="s">
        <v>46</v>
      </c>
      <c r="D594" s="768"/>
      <c r="E594" s="768"/>
      <c r="F594" s="768"/>
      <c r="G594" s="768"/>
      <c r="H594" s="768"/>
      <c r="I594" s="768"/>
      <c r="J594" s="768"/>
      <c r="K594" s="768"/>
      <c r="L594" s="768"/>
      <c r="M594" s="768"/>
      <c r="N594" s="769"/>
      <c r="O594" s="136">
        <f>SUM(O588:O593)</f>
        <v>8278.6666666666661</v>
      </c>
      <c r="P594" s="82"/>
    </row>
    <row r="595" spans="2:16">
      <c r="B595" s="81"/>
      <c r="C595" s="779" t="s">
        <v>47</v>
      </c>
      <c r="D595" s="780"/>
      <c r="E595" s="780"/>
      <c r="F595" s="780"/>
      <c r="G595" s="780"/>
      <c r="H595" s="780"/>
      <c r="I595" s="780"/>
      <c r="J595" s="780"/>
      <c r="K595" s="780"/>
      <c r="L595" s="780"/>
      <c r="M595" s="780"/>
      <c r="N595" s="780"/>
      <c r="O595" s="781"/>
      <c r="P595" s="82"/>
    </row>
    <row r="596" spans="2:16">
      <c r="B596" s="81"/>
      <c r="C596" s="782"/>
      <c r="D596" s="783"/>
      <c r="E596" s="783"/>
      <c r="F596" s="783"/>
      <c r="G596" s="783"/>
      <c r="H596" s="783"/>
      <c r="I596" s="783"/>
      <c r="J596" s="783"/>
      <c r="K596" s="783"/>
      <c r="L596" s="783"/>
      <c r="M596" s="783"/>
      <c r="N596" s="783"/>
      <c r="O596" s="784"/>
      <c r="P596" s="82"/>
    </row>
    <row r="597" spans="2:16" ht="14.4" thickBot="1">
      <c r="B597" s="81"/>
      <c r="C597" s="785"/>
      <c r="D597" s="878"/>
      <c r="E597" s="878"/>
      <c r="F597" s="878"/>
      <c r="G597" s="878"/>
      <c r="H597" s="878"/>
      <c r="I597" s="878"/>
      <c r="J597" s="878"/>
      <c r="K597" s="878"/>
      <c r="L597" s="878"/>
      <c r="M597" s="878"/>
      <c r="N597" s="878"/>
      <c r="O597" s="879"/>
      <c r="P597" s="82"/>
    </row>
    <row r="598" spans="2:16">
      <c r="B598" s="81"/>
      <c r="C598" s="757" t="s">
        <v>38</v>
      </c>
      <c r="D598" s="758"/>
      <c r="E598" s="758"/>
      <c r="F598" s="758"/>
      <c r="G598" s="758"/>
      <c r="H598" s="758"/>
      <c r="I598" s="758"/>
      <c r="J598" s="760"/>
      <c r="K598" s="170" t="s">
        <v>39</v>
      </c>
      <c r="L598" s="121" t="s">
        <v>8</v>
      </c>
      <c r="M598" s="759" t="s">
        <v>48</v>
      </c>
      <c r="N598" s="760"/>
      <c r="O598" s="122" t="s">
        <v>45</v>
      </c>
      <c r="P598" s="82"/>
    </row>
    <row r="599" spans="2:16">
      <c r="B599" s="81"/>
      <c r="C599" s="397" t="s">
        <v>207</v>
      </c>
      <c r="D599" s="401"/>
      <c r="E599" s="401"/>
      <c r="F599" s="401"/>
      <c r="G599" s="401"/>
      <c r="H599" s="401"/>
      <c r="I599" s="401"/>
      <c r="J599" s="402"/>
      <c r="K599" s="412" t="s">
        <v>118</v>
      </c>
      <c r="L599" s="209">
        <v>2.0000000000000004E-2</v>
      </c>
      <c r="M599" s="880">
        <v>600000</v>
      </c>
      <c r="N599" s="881"/>
      <c r="O599" s="207">
        <f>+ROUND(M599*L599,2)</f>
        <v>12000</v>
      </c>
      <c r="P599" s="82"/>
    </row>
    <row r="600" spans="2:16">
      <c r="B600" s="81"/>
      <c r="C600" s="202" t="s">
        <v>206</v>
      </c>
      <c r="D600" s="203"/>
      <c r="E600" s="203"/>
      <c r="F600" s="203"/>
      <c r="G600" s="203"/>
      <c r="H600" s="203"/>
      <c r="I600" s="203"/>
      <c r="J600" s="204"/>
      <c r="K600" s="412" t="s">
        <v>209</v>
      </c>
      <c r="L600" s="219">
        <v>0.15</v>
      </c>
      <c r="M600" s="880">
        <v>4000</v>
      </c>
      <c r="N600" s="881"/>
      <c r="O600" s="207">
        <f t="shared" ref="O600:O603" si="5">+ROUND(M600*L600,2)</f>
        <v>600</v>
      </c>
      <c r="P600" s="82"/>
    </row>
    <row r="601" spans="2:16">
      <c r="B601" s="81"/>
      <c r="C601" s="202" t="s">
        <v>211</v>
      </c>
      <c r="D601" s="164"/>
      <c r="E601" s="164"/>
      <c r="F601" s="164"/>
      <c r="G601" s="164"/>
      <c r="H601" s="164"/>
      <c r="I601" s="164"/>
      <c r="J601" s="204"/>
      <c r="K601" s="412" t="s">
        <v>88</v>
      </c>
      <c r="L601" s="219">
        <v>0.03</v>
      </c>
      <c r="M601" s="880">
        <v>6000</v>
      </c>
      <c r="N601" s="881"/>
      <c r="O601" s="207">
        <f t="shared" si="5"/>
        <v>180</v>
      </c>
      <c r="P601" s="82"/>
    </row>
    <row r="602" spans="2:16">
      <c r="B602" s="81"/>
      <c r="C602" s="202" t="s">
        <v>212</v>
      </c>
      <c r="D602" s="164"/>
      <c r="E602" s="164"/>
      <c r="F602" s="164"/>
      <c r="G602" s="164"/>
      <c r="H602" s="164"/>
      <c r="I602" s="164"/>
      <c r="J602" s="204"/>
      <c r="K602" s="412" t="s">
        <v>163</v>
      </c>
      <c r="L602" s="219">
        <v>0.6</v>
      </c>
      <c r="M602" s="880">
        <v>7410</v>
      </c>
      <c r="N602" s="881"/>
      <c r="O602" s="207">
        <f t="shared" si="5"/>
        <v>4446</v>
      </c>
      <c r="P602" s="82"/>
    </row>
    <row r="603" spans="2:16">
      <c r="B603" s="81"/>
      <c r="C603" s="202" t="s">
        <v>233</v>
      </c>
      <c r="D603" s="203"/>
      <c r="E603" s="203"/>
      <c r="F603" s="203"/>
      <c r="G603" s="203"/>
      <c r="H603" s="203"/>
      <c r="I603" s="203"/>
      <c r="J603" s="204"/>
      <c r="K603" s="163" t="s">
        <v>163</v>
      </c>
      <c r="L603" s="219">
        <v>0.73</v>
      </c>
      <c r="M603" s="880">
        <v>14940</v>
      </c>
      <c r="N603" s="881"/>
      <c r="O603" s="207">
        <f t="shared" si="5"/>
        <v>10906.2</v>
      </c>
      <c r="P603" s="82"/>
    </row>
    <row r="604" spans="2:16" ht="14.4" thickBot="1">
      <c r="B604" s="81"/>
      <c r="C604" s="202" t="s">
        <v>208</v>
      </c>
      <c r="D604" s="164"/>
      <c r="E604" s="164"/>
      <c r="F604" s="164"/>
      <c r="G604" s="164"/>
      <c r="H604" s="164"/>
      <c r="I604" s="164"/>
      <c r="J604" s="204"/>
      <c r="K604" s="166" t="s">
        <v>79</v>
      </c>
      <c r="L604" s="400">
        <v>0.04</v>
      </c>
      <c r="M604" s="880"/>
      <c r="N604" s="881"/>
      <c r="O604" s="207">
        <f>+(O603+O602+O601+O600+O599)*L604</f>
        <v>1125.288</v>
      </c>
      <c r="P604" s="82"/>
    </row>
    <row r="605" spans="2:16" ht="14.4" thickBot="1">
      <c r="B605" s="81"/>
      <c r="C605" s="767" t="s">
        <v>46</v>
      </c>
      <c r="D605" s="768"/>
      <c r="E605" s="768"/>
      <c r="F605" s="768"/>
      <c r="G605" s="768"/>
      <c r="H605" s="768"/>
      <c r="I605" s="768"/>
      <c r="J605" s="768"/>
      <c r="K605" s="768"/>
      <c r="L605" s="768"/>
      <c r="M605" s="768"/>
      <c r="N605" s="769"/>
      <c r="O605" s="141">
        <f>SUM(O599:O604)</f>
        <v>29257.488000000001</v>
      </c>
      <c r="P605" s="82"/>
    </row>
    <row r="606" spans="2:16">
      <c r="B606" s="81"/>
      <c r="C606" s="779" t="s">
        <v>49</v>
      </c>
      <c r="D606" s="780"/>
      <c r="E606" s="780"/>
      <c r="F606" s="780"/>
      <c r="G606" s="780"/>
      <c r="H606" s="780"/>
      <c r="I606" s="780"/>
      <c r="J606" s="780"/>
      <c r="K606" s="780"/>
      <c r="L606" s="780"/>
      <c r="M606" s="780"/>
      <c r="N606" s="780"/>
      <c r="O606" s="781"/>
      <c r="P606" s="82"/>
    </row>
    <row r="607" spans="2:16">
      <c r="B607" s="81"/>
      <c r="C607" s="782"/>
      <c r="D607" s="783"/>
      <c r="E607" s="783"/>
      <c r="F607" s="783"/>
      <c r="G607" s="783"/>
      <c r="H607" s="783"/>
      <c r="I607" s="783"/>
      <c r="J607" s="783"/>
      <c r="K607" s="783"/>
      <c r="L607" s="783"/>
      <c r="M607" s="783"/>
      <c r="N607" s="783"/>
      <c r="O607" s="784"/>
      <c r="P607" s="82"/>
    </row>
    <row r="608" spans="2:16" ht="14.4" thickBot="1">
      <c r="B608" s="81"/>
      <c r="C608" s="785"/>
      <c r="D608" s="878"/>
      <c r="E608" s="878"/>
      <c r="F608" s="878"/>
      <c r="G608" s="878"/>
      <c r="H608" s="878"/>
      <c r="I608" s="878"/>
      <c r="J608" s="878"/>
      <c r="K608" s="878"/>
      <c r="L608" s="878"/>
      <c r="M608" s="878"/>
      <c r="N608" s="878"/>
      <c r="O608" s="879"/>
      <c r="P608" s="82"/>
    </row>
    <row r="609" spans="2:16">
      <c r="B609" s="81"/>
      <c r="C609" s="757" t="s">
        <v>50</v>
      </c>
      <c r="D609" s="758"/>
      <c r="E609" s="758"/>
      <c r="F609" s="758"/>
      <c r="G609" s="758"/>
      <c r="H609" s="758"/>
      <c r="I609" s="758"/>
      <c r="J609" s="121" t="s">
        <v>51</v>
      </c>
      <c r="K609" s="169" t="s">
        <v>52</v>
      </c>
      <c r="L609" s="124" t="s">
        <v>53</v>
      </c>
      <c r="M609" s="759" t="s">
        <v>54</v>
      </c>
      <c r="N609" s="760"/>
      <c r="O609" s="122" t="s">
        <v>45</v>
      </c>
      <c r="P609" s="82"/>
    </row>
    <row r="610" spans="2:16">
      <c r="B610" s="81"/>
      <c r="C610" s="761" t="s">
        <v>196</v>
      </c>
      <c r="D610" s="762"/>
      <c r="E610" s="762"/>
      <c r="F610" s="762"/>
      <c r="G610" s="762"/>
      <c r="H610" s="762"/>
      <c r="I610" s="762"/>
      <c r="J610" s="55">
        <v>0.05</v>
      </c>
      <c r="K610" s="56">
        <v>12</v>
      </c>
      <c r="L610" s="55" t="s">
        <v>197</v>
      </c>
      <c r="M610" s="763">
        <v>1800</v>
      </c>
      <c r="N610" s="764"/>
      <c r="O610" s="54">
        <f>M610*K610*J610</f>
        <v>1080</v>
      </c>
      <c r="P610" s="82"/>
    </row>
    <row r="611" spans="2:16" ht="14.4" thickBot="1">
      <c r="B611" s="81"/>
      <c r="C611" s="755"/>
      <c r="D611" s="756"/>
      <c r="E611" s="756"/>
      <c r="F611" s="756"/>
      <c r="G611" s="756"/>
      <c r="H611" s="756"/>
      <c r="I611" s="756"/>
      <c r="J611" s="220"/>
      <c r="K611" s="221"/>
      <c r="L611" s="220"/>
      <c r="M611" s="765"/>
      <c r="N611" s="766"/>
      <c r="O611" s="151"/>
      <c r="P611" s="82"/>
    </row>
    <row r="612" spans="2:16" ht="14.4" thickBot="1">
      <c r="B612" s="81"/>
      <c r="C612" s="767" t="s">
        <v>46</v>
      </c>
      <c r="D612" s="768"/>
      <c r="E612" s="768"/>
      <c r="F612" s="768"/>
      <c r="G612" s="768"/>
      <c r="H612" s="768"/>
      <c r="I612" s="768"/>
      <c r="J612" s="768"/>
      <c r="K612" s="768"/>
      <c r="L612" s="768"/>
      <c r="M612" s="768"/>
      <c r="N612" s="769"/>
      <c r="O612" s="136">
        <f>SUM(O610:O611)</f>
        <v>1080</v>
      </c>
      <c r="P612" s="82"/>
    </row>
    <row r="613" spans="2:16">
      <c r="B613" s="81"/>
      <c r="C613" s="779" t="s">
        <v>55</v>
      </c>
      <c r="D613" s="780"/>
      <c r="E613" s="780"/>
      <c r="F613" s="780"/>
      <c r="G613" s="780"/>
      <c r="H613" s="780"/>
      <c r="I613" s="780"/>
      <c r="J613" s="780"/>
      <c r="K613" s="780"/>
      <c r="L613" s="780"/>
      <c r="M613" s="780"/>
      <c r="N613" s="780"/>
      <c r="O613" s="781"/>
      <c r="P613" s="82"/>
    </row>
    <row r="614" spans="2:16">
      <c r="B614" s="81"/>
      <c r="C614" s="782"/>
      <c r="D614" s="783"/>
      <c r="E614" s="783"/>
      <c r="F614" s="783"/>
      <c r="G614" s="783"/>
      <c r="H614" s="783"/>
      <c r="I614" s="783"/>
      <c r="J614" s="783"/>
      <c r="K614" s="783"/>
      <c r="L614" s="783"/>
      <c r="M614" s="783"/>
      <c r="N614" s="783"/>
      <c r="O614" s="784"/>
      <c r="P614" s="82"/>
    </row>
    <row r="615" spans="2:16" ht="14.4" thickBot="1">
      <c r="B615" s="81"/>
      <c r="C615" s="785"/>
      <c r="D615" s="878"/>
      <c r="E615" s="878"/>
      <c r="F615" s="878"/>
      <c r="G615" s="878"/>
      <c r="H615" s="878"/>
      <c r="I615" s="878"/>
      <c r="J615" s="878"/>
      <c r="K615" s="878"/>
      <c r="L615" s="878"/>
      <c r="M615" s="878"/>
      <c r="N615" s="878"/>
      <c r="O615" s="879"/>
      <c r="P615" s="82"/>
    </row>
    <row r="616" spans="2:16" ht="27.6" customHeight="1">
      <c r="B616" s="81"/>
      <c r="C616" s="770" t="s">
        <v>56</v>
      </c>
      <c r="D616" s="771"/>
      <c r="E616" s="771"/>
      <c r="F616" s="771"/>
      <c r="G616" s="771"/>
      <c r="H616" s="771"/>
      <c r="I616" s="771"/>
      <c r="J616" s="143" t="s">
        <v>57</v>
      </c>
      <c r="K616" s="144" t="s">
        <v>58</v>
      </c>
      <c r="L616" s="145" t="s">
        <v>59</v>
      </c>
      <c r="M616" s="772" t="s">
        <v>44</v>
      </c>
      <c r="N616" s="773"/>
      <c r="O616" s="146" t="s">
        <v>45</v>
      </c>
      <c r="P616" s="82"/>
    </row>
    <row r="617" spans="2:16">
      <c r="B617" s="81"/>
      <c r="C617" s="52" t="s">
        <v>97</v>
      </c>
      <c r="D617" s="51"/>
      <c r="E617" s="51"/>
      <c r="F617" s="51"/>
      <c r="G617" s="51"/>
      <c r="H617" s="51"/>
      <c r="I617" s="51"/>
      <c r="J617" s="142">
        <v>320000</v>
      </c>
      <c r="K617" s="147">
        <v>1.8</v>
      </c>
      <c r="L617" s="148">
        <f>ROUND(K617*J617,2)</f>
        <v>576000</v>
      </c>
      <c r="M617" s="848">
        <v>60</v>
      </c>
      <c r="N617" s="849"/>
      <c r="O617" s="149">
        <f>+ROUND(L617/M617,2)</f>
        <v>9600</v>
      </c>
      <c r="P617" s="82"/>
    </row>
    <row r="618" spans="2:16">
      <c r="B618" s="81"/>
      <c r="C618" s="52"/>
      <c r="D618" s="222"/>
      <c r="E618" s="222"/>
      <c r="F618" s="222"/>
      <c r="G618" s="222"/>
      <c r="H618" s="222"/>
      <c r="I618" s="222"/>
      <c r="J618" s="223"/>
      <c r="K618" s="224"/>
      <c r="L618" s="148"/>
      <c r="M618" s="867"/>
      <c r="N618" s="868"/>
      <c r="O618" s="149"/>
      <c r="P618" s="82"/>
    </row>
    <row r="619" spans="2:16">
      <c r="B619" s="81"/>
      <c r="C619" s="52"/>
      <c r="D619" s="222"/>
      <c r="E619" s="222"/>
      <c r="F619" s="222"/>
      <c r="G619" s="222"/>
      <c r="H619" s="222"/>
      <c r="I619" s="222"/>
      <c r="J619" s="225"/>
      <c r="K619" s="226"/>
      <c r="L619" s="48"/>
      <c r="M619" s="865"/>
      <c r="N619" s="866"/>
      <c r="O619" s="47"/>
      <c r="P619" s="82"/>
    </row>
    <row r="620" spans="2:16" ht="14.4" thickBot="1">
      <c r="B620" s="81"/>
      <c r="C620" s="755"/>
      <c r="D620" s="756"/>
      <c r="E620" s="756"/>
      <c r="F620" s="756"/>
      <c r="G620" s="756"/>
      <c r="H620" s="756"/>
      <c r="I620" s="756"/>
      <c r="J620" s="220"/>
      <c r="K620" s="221"/>
      <c r="L620" s="220"/>
      <c r="M620" s="765"/>
      <c r="N620" s="766"/>
      <c r="O620" s="45"/>
      <c r="P620" s="82"/>
    </row>
    <row r="621" spans="2:16" ht="14.4" thickBot="1">
      <c r="B621" s="81"/>
      <c r="C621" s="767" t="s">
        <v>46</v>
      </c>
      <c r="D621" s="768"/>
      <c r="E621" s="768"/>
      <c r="F621" s="768"/>
      <c r="G621" s="768"/>
      <c r="H621" s="768"/>
      <c r="I621" s="768"/>
      <c r="J621" s="768"/>
      <c r="K621" s="768"/>
      <c r="L621" s="768"/>
      <c r="M621" s="768"/>
      <c r="N621" s="769"/>
      <c r="O621" s="141">
        <f>SUM(O617:O620)</f>
        <v>9600</v>
      </c>
      <c r="P621" s="82"/>
    </row>
    <row r="622" spans="2:16" ht="14.4" thickBot="1">
      <c r="B622" s="81"/>
      <c r="C622" s="30"/>
      <c r="O622" s="29"/>
      <c r="P622" s="82"/>
    </row>
    <row r="623" spans="2:16" ht="14.4" thickBot="1">
      <c r="B623" s="81"/>
      <c r="C623" s="752" t="s">
        <v>60</v>
      </c>
      <c r="D623" s="753"/>
      <c r="E623" s="753"/>
      <c r="F623" s="753"/>
      <c r="G623" s="753"/>
      <c r="H623" s="753"/>
      <c r="I623" s="753"/>
      <c r="J623" s="753"/>
      <c r="K623" s="753"/>
      <c r="L623" s="753"/>
      <c r="M623" s="753"/>
      <c r="N623" s="754"/>
      <c r="O623" s="150">
        <f>ROUND(O621+O612+O605+O594,2)</f>
        <v>48216.15</v>
      </c>
      <c r="P623" s="82"/>
    </row>
    <row r="624" spans="2:16">
      <c r="B624" s="81"/>
      <c r="C624" s="779" t="s">
        <v>61</v>
      </c>
      <c r="D624" s="780"/>
      <c r="E624" s="780"/>
      <c r="F624" s="780"/>
      <c r="G624" s="780"/>
      <c r="H624" s="780"/>
      <c r="I624" s="780"/>
      <c r="J624" s="780"/>
      <c r="K624" s="780"/>
      <c r="L624" s="780"/>
      <c r="M624" s="780"/>
      <c r="N624" s="780"/>
      <c r="O624" s="781"/>
      <c r="P624" s="82"/>
    </row>
    <row r="625" spans="2:16">
      <c r="B625" s="81"/>
      <c r="C625" s="782"/>
      <c r="D625" s="783"/>
      <c r="E625" s="783"/>
      <c r="F625" s="783"/>
      <c r="G625" s="783"/>
      <c r="H625" s="783"/>
      <c r="I625" s="783"/>
      <c r="J625" s="783"/>
      <c r="K625" s="783"/>
      <c r="L625" s="783"/>
      <c r="M625" s="783"/>
      <c r="N625" s="783"/>
      <c r="O625" s="784"/>
      <c r="P625" s="82"/>
    </row>
    <row r="626" spans="2:16" ht="14.4" thickBot="1">
      <c r="B626" s="81"/>
      <c r="C626" s="785"/>
      <c r="D626" s="878"/>
      <c r="E626" s="878"/>
      <c r="F626" s="878"/>
      <c r="G626" s="878"/>
      <c r="H626" s="878"/>
      <c r="I626" s="878"/>
      <c r="J626" s="878"/>
      <c r="K626" s="878"/>
      <c r="L626" s="878"/>
      <c r="M626" s="878"/>
      <c r="N626" s="878"/>
      <c r="O626" s="879"/>
      <c r="P626" s="82"/>
    </row>
    <row r="627" spans="2:16">
      <c r="B627" s="81"/>
      <c r="C627" s="757" t="s">
        <v>62</v>
      </c>
      <c r="D627" s="758"/>
      <c r="E627" s="758"/>
      <c r="F627" s="758"/>
      <c r="G627" s="758"/>
      <c r="H627" s="758"/>
      <c r="I627" s="758"/>
      <c r="J627" s="169"/>
      <c r="K627" s="173"/>
      <c r="L627" s="125" t="s">
        <v>63</v>
      </c>
      <c r="M627" s="850" t="s">
        <v>64</v>
      </c>
      <c r="N627" s="851"/>
      <c r="O627" s="127"/>
      <c r="P627" s="82"/>
    </row>
    <row r="628" spans="2:16">
      <c r="B628" s="81"/>
      <c r="C628" s="761" t="s">
        <v>18</v>
      </c>
      <c r="D628" s="869"/>
      <c r="E628" s="869"/>
      <c r="F628" s="869"/>
      <c r="G628" s="869"/>
      <c r="H628" s="869"/>
      <c r="I628" s="869"/>
      <c r="J628" s="227"/>
      <c r="K628" s="228"/>
      <c r="L628" s="229">
        <v>0.28999999999999998</v>
      </c>
      <c r="M628" s="883">
        <f>+ROUND(O623*L628,2)</f>
        <v>13982.68</v>
      </c>
      <c r="N628" s="884"/>
      <c r="O628" s="230"/>
      <c r="P628" s="82"/>
    </row>
    <row r="629" spans="2:16">
      <c r="B629" s="81"/>
      <c r="C629" s="202" t="s">
        <v>65</v>
      </c>
      <c r="D629" s="203"/>
      <c r="E629" s="203"/>
      <c r="F629" s="203"/>
      <c r="G629" s="203"/>
      <c r="H629" s="203"/>
      <c r="I629" s="203"/>
      <c r="J629" s="227"/>
      <c r="K629" s="228"/>
      <c r="L629" s="229">
        <v>0.01</v>
      </c>
      <c r="M629" s="883">
        <f>+ROUND(O623*L629,2)</f>
        <v>482.16</v>
      </c>
      <c r="N629" s="884"/>
      <c r="O629" s="230"/>
      <c r="P629" s="82"/>
    </row>
    <row r="630" spans="2:16" ht="14.4" thickBot="1">
      <c r="B630" s="81"/>
      <c r="C630" s="171" t="s">
        <v>66</v>
      </c>
      <c r="D630" s="172"/>
      <c r="E630" s="172"/>
      <c r="F630" s="172"/>
      <c r="G630" s="172"/>
      <c r="H630" s="172"/>
      <c r="I630" s="172"/>
      <c r="J630" s="41"/>
      <c r="K630" s="40"/>
      <c r="L630" s="229">
        <v>0.05</v>
      </c>
      <c r="M630" s="833">
        <f>+ROUND(O623*L630,2)</f>
        <v>2410.81</v>
      </c>
      <c r="N630" s="834"/>
      <c r="O630" s="230"/>
      <c r="P630" s="82"/>
    </row>
    <row r="631" spans="2:16" ht="14.4" thickBot="1">
      <c r="B631" s="81"/>
      <c r="C631" s="767" t="s">
        <v>46</v>
      </c>
      <c r="D631" s="768"/>
      <c r="E631" s="768"/>
      <c r="F631" s="768"/>
      <c r="G631" s="768"/>
      <c r="H631" s="768"/>
      <c r="I631" s="768"/>
      <c r="J631" s="768"/>
      <c r="K631" s="768"/>
      <c r="L631" s="768"/>
      <c r="M631" s="768"/>
      <c r="N631" s="769"/>
      <c r="O631" s="136">
        <f>SUM(M628:N630)</f>
        <v>16875.650000000001</v>
      </c>
      <c r="P631" s="82"/>
    </row>
    <row r="632" spans="2:16" ht="14.4" thickBot="1">
      <c r="B632" s="81"/>
      <c r="C632" s="30"/>
      <c r="O632" s="29"/>
      <c r="P632" s="82"/>
    </row>
    <row r="633" spans="2:16" ht="14.4" thickBot="1">
      <c r="B633" s="81"/>
      <c r="C633" s="752" t="s">
        <v>67</v>
      </c>
      <c r="D633" s="753"/>
      <c r="E633" s="753"/>
      <c r="F633" s="753"/>
      <c r="G633" s="753"/>
      <c r="H633" s="753"/>
      <c r="I633" s="753"/>
      <c r="J633" s="753"/>
      <c r="K633" s="753"/>
      <c r="L633" s="753"/>
      <c r="M633" s="753"/>
      <c r="N633" s="754"/>
      <c r="O633" s="150">
        <f>+O631+O623</f>
        <v>65091.8</v>
      </c>
      <c r="P633" s="82"/>
    </row>
    <row r="634" spans="2:16">
      <c r="B634" s="81"/>
      <c r="C634" s="37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5"/>
      <c r="P634" s="82"/>
    </row>
    <row r="635" spans="2:16">
      <c r="B635" s="81"/>
      <c r="C635" s="30"/>
      <c r="O635" s="29"/>
      <c r="P635" s="82"/>
    </row>
    <row r="636" spans="2:16">
      <c r="B636" s="81"/>
      <c r="C636" s="30"/>
      <c r="O636" s="29"/>
      <c r="P636" s="82"/>
    </row>
    <row r="637" spans="2:16" ht="18">
      <c r="B637" s="81"/>
      <c r="C637" s="30"/>
      <c r="H637" s="128" t="s">
        <v>75</v>
      </c>
      <c r="O637" s="29"/>
      <c r="P637" s="82"/>
    </row>
    <row r="638" spans="2:16" ht="18">
      <c r="B638" s="81"/>
      <c r="C638" s="34"/>
      <c r="D638" s="85"/>
      <c r="E638" s="85"/>
      <c r="F638" s="85"/>
      <c r="G638" s="85"/>
      <c r="H638" s="128"/>
      <c r="I638" s="85"/>
      <c r="J638" s="85"/>
      <c r="K638" s="85"/>
      <c r="L638" s="85"/>
      <c r="M638" s="85"/>
      <c r="N638" s="85"/>
      <c r="O638" s="33"/>
      <c r="P638" s="82"/>
    </row>
    <row r="639" spans="2:16" ht="18">
      <c r="B639" s="81"/>
      <c r="C639" s="34"/>
      <c r="D639" s="85"/>
      <c r="E639" s="85"/>
      <c r="F639" s="85"/>
      <c r="G639" s="85"/>
      <c r="H639" s="128"/>
      <c r="K639" s="85"/>
      <c r="L639" s="85"/>
      <c r="M639" s="85"/>
      <c r="N639" s="85"/>
      <c r="O639" s="33"/>
      <c r="P639" s="82"/>
    </row>
    <row r="640" spans="2:16" ht="18">
      <c r="B640" s="81"/>
      <c r="C640" s="32"/>
      <c r="D640" s="86"/>
      <c r="E640" s="86"/>
      <c r="F640" s="86"/>
      <c r="G640" s="86"/>
      <c r="H640" s="128" t="s">
        <v>76</v>
      </c>
      <c r="I640" s="86"/>
      <c r="J640" s="86"/>
      <c r="K640" s="86"/>
      <c r="L640" s="86"/>
      <c r="M640" s="86"/>
      <c r="N640" s="86"/>
      <c r="O640" s="28"/>
      <c r="P640" s="82"/>
    </row>
    <row r="641" spans="2:16" ht="18">
      <c r="B641" s="81"/>
      <c r="C641" s="30"/>
      <c r="H641" s="129" t="s">
        <v>95</v>
      </c>
      <c r="O641" s="29"/>
      <c r="P641" s="82"/>
    </row>
    <row r="642" spans="2:16" ht="18">
      <c r="B642" s="81"/>
      <c r="C642" s="27"/>
      <c r="D642" s="87"/>
      <c r="E642" s="87"/>
      <c r="H642" s="128" t="s">
        <v>77</v>
      </c>
      <c r="K642" s="130"/>
      <c r="L642" s="130"/>
      <c r="M642" s="130"/>
      <c r="N642" s="130"/>
      <c r="O642" s="131"/>
      <c r="P642" s="82"/>
    </row>
    <row r="643" spans="2:16" ht="16.2" thickBot="1">
      <c r="B643" s="81"/>
      <c r="C643" s="835"/>
      <c r="D643" s="882"/>
      <c r="E643" s="882"/>
      <c r="F643" s="221"/>
      <c r="G643" s="221"/>
      <c r="H643" s="221"/>
      <c r="I643" s="221"/>
      <c r="J643" s="221"/>
      <c r="K643" s="231"/>
      <c r="L643" s="231"/>
      <c r="M643" s="231"/>
      <c r="N643" s="231"/>
      <c r="O643" s="232"/>
      <c r="P643" s="82"/>
    </row>
    <row r="644" spans="2:16" ht="14.4" thickBot="1">
      <c r="B644" s="88"/>
      <c r="C644" s="89"/>
      <c r="D644" s="89"/>
      <c r="E644" s="89"/>
      <c r="F644" s="89"/>
      <c r="G644" s="89"/>
      <c r="H644" s="89"/>
      <c r="I644" s="89"/>
      <c r="J644" s="89"/>
      <c r="K644" s="89"/>
      <c r="L644" s="89"/>
      <c r="M644" s="89"/>
      <c r="N644" s="89"/>
      <c r="O644" s="89"/>
      <c r="P644" s="90"/>
    </row>
    <row r="645" spans="2:16" ht="14.4" thickTop="1"/>
    <row r="646" spans="2:16" ht="14.4" thickBot="1"/>
    <row r="647" spans="2:16" ht="14.4" thickTop="1">
      <c r="B647" s="828"/>
      <c r="C647" s="829"/>
      <c r="D647" s="829"/>
      <c r="E647" s="829"/>
      <c r="F647" s="829"/>
      <c r="G647" s="829"/>
      <c r="H647" s="829"/>
      <c r="I647" s="829"/>
      <c r="J647" s="829"/>
      <c r="K647" s="829"/>
      <c r="L647" s="829"/>
      <c r="M647" s="829"/>
      <c r="N647" s="829"/>
      <c r="O647" s="829"/>
      <c r="P647" s="830"/>
    </row>
    <row r="648" spans="2:16" ht="13.8" customHeight="1">
      <c r="B648" s="103"/>
      <c r="C648" s="933" t="s">
        <v>336</v>
      </c>
      <c r="D648" s="933"/>
      <c r="E648" s="933"/>
      <c r="F648" s="933"/>
      <c r="G648" s="933"/>
      <c r="H648" s="933"/>
      <c r="I648" s="933"/>
      <c r="J648" s="933"/>
      <c r="K648" s="933"/>
      <c r="L648" s="933"/>
      <c r="M648" s="933"/>
      <c r="P648" s="82"/>
    </row>
    <row r="649" spans="2:16" ht="14.4">
      <c r="B649" s="103"/>
      <c r="C649" s="933" t="s">
        <v>334</v>
      </c>
      <c r="D649" s="933"/>
      <c r="E649" s="933"/>
      <c r="F649" s="933"/>
      <c r="G649" s="935"/>
      <c r="H649" s="935"/>
      <c r="I649" s="935"/>
      <c r="J649" s="935"/>
      <c r="K649" s="935"/>
      <c r="L649" s="935"/>
      <c r="M649" s="935"/>
      <c r="P649" s="82"/>
    </row>
    <row r="650" spans="2:16">
      <c r="B650" s="103"/>
      <c r="C650" s="91"/>
      <c r="D650" s="92"/>
      <c r="E650" s="91"/>
      <c r="F650" s="92"/>
      <c r="P650" s="82"/>
    </row>
    <row r="651" spans="2:16" ht="14.4" thickBot="1">
      <c r="B651" s="81"/>
      <c r="P651" s="82"/>
    </row>
    <row r="652" spans="2:16">
      <c r="B652" s="81"/>
      <c r="C652" s="820"/>
      <c r="D652" s="821"/>
      <c r="E652" s="810"/>
      <c r="F652" s="810"/>
      <c r="G652" s="810"/>
      <c r="H652" s="810"/>
      <c r="I652" s="810"/>
      <c r="J652" s="810"/>
      <c r="K652" s="811"/>
      <c r="L652" s="790"/>
      <c r="M652" s="791"/>
      <c r="N652" s="791"/>
      <c r="O652" s="792"/>
      <c r="P652" s="82"/>
    </row>
    <row r="653" spans="2:16">
      <c r="B653" s="81"/>
      <c r="C653" s="822"/>
      <c r="D653" s="823"/>
      <c r="E653" s="812" t="s">
        <v>74</v>
      </c>
      <c r="F653" s="812"/>
      <c r="G653" s="812"/>
      <c r="H653" s="812"/>
      <c r="I653" s="812"/>
      <c r="J653" s="812"/>
      <c r="K653" s="813"/>
      <c r="L653" s="793"/>
      <c r="M653" s="794"/>
      <c r="N653" s="794"/>
      <c r="O653" s="795"/>
      <c r="P653" s="82"/>
    </row>
    <row r="654" spans="2:16">
      <c r="B654" s="81"/>
      <c r="C654" s="822"/>
      <c r="D654" s="823"/>
      <c r="E654" s="814"/>
      <c r="F654" s="814"/>
      <c r="G654" s="814"/>
      <c r="H654" s="814"/>
      <c r="I654" s="814"/>
      <c r="J654" s="814"/>
      <c r="K654" s="815"/>
      <c r="L654" s="774" t="s">
        <v>28</v>
      </c>
      <c r="M654" s="796"/>
      <c r="N654" s="797"/>
      <c r="O654" s="798"/>
      <c r="P654" s="82"/>
    </row>
    <row r="655" spans="2:16">
      <c r="B655" s="81"/>
      <c r="C655" s="822"/>
      <c r="D655" s="823"/>
      <c r="E655" s="812"/>
      <c r="F655" s="812"/>
      <c r="G655" s="812"/>
      <c r="H655" s="812"/>
      <c r="I655" s="812"/>
      <c r="J655" s="812"/>
      <c r="K655" s="813"/>
      <c r="L655" s="775"/>
      <c r="M655" s="799"/>
      <c r="N655" s="800"/>
      <c r="O655" s="801"/>
      <c r="P655" s="82"/>
    </row>
    <row r="656" spans="2:16">
      <c r="B656" s="81"/>
      <c r="C656" s="822"/>
      <c r="D656" s="823"/>
      <c r="E656" s="816"/>
      <c r="F656" s="816"/>
      <c r="G656" s="816"/>
      <c r="H656" s="816"/>
      <c r="I656" s="816"/>
      <c r="J656" s="816"/>
      <c r="K656" s="817"/>
      <c r="L656" s="774" t="s">
        <v>29</v>
      </c>
      <c r="M656" s="774">
        <v>9</v>
      </c>
      <c r="N656" s="774" t="s">
        <v>30</v>
      </c>
      <c r="O656" s="788" t="str">
        <f>+$O$11</f>
        <v>X</v>
      </c>
      <c r="P656" s="82"/>
    </row>
    <row r="657" spans="2:16">
      <c r="B657" s="81"/>
      <c r="C657" s="822"/>
      <c r="D657" s="823"/>
      <c r="E657" s="816"/>
      <c r="F657" s="816"/>
      <c r="G657" s="816"/>
      <c r="H657" s="816"/>
      <c r="I657" s="816"/>
      <c r="J657" s="816"/>
      <c r="K657" s="817"/>
      <c r="L657" s="804"/>
      <c r="M657" s="804"/>
      <c r="N657" s="804"/>
      <c r="O657" s="789"/>
      <c r="P657" s="82"/>
    </row>
    <row r="658" spans="2:16">
      <c r="B658" s="81"/>
      <c r="C658" s="824"/>
      <c r="D658" s="825"/>
      <c r="E658" s="818" t="s">
        <v>31</v>
      </c>
      <c r="F658" s="818"/>
      <c r="G658" s="818"/>
      <c r="H658" s="818"/>
      <c r="I658" s="818"/>
      <c r="J658" s="818"/>
      <c r="K658" s="819"/>
      <c r="L658" s="804"/>
      <c r="M658" s="804"/>
      <c r="N658" s="804"/>
      <c r="O658" s="789"/>
      <c r="P658" s="82"/>
    </row>
    <row r="659" spans="2:16" ht="14.4" thickBot="1">
      <c r="B659" s="81"/>
      <c r="C659" s="74"/>
      <c r="D659" s="73"/>
      <c r="E659" s="73"/>
      <c r="F659" s="73"/>
      <c r="G659" s="73"/>
      <c r="H659" s="73"/>
      <c r="I659" s="73"/>
      <c r="J659" s="73"/>
      <c r="K659" s="73"/>
      <c r="L659" s="73"/>
      <c r="M659" s="72"/>
      <c r="N659" s="72"/>
      <c r="O659" s="71"/>
      <c r="P659" s="82"/>
    </row>
    <row r="660" spans="2:16">
      <c r="B660" s="81"/>
      <c r="C660" s="70"/>
      <c r="D660" s="69"/>
      <c r="E660" s="69"/>
      <c r="F660" s="69"/>
      <c r="G660" s="69"/>
      <c r="H660" s="69"/>
      <c r="I660" s="69"/>
      <c r="J660" s="69"/>
      <c r="K660" s="69"/>
      <c r="L660" s="68" t="s">
        <v>32</v>
      </c>
      <c r="M660" s="67" t="s">
        <v>33</v>
      </c>
      <c r="N660" s="67" t="s">
        <v>34</v>
      </c>
      <c r="O660" s="66" t="s">
        <v>35</v>
      </c>
      <c r="P660" s="82"/>
    </row>
    <row r="661" spans="2:16">
      <c r="B661" s="81"/>
      <c r="C661" s="32"/>
      <c r="D661" s="242"/>
      <c r="E661" s="242"/>
      <c r="F661" s="242"/>
      <c r="G661" s="242"/>
      <c r="H661" s="242"/>
      <c r="I661" s="242"/>
      <c r="J661" s="242"/>
      <c r="K661" s="242"/>
      <c r="L661" s="84"/>
      <c r="M661" s="65">
        <f>+$M$16</f>
        <v>2</v>
      </c>
      <c r="N661" s="65">
        <f>+$N$16</f>
        <v>6</v>
      </c>
      <c r="O661" s="64">
        <f>+$O$16</f>
        <v>2026</v>
      </c>
      <c r="P661" s="82"/>
    </row>
    <row r="662" spans="2:16">
      <c r="B662" s="81"/>
      <c r="C662" s="63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1"/>
      <c r="P662" s="82"/>
    </row>
    <row r="663" spans="2:16" ht="14.4" thickBot="1">
      <c r="B663" s="81"/>
      <c r="C663" s="239"/>
      <c r="D663" s="240"/>
      <c r="E663" s="240"/>
      <c r="F663" s="240"/>
      <c r="G663" s="240"/>
      <c r="H663" s="240"/>
      <c r="I663" s="240"/>
      <c r="J663" s="240"/>
      <c r="K663" s="240"/>
      <c r="L663" s="240"/>
      <c r="M663" s="240"/>
      <c r="N663" s="240"/>
      <c r="O663" s="60"/>
      <c r="P663" s="82"/>
    </row>
    <row r="664" spans="2:16" ht="14.4" thickBot="1">
      <c r="B664" s="81"/>
      <c r="C664" s="37"/>
      <c r="D664" s="36"/>
      <c r="E664" s="36"/>
      <c r="F664" s="36"/>
      <c r="G664" s="36"/>
      <c r="H664" s="36"/>
      <c r="K664" s="36"/>
      <c r="L664" s="36"/>
      <c r="M664" s="36"/>
      <c r="N664" s="36"/>
      <c r="O664" s="35"/>
      <c r="P664" s="82"/>
    </row>
    <row r="665" spans="2:16">
      <c r="B665" s="81"/>
      <c r="C665" s="841" t="s">
        <v>36</v>
      </c>
      <c r="D665" s="842"/>
      <c r="E665" s="842"/>
      <c r="F665" s="842"/>
      <c r="G665" s="842"/>
      <c r="H665" s="842"/>
      <c r="I665" s="842"/>
      <c r="J665" s="842"/>
      <c r="K665" s="842"/>
      <c r="L665" s="842"/>
      <c r="M665" s="842"/>
      <c r="N665" s="842"/>
      <c r="O665" s="843"/>
      <c r="P665" s="82"/>
    </row>
    <row r="666" spans="2:16" ht="14.4" thickBot="1">
      <c r="B666" s="81"/>
      <c r="C666" s="30"/>
      <c r="O666" s="29"/>
      <c r="P666" s="82"/>
    </row>
    <row r="667" spans="2:16">
      <c r="B667" s="81"/>
      <c r="C667" s="117" t="s">
        <v>37</v>
      </c>
      <c r="D667" s="776" t="s">
        <v>38</v>
      </c>
      <c r="E667" s="777"/>
      <c r="F667" s="777"/>
      <c r="G667" s="777"/>
      <c r="H667" s="777"/>
      <c r="I667" s="777"/>
      <c r="J667" s="777"/>
      <c r="K667" s="777"/>
      <c r="L667" s="778"/>
      <c r="M667" s="839" t="s">
        <v>39</v>
      </c>
      <c r="N667" s="840"/>
      <c r="O667" s="117" t="s">
        <v>8</v>
      </c>
      <c r="P667" s="82"/>
    </row>
    <row r="668" spans="2:16" ht="14.4" thickBot="1">
      <c r="B668" s="81"/>
      <c r="C668" s="118">
        <f>+'PRESUPUESTO OFICIAL (Entidad)'!D31</f>
        <v>4.0199999999999996</v>
      </c>
      <c r="D668" s="807" t="str">
        <f>+'PRESUPUESTO OFICIAL (Entidad)'!E31</f>
        <v>Concreto de 3000 psi (210kg/cm²) para Columnetas de confinamiento y  columna Tanque elevado</v>
      </c>
      <c r="E668" s="808"/>
      <c r="F668" s="808"/>
      <c r="G668" s="808"/>
      <c r="H668" s="808"/>
      <c r="I668" s="808"/>
      <c r="J668" s="808"/>
      <c r="K668" s="808"/>
      <c r="L668" s="809"/>
      <c r="M668" s="807" t="str">
        <f>+'PRESUPUESTO OFICIAL (Entidad)'!F31</f>
        <v>M3</v>
      </c>
      <c r="N668" s="809"/>
      <c r="O668" s="119">
        <f>+'PRESUPUESTO OFICIAL (Entidad)'!G31</f>
        <v>3.27</v>
      </c>
      <c r="P668" s="82"/>
    </row>
    <row r="669" spans="2:16">
      <c r="B669" s="81"/>
      <c r="C669" s="779" t="s">
        <v>40</v>
      </c>
      <c r="D669" s="780"/>
      <c r="E669" s="780"/>
      <c r="F669" s="780"/>
      <c r="G669" s="780"/>
      <c r="H669" s="780"/>
      <c r="I669" s="780"/>
      <c r="J669" s="780"/>
      <c r="K669" s="780"/>
      <c r="L669" s="780"/>
      <c r="M669" s="780"/>
      <c r="N669" s="780"/>
      <c r="O669" s="781"/>
      <c r="P669" s="82"/>
    </row>
    <row r="670" spans="2:16">
      <c r="B670" s="81"/>
      <c r="C670" s="782"/>
      <c r="D670" s="783"/>
      <c r="E670" s="783"/>
      <c r="F670" s="783"/>
      <c r="G670" s="783"/>
      <c r="H670" s="783"/>
      <c r="I670" s="783"/>
      <c r="J670" s="783"/>
      <c r="K670" s="783"/>
      <c r="L670" s="783"/>
      <c r="M670" s="783"/>
      <c r="N670" s="783"/>
      <c r="O670" s="784"/>
      <c r="P670" s="82"/>
    </row>
    <row r="671" spans="2:16" ht="14.4" thickBot="1">
      <c r="B671" s="81"/>
      <c r="C671" s="785"/>
      <c r="D671" s="786"/>
      <c r="E671" s="786"/>
      <c r="F671" s="786"/>
      <c r="G671" s="786"/>
      <c r="H671" s="786"/>
      <c r="I671" s="786"/>
      <c r="J671" s="786"/>
      <c r="K671" s="786"/>
      <c r="L671" s="786"/>
      <c r="M671" s="786"/>
      <c r="N671" s="786"/>
      <c r="O671" s="787"/>
      <c r="P671" s="82"/>
    </row>
    <row r="672" spans="2:16">
      <c r="B672" s="81"/>
      <c r="C672" s="757" t="s">
        <v>38</v>
      </c>
      <c r="D672" s="837"/>
      <c r="E672" s="837"/>
      <c r="F672" s="837"/>
      <c r="G672" s="838"/>
      <c r="H672" s="759" t="s">
        <v>41</v>
      </c>
      <c r="I672" s="837"/>
      <c r="J672" s="805" t="s">
        <v>42</v>
      </c>
      <c r="K672" s="806"/>
      <c r="L672" s="121" t="s">
        <v>43</v>
      </c>
      <c r="M672" s="759" t="s">
        <v>44</v>
      </c>
      <c r="N672" s="760"/>
      <c r="O672" s="122" t="s">
        <v>45</v>
      </c>
      <c r="P672" s="82"/>
    </row>
    <row r="673" spans="2:16">
      <c r="B673" s="81"/>
      <c r="C673" s="761" t="s">
        <v>78</v>
      </c>
      <c r="D673" s="762"/>
      <c r="E673" s="762"/>
      <c r="F673" s="762"/>
      <c r="G673" s="844"/>
      <c r="H673" s="845"/>
      <c r="I673" s="844"/>
      <c r="J673" s="826" t="s">
        <v>79</v>
      </c>
      <c r="K673" s="827"/>
      <c r="L673" s="134">
        <f>+O702</f>
        <v>115200</v>
      </c>
      <c r="M673" s="846">
        <v>0.1</v>
      </c>
      <c r="N673" s="847"/>
      <c r="O673" s="135">
        <f>+ROUND(L673*M673,2)</f>
        <v>11520</v>
      </c>
      <c r="P673" s="82"/>
    </row>
    <row r="674" spans="2:16">
      <c r="B674" s="81"/>
      <c r="C674" s="44" t="s">
        <v>203</v>
      </c>
      <c r="D674" s="31"/>
      <c r="E674" s="31"/>
      <c r="F674" s="31"/>
      <c r="G674" s="58"/>
      <c r="H674" s="59"/>
      <c r="I674" s="58"/>
      <c r="J674" s="826" t="s">
        <v>81</v>
      </c>
      <c r="K674" s="827"/>
      <c r="L674" s="134">
        <v>60000</v>
      </c>
      <c r="M674" s="802">
        <v>15</v>
      </c>
      <c r="N674" s="803"/>
      <c r="O674" s="135">
        <f>+L674/M674</f>
        <v>4000</v>
      </c>
      <c r="P674" s="82"/>
    </row>
    <row r="675" spans="2:16" ht="14.4" thickBot="1">
      <c r="B675" s="81"/>
      <c r="C675" s="393" t="s">
        <v>204</v>
      </c>
      <c r="D675" s="394"/>
      <c r="E675" s="394"/>
      <c r="F675" s="394"/>
      <c r="G675" s="395"/>
      <c r="H675" s="853"/>
      <c r="I675" s="852"/>
      <c r="J675" s="765" t="s">
        <v>81</v>
      </c>
      <c r="K675" s="766"/>
      <c r="L675" s="396">
        <v>40000</v>
      </c>
      <c r="M675" s="854">
        <v>15</v>
      </c>
      <c r="N675" s="855"/>
      <c r="O675" s="135">
        <f>+L675/M675</f>
        <v>2666.6666666666665</v>
      </c>
      <c r="P675" s="82"/>
    </row>
    <row r="676" spans="2:16" ht="14.4" thickBot="1">
      <c r="B676" s="81"/>
      <c r="C676" s="767" t="s">
        <v>46</v>
      </c>
      <c r="D676" s="768"/>
      <c r="E676" s="768"/>
      <c r="F676" s="768"/>
      <c r="G676" s="768"/>
      <c r="H676" s="768"/>
      <c r="I676" s="768"/>
      <c r="J676" s="768"/>
      <c r="K676" s="768"/>
      <c r="L676" s="768"/>
      <c r="M676" s="768"/>
      <c r="N676" s="769"/>
      <c r="O676" s="136">
        <f>SUM(O673:O675)</f>
        <v>18186.666666666668</v>
      </c>
      <c r="P676" s="82"/>
    </row>
    <row r="677" spans="2:16">
      <c r="B677" s="81"/>
      <c r="C677" s="779" t="s">
        <v>47</v>
      </c>
      <c r="D677" s="780"/>
      <c r="E677" s="780"/>
      <c r="F677" s="780"/>
      <c r="G677" s="780"/>
      <c r="H677" s="780"/>
      <c r="I677" s="780"/>
      <c r="J677" s="780"/>
      <c r="K677" s="780"/>
      <c r="L677" s="780"/>
      <c r="M677" s="780"/>
      <c r="N677" s="780"/>
      <c r="O677" s="781"/>
      <c r="P677" s="82"/>
    </row>
    <row r="678" spans="2:16">
      <c r="B678" s="81"/>
      <c r="C678" s="782"/>
      <c r="D678" s="783"/>
      <c r="E678" s="783"/>
      <c r="F678" s="783"/>
      <c r="G678" s="783"/>
      <c r="H678" s="783"/>
      <c r="I678" s="783"/>
      <c r="J678" s="783"/>
      <c r="K678" s="783"/>
      <c r="L678" s="783"/>
      <c r="M678" s="783"/>
      <c r="N678" s="783"/>
      <c r="O678" s="784"/>
      <c r="P678" s="82"/>
    </row>
    <row r="679" spans="2:16" ht="14.4" thickBot="1">
      <c r="B679" s="81"/>
      <c r="C679" s="785"/>
      <c r="D679" s="786"/>
      <c r="E679" s="786"/>
      <c r="F679" s="786"/>
      <c r="G679" s="786"/>
      <c r="H679" s="786"/>
      <c r="I679" s="786"/>
      <c r="J679" s="786"/>
      <c r="K679" s="786"/>
      <c r="L679" s="786"/>
      <c r="M679" s="786"/>
      <c r="N679" s="786"/>
      <c r="O679" s="787"/>
      <c r="P679" s="82"/>
    </row>
    <row r="680" spans="2:16">
      <c r="B680" s="81"/>
      <c r="C680" s="757" t="s">
        <v>38</v>
      </c>
      <c r="D680" s="758"/>
      <c r="E680" s="758"/>
      <c r="F680" s="758"/>
      <c r="G680" s="758"/>
      <c r="H680" s="758"/>
      <c r="I680" s="758"/>
      <c r="J680" s="760"/>
      <c r="K680" s="241" t="s">
        <v>39</v>
      </c>
      <c r="L680" s="121" t="s">
        <v>8</v>
      </c>
      <c r="M680" s="759" t="s">
        <v>48</v>
      </c>
      <c r="N680" s="760"/>
      <c r="O680" s="122" t="s">
        <v>45</v>
      </c>
      <c r="P680" s="82"/>
    </row>
    <row r="681" spans="2:16">
      <c r="B681" s="81"/>
      <c r="C681" s="397" t="s">
        <v>205</v>
      </c>
      <c r="D681" s="398"/>
      <c r="E681" s="398"/>
      <c r="F681" s="398"/>
      <c r="G681" s="398"/>
      <c r="H681" s="398"/>
      <c r="I681" s="398"/>
      <c r="J681" s="399"/>
      <c r="K681" s="137" t="s">
        <v>109</v>
      </c>
      <c r="L681" s="139">
        <v>0.5</v>
      </c>
      <c r="M681" s="860">
        <v>22000</v>
      </c>
      <c r="N681" s="861"/>
      <c r="O681" s="135">
        <f>+M681*L681</f>
        <v>11000</v>
      </c>
      <c r="P681" s="82"/>
    </row>
    <row r="682" spans="2:16">
      <c r="B682" s="81"/>
      <c r="C682" s="202" t="s">
        <v>206</v>
      </c>
      <c r="D682" s="164"/>
      <c r="E682" s="164"/>
      <c r="F682" s="164"/>
      <c r="G682" s="164"/>
      <c r="H682" s="164"/>
      <c r="I682" s="164"/>
      <c r="J682" s="204"/>
      <c r="K682" s="166" t="s">
        <v>209</v>
      </c>
      <c r="L682" s="219">
        <v>0.23</v>
      </c>
      <c r="M682" s="860">
        <v>4000</v>
      </c>
      <c r="N682" s="861"/>
      <c r="O682" s="135">
        <f t="shared" ref="O682:O683" si="6">+M682*L682</f>
        <v>920</v>
      </c>
      <c r="P682" s="82"/>
    </row>
    <row r="683" spans="2:16">
      <c r="B683" s="81"/>
      <c r="C683" s="202" t="s">
        <v>207</v>
      </c>
      <c r="D683" s="164"/>
      <c r="E683" s="164"/>
      <c r="F683" s="164"/>
      <c r="G683" s="164"/>
      <c r="H683" s="164"/>
      <c r="I683" s="164"/>
      <c r="J683" s="204"/>
      <c r="K683" s="166" t="s">
        <v>72</v>
      </c>
      <c r="L683" s="219">
        <v>1.05</v>
      </c>
      <c r="M683" s="860">
        <v>600000</v>
      </c>
      <c r="N683" s="861"/>
      <c r="O683" s="135">
        <f t="shared" si="6"/>
        <v>630000</v>
      </c>
      <c r="P683" s="82"/>
    </row>
    <row r="684" spans="2:16">
      <c r="B684" s="81"/>
      <c r="C684" s="202" t="s">
        <v>208</v>
      </c>
      <c r="D684" s="164"/>
      <c r="E684" s="164"/>
      <c r="F684" s="164"/>
      <c r="G684" s="164"/>
      <c r="H684" s="164"/>
      <c r="I684" s="164"/>
      <c r="J684" s="204"/>
      <c r="K684" s="166" t="s">
        <v>79</v>
      </c>
      <c r="L684" s="400">
        <v>0.04</v>
      </c>
      <c r="M684" s="860"/>
      <c r="N684" s="861"/>
      <c r="O684" s="207">
        <f>+(O681+O682+O683)*L684</f>
        <v>25676.799999999999</v>
      </c>
      <c r="P684" s="82"/>
    </row>
    <row r="685" spans="2:16" ht="14.4" thickBot="1">
      <c r="B685" s="81"/>
      <c r="C685" s="755"/>
      <c r="D685" s="756"/>
      <c r="E685" s="756"/>
      <c r="F685" s="756"/>
      <c r="G685" s="756"/>
      <c r="H685" s="756"/>
      <c r="I685" s="756"/>
      <c r="J685" s="852"/>
      <c r="K685" s="138"/>
      <c r="L685" s="140"/>
      <c r="M685" s="858"/>
      <c r="N685" s="859"/>
      <c r="O685" s="135"/>
      <c r="P685" s="82"/>
    </row>
    <row r="686" spans="2:16" ht="14.4" thickBot="1">
      <c r="B686" s="81"/>
      <c r="C686" s="767" t="s">
        <v>46</v>
      </c>
      <c r="D686" s="768"/>
      <c r="E686" s="768"/>
      <c r="F686" s="768"/>
      <c r="G686" s="768"/>
      <c r="H686" s="768"/>
      <c r="I686" s="768"/>
      <c r="J686" s="768"/>
      <c r="K686" s="768"/>
      <c r="L686" s="768"/>
      <c r="M686" s="768"/>
      <c r="N686" s="769"/>
      <c r="O686" s="141">
        <f>SUM(O681:O685)</f>
        <v>667596.80000000005</v>
      </c>
      <c r="P686" s="82"/>
    </row>
    <row r="687" spans="2:16">
      <c r="B687" s="81"/>
      <c r="C687" s="779" t="s">
        <v>49</v>
      </c>
      <c r="D687" s="780"/>
      <c r="E687" s="780"/>
      <c r="F687" s="780"/>
      <c r="G687" s="780"/>
      <c r="H687" s="780"/>
      <c r="I687" s="780"/>
      <c r="J687" s="780"/>
      <c r="K687" s="780"/>
      <c r="L687" s="780"/>
      <c r="M687" s="780"/>
      <c r="N687" s="780"/>
      <c r="O687" s="781"/>
      <c r="P687" s="82"/>
    </row>
    <row r="688" spans="2:16">
      <c r="B688" s="81"/>
      <c r="C688" s="782"/>
      <c r="D688" s="783"/>
      <c r="E688" s="783"/>
      <c r="F688" s="783"/>
      <c r="G688" s="783"/>
      <c r="H688" s="783"/>
      <c r="I688" s="783"/>
      <c r="J688" s="783"/>
      <c r="K688" s="783"/>
      <c r="L688" s="783"/>
      <c r="M688" s="783"/>
      <c r="N688" s="783"/>
      <c r="O688" s="784"/>
      <c r="P688" s="82"/>
    </row>
    <row r="689" spans="2:16" ht="14.4" thickBot="1">
      <c r="B689" s="81"/>
      <c r="C689" s="785"/>
      <c r="D689" s="786"/>
      <c r="E689" s="786"/>
      <c r="F689" s="786"/>
      <c r="G689" s="786"/>
      <c r="H689" s="786"/>
      <c r="I689" s="786"/>
      <c r="J689" s="786"/>
      <c r="K689" s="786"/>
      <c r="L689" s="786"/>
      <c r="M689" s="786"/>
      <c r="N689" s="786"/>
      <c r="O689" s="787"/>
      <c r="P689" s="82"/>
    </row>
    <row r="690" spans="2:16">
      <c r="B690" s="81"/>
      <c r="C690" s="757" t="s">
        <v>50</v>
      </c>
      <c r="D690" s="758"/>
      <c r="E690" s="758"/>
      <c r="F690" s="758"/>
      <c r="G690" s="758"/>
      <c r="H690" s="758"/>
      <c r="I690" s="758"/>
      <c r="J690" s="121" t="s">
        <v>51</v>
      </c>
      <c r="K690" s="237" t="s">
        <v>52</v>
      </c>
      <c r="L690" s="124" t="s">
        <v>53</v>
      </c>
      <c r="M690" s="759" t="s">
        <v>54</v>
      </c>
      <c r="N690" s="760"/>
      <c r="O690" s="122" t="s">
        <v>45</v>
      </c>
      <c r="P690" s="82"/>
    </row>
    <row r="691" spans="2:16">
      <c r="B691" s="81"/>
      <c r="C691" s="761" t="s">
        <v>196</v>
      </c>
      <c r="D691" s="762"/>
      <c r="E691" s="762"/>
      <c r="F691" s="762"/>
      <c r="G691" s="762"/>
      <c r="H691" s="762"/>
      <c r="I691" s="762"/>
      <c r="J691" s="55">
        <v>1</v>
      </c>
      <c r="K691" s="56">
        <v>12</v>
      </c>
      <c r="L691" s="55" t="s">
        <v>197</v>
      </c>
      <c r="M691" s="763">
        <v>1800</v>
      </c>
      <c r="N691" s="764"/>
      <c r="O691" s="54">
        <f>M691*K691*J691</f>
        <v>21600</v>
      </c>
      <c r="P691" s="82"/>
    </row>
    <row r="692" spans="2:16" ht="14.4" thickBot="1">
      <c r="B692" s="81"/>
      <c r="C692" s="755"/>
      <c r="D692" s="756"/>
      <c r="E692" s="756"/>
      <c r="F692" s="756"/>
      <c r="G692" s="756"/>
      <c r="H692" s="756"/>
      <c r="I692" s="756"/>
      <c r="J692" s="46"/>
      <c r="K692" s="26"/>
      <c r="L692" s="46"/>
      <c r="M692" s="765"/>
      <c r="N692" s="766"/>
      <c r="O692" s="151"/>
      <c r="P692" s="82"/>
    </row>
    <row r="693" spans="2:16" ht="14.4" thickBot="1">
      <c r="B693" s="81"/>
      <c r="C693" s="767" t="s">
        <v>46</v>
      </c>
      <c r="D693" s="768"/>
      <c r="E693" s="768"/>
      <c r="F693" s="768"/>
      <c r="G693" s="768"/>
      <c r="H693" s="768"/>
      <c r="I693" s="768"/>
      <c r="J693" s="768"/>
      <c r="K693" s="768"/>
      <c r="L693" s="768"/>
      <c r="M693" s="768"/>
      <c r="N693" s="769"/>
      <c r="O693" s="136">
        <f>SUM(O691:O692)</f>
        <v>21600</v>
      </c>
      <c r="P693" s="82"/>
    </row>
    <row r="694" spans="2:16">
      <c r="B694" s="81"/>
      <c r="C694" s="779" t="s">
        <v>55</v>
      </c>
      <c r="D694" s="780"/>
      <c r="E694" s="780"/>
      <c r="F694" s="780"/>
      <c r="G694" s="780"/>
      <c r="H694" s="780"/>
      <c r="I694" s="780"/>
      <c r="J694" s="780"/>
      <c r="K694" s="780"/>
      <c r="L694" s="780"/>
      <c r="M694" s="780"/>
      <c r="N694" s="780"/>
      <c r="O694" s="781"/>
      <c r="P694" s="82"/>
    </row>
    <row r="695" spans="2:16">
      <c r="B695" s="81"/>
      <c r="C695" s="782"/>
      <c r="D695" s="783"/>
      <c r="E695" s="783"/>
      <c r="F695" s="783"/>
      <c r="G695" s="783"/>
      <c r="H695" s="783"/>
      <c r="I695" s="783"/>
      <c r="J695" s="783"/>
      <c r="K695" s="783"/>
      <c r="L695" s="783"/>
      <c r="M695" s="783"/>
      <c r="N695" s="783"/>
      <c r="O695" s="784"/>
      <c r="P695" s="82"/>
    </row>
    <row r="696" spans="2:16" ht="14.4" thickBot="1">
      <c r="B696" s="81"/>
      <c r="C696" s="785"/>
      <c r="D696" s="786"/>
      <c r="E696" s="786"/>
      <c r="F696" s="786"/>
      <c r="G696" s="786"/>
      <c r="H696" s="786"/>
      <c r="I696" s="786"/>
      <c r="J696" s="786"/>
      <c r="K696" s="786"/>
      <c r="L696" s="786"/>
      <c r="M696" s="786"/>
      <c r="N696" s="786"/>
      <c r="O696" s="787"/>
      <c r="P696" s="82"/>
    </row>
    <row r="697" spans="2:16" ht="22.8" customHeight="1">
      <c r="B697" s="81"/>
      <c r="C697" s="770" t="s">
        <v>56</v>
      </c>
      <c r="D697" s="771"/>
      <c r="E697" s="771"/>
      <c r="F697" s="771"/>
      <c r="G697" s="771"/>
      <c r="H697" s="771"/>
      <c r="I697" s="771"/>
      <c r="J697" s="143" t="s">
        <v>57</v>
      </c>
      <c r="K697" s="144" t="s">
        <v>58</v>
      </c>
      <c r="L697" s="145" t="s">
        <v>59</v>
      </c>
      <c r="M697" s="772" t="s">
        <v>44</v>
      </c>
      <c r="N697" s="773"/>
      <c r="O697" s="146" t="s">
        <v>45</v>
      </c>
      <c r="P697" s="82"/>
    </row>
    <row r="698" spans="2:16">
      <c r="B698" s="81"/>
      <c r="C698" s="52" t="s">
        <v>97</v>
      </c>
      <c r="D698" s="51"/>
      <c r="E698" s="51"/>
      <c r="F698" s="51"/>
      <c r="G698" s="51"/>
      <c r="H698" s="51"/>
      <c r="I698" s="51"/>
      <c r="J698" s="142">
        <v>320000</v>
      </c>
      <c r="K698" s="147">
        <v>1.8</v>
      </c>
      <c r="L698" s="148">
        <f>ROUND(K698*J698,2)</f>
        <v>576000</v>
      </c>
      <c r="M698" s="848">
        <v>5</v>
      </c>
      <c r="N698" s="849"/>
      <c r="O698" s="149">
        <f>+ROUND(L698/M698,2)</f>
        <v>115200</v>
      </c>
      <c r="P698" s="82"/>
    </row>
    <row r="699" spans="2:16">
      <c r="B699" s="81"/>
      <c r="C699" s="52"/>
      <c r="D699" s="51"/>
      <c r="E699" s="51"/>
      <c r="F699" s="51"/>
      <c r="G699" s="51"/>
      <c r="H699" s="51"/>
      <c r="I699" s="51"/>
      <c r="J699" s="142"/>
      <c r="K699" s="147"/>
      <c r="L699" s="148"/>
      <c r="M699" s="848"/>
      <c r="N699" s="849"/>
      <c r="O699" s="149"/>
      <c r="P699" s="82"/>
    </row>
    <row r="700" spans="2:16">
      <c r="B700" s="81"/>
      <c r="C700" s="52"/>
      <c r="D700" s="51"/>
      <c r="E700" s="51"/>
      <c r="F700" s="51"/>
      <c r="G700" s="51"/>
      <c r="H700" s="51"/>
      <c r="I700" s="51"/>
      <c r="J700" s="50"/>
      <c r="K700" s="49"/>
      <c r="L700" s="48"/>
      <c r="M700" s="802"/>
      <c r="N700" s="803"/>
      <c r="O700" s="47"/>
      <c r="P700" s="82"/>
    </row>
    <row r="701" spans="2:16" ht="14.4" thickBot="1">
      <c r="B701" s="81"/>
      <c r="C701" s="755"/>
      <c r="D701" s="756"/>
      <c r="E701" s="756"/>
      <c r="F701" s="756"/>
      <c r="G701" s="756"/>
      <c r="H701" s="756"/>
      <c r="I701" s="756"/>
      <c r="J701" s="46"/>
      <c r="K701" s="26"/>
      <c r="L701" s="46"/>
      <c r="M701" s="765"/>
      <c r="N701" s="766"/>
      <c r="O701" s="45"/>
      <c r="P701" s="82"/>
    </row>
    <row r="702" spans="2:16" ht="14.4" thickBot="1">
      <c r="B702" s="81"/>
      <c r="C702" s="767" t="s">
        <v>46</v>
      </c>
      <c r="D702" s="768"/>
      <c r="E702" s="768"/>
      <c r="F702" s="768"/>
      <c r="G702" s="768"/>
      <c r="H702" s="768"/>
      <c r="I702" s="768"/>
      <c r="J702" s="768"/>
      <c r="K702" s="768"/>
      <c r="L702" s="768"/>
      <c r="M702" s="768"/>
      <c r="N702" s="769"/>
      <c r="O702" s="141">
        <f>SUM(O698:O701)</f>
        <v>115200</v>
      </c>
      <c r="P702" s="82"/>
    </row>
    <row r="703" spans="2:16" ht="14.4" thickBot="1">
      <c r="B703" s="81"/>
      <c r="C703" s="30"/>
      <c r="O703" s="29"/>
      <c r="P703" s="82"/>
    </row>
    <row r="704" spans="2:16" ht="14.4" thickBot="1">
      <c r="B704" s="81"/>
      <c r="C704" s="752" t="s">
        <v>60</v>
      </c>
      <c r="D704" s="753"/>
      <c r="E704" s="753"/>
      <c r="F704" s="753"/>
      <c r="G704" s="753"/>
      <c r="H704" s="753"/>
      <c r="I704" s="753"/>
      <c r="J704" s="753"/>
      <c r="K704" s="753"/>
      <c r="L704" s="753"/>
      <c r="M704" s="753"/>
      <c r="N704" s="754"/>
      <c r="O704" s="150">
        <f>ROUND(O702+O693+O686+O676,2)</f>
        <v>822583.47</v>
      </c>
      <c r="P704" s="82"/>
    </row>
    <row r="705" spans="2:16">
      <c r="B705" s="81"/>
      <c r="C705" s="779" t="s">
        <v>61</v>
      </c>
      <c r="D705" s="780"/>
      <c r="E705" s="780"/>
      <c r="F705" s="780"/>
      <c r="G705" s="780"/>
      <c r="H705" s="780"/>
      <c r="I705" s="780"/>
      <c r="J705" s="780"/>
      <c r="K705" s="780"/>
      <c r="L705" s="780"/>
      <c r="M705" s="780"/>
      <c r="N705" s="780"/>
      <c r="O705" s="781"/>
      <c r="P705" s="82"/>
    </row>
    <row r="706" spans="2:16">
      <c r="B706" s="81"/>
      <c r="C706" s="782"/>
      <c r="D706" s="783"/>
      <c r="E706" s="783"/>
      <c r="F706" s="783"/>
      <c r="G706" s="783"/>
      <c r="H706" s="783"/>
      <c r="I706" s="783"/>
      <c r="J706" s="783"/>
      <c r="K706" s="783"/>
      <c r="L706" s="783"/>
      <c r="M706" s="783"/>
      <c r="N706" s="783"/>
      <c r="O706" s="784"/>
      <c r="P706" s="82"/>
    </row>
    <row r="707" spans="2:16" ht="14.4" thickBot="1">
      <c r="B707" s="81"/>
      <c r="C707" s="785"/>
      <c r="D707" s="786"/>
      <c r="E707" s="786"/>
      <c r="F707" s="786"/>
      <c r="G707" s="786"/>
      <c r="H707" s="786"/>
      <c r="I707" s="786"/>
      <c r="J707" s="786"/>
      <c r="K707" s="786"/>
      <c r="L707" s="786"/>
      <c r="M707" s="786"/>
      <c r="N707" s="786"/>
      <c r="O707" s="787"/>
      <c r="P707" s="82"/>
    </row>
    <row r="708" spans="2:16">
      <c r="B708" s="81"/>
      <c r="C708" s="757" t="s">
        <v>62</v>
      </c>
      <c r="D708" s="758"/>
      <c r="E708" s="758"/>
      <c r="F708" s="758"/>
      <c r="G708" s="758"/>
      <c r="H708" s="758"/>
      <c r="I708" s="758"/>
      <c r="J708" s="237"/>
      <c r="K708" s="238"/>
      <c r="L708" s="125" t="s">
        <v>63</v>
      </c>
      <c r="M708" s="850" t="s">
        <v>64</v>
      </c>
      <c r="N708" s="851"/>
      <c r="O708" s="127"/>
      <c r="P708" s="82"/>
    </row>
    <row r="709" spans="2:16">
      <c r="B709" s="81"/>
      <c r="C709" s="761" t="s">
        <v>18</v>
      </c>
      <c r="D709" s="762"/>
      <c r="E709" s="762"/>
      <c r="F709" s="762"/>
      <c r="G709" s="762"/>
      <c r="H709" s="762"/>
      <c r="I709" s="762"/>
      <c r="J709" s="43"/>
      <c r="K709" s="42"/>
      <c r="L709" s="39">
        <v>0.28999999999999998</v>
      </c>
      <c r="M709" s="831">
        <f>+ROUND(O704*L709,2)</f>
        <v>238549.21</v>
      </c>
      <c r="N709" s="832"/>
      <c r="O709" s="38"/>
      <c r="P709" s="82"/>
    </row>
    <row r="710" spans="2:16">
      <c r="B710" s="81"/>
      <c r="C710" s="44" t="s">
        <v>65</v>
      </c>
      <c r="D710" s="31"/>
      <c r="E710" s="31"/>
      <c r="F710" s="31"/>
      <c r="G710" s="31"/>
      <c r="H710" s="31"/>
      <c r="I710" s="31"/>
      <c r="J710" s="43"/>
      <c r="K710" s="42"/>
      <c r="L710" s="39">
        <v>0.01</v>
      </c>
      <c r="M710" s="831">
        <f>+ROUND(O704*L710,2)</f>
        <v>8225.83</v>
      </c>
      <c r="N710" s="832"/>
      <c r="O710" s="38"/>
      <c r="P710" s="82"/>
    </row>
    <row r="711" spans="2:16" ht="14.4" thickBot="1">
      <c r="B711" s="81"/>
      <c r="C711" s="239" t="s">
        <v>66</v>
      </c>
      <c r="D711" s="240"/>
      <c r="E711" s="240"/>
      <c r="F711" s="240"/>
      <c r="G711" s="240"/>
      <c r="H711" s="240"/>
      <c r="I711" s="240"/>
      <c r="J711" s="41"/>
      <c r="K711" s="40"/>
      <c r="L711" s="39">
        <v>0.05</v>
      </c>
      <c r="M711" s="833">
        <f>+ROUND(O704*L711,2)</f>
        <v>41129.17</v>
      </c>
      <c r="N711" s="834"/>
      <c r="O711" s="38"/>
      <c r="P711" s="82"/>
    </row>
    <row r="712" spans="2:16" ht="14.4" thickBot="1">
      <c r="B712" s="81"/>
      <c r="C712" s="767" t="s">
        <v>46</v>
      </c>
      <c r="D712" s="768"/>
      <c r="E712" s="768"/>
      <c r="F712" s="768"/>
      <c r="G712" s="768"/>
      <c r="H712" s="768"/>
      <c r="I712" s="768"/>
      <c r="J712" s="768"/>
      <c r="K712" s="768"/>
      <c r="L712" s="768"/>
      <c r="M712" s="768"/>
      <c r="N712" s="769"/>
      <c r="O712" s="136">
        <f>SUM(M709:N711)</f>
        <v>287904.20999999996</v>
      </c>
      <c r="P712" s="82"/>
    </row>
    <row r="713" spans="2:16" ht="14.4" thickBot="1">
      <c r="B713" s="81"/>
      <c r="C713" s="30"/>
      <c r="O713" s="29"/>
      <c r="P713" s="82"/>
    </row>
    <row r="714" spans="2:16" ht="14.4" thickBot="1">
      <c r="B714" s="81"/>
      <c r="C714" s="752" t="s">
        <v>67</v>
      </c>
      <c r="D714" s="753"/>
      <c r="E714" s="753"/>
      <c r="F714" s="753"/>
      <c r="G714" s="753"/>
      <c r="H714" s="753"/>
      <c r="I714" s="753"/>
      <c r="J714" s="753"/>
      <c r="K714" s="753"/>
      <c r="L714" s="753"/>
      <c r="M714" s="753"/>
      <c r="N714" s="754"/>
      <c r="O714" s="150">
        <f>+O712+O704</f>
        <v>1110487.68</v>
      </c>
      <c r="P714" s="82"/>
    </row>
    <row r="715" spans="2:16">
      <c r="B715" s="81"/>
      <c r="C715" s="37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5"/>
      <c r="P715" s="82"/>
    </row>
    <row r="716" spans="2:16">
      <c r="B716" s="81"/>
      <c r="C716" s="30"/>
      <c r="O716" s="29"/>
      <c r="P716" s="82"/>
    </row>
    <row r="717" spans="2:16">
      <c r="B717" s="81"/>
      <c r="C717" s="30"/>
      <c r="O717" s="29"/>
      <c r="P717" s="82"/>
    </row>
    <row r="718" spans="2:16" ht="18">
      <c r="B718" s="81"/>
      <c r="C718" s="30"/>
      <c r="H718" s="128" t="s">
        <v>75</v>
      </c>
      <c r="O718" s="29"/>
      <c r="P718" s="82"/>
    </row>
    <row r="719" spans="2:16" ht="18">
      <c r="B719" s="81"/>
      <c r="C719" s="34"/>
      <c r="D719" s="85"/>
      <c r="E719" s="85"/>
      <c r="F719" s="85"/>
      <c r="G719" s="85"/>
      <c r="H719" s="128"/>
      <c r="I719" s="85"/>
      <c r="J719" s="85"/>
      <c r="K719" s="85"/>
      <c r="L719" s="85"/>
      <c r="M719" s="85"/>
      <c r="N719" s="85"/>
      <c r="O719" s="33"/>
      <c r="P719" s="82"/>
    </row>
    <row r="720" spans="2:16" ht="18">
      <c r="B720" s="81"/>
      <c r="C720" s="34"/>
      <c r="D720" s="85"/>
      <c r="E720" s="85"/>
      <c r="F720" s="85"/>
      <c r="G720" s="85"/>
      <c r="H720" s="128"/>
      <c r="K720" s="85"/>
      <c r="L720" s="85"/>
      <c r="M720" s="85"/>
      <c r="N720" s="85"/>
      <c r="O720" s="33"/>
      <c r="P720" s="82"/>
    </row>
    <row r="721" spans="2:16" ht="18">
      <c r="B721" s="81"/>
      <c r="C721" s="32"/>
      <c r="D721" s="86"/>
      <c r="E721" s="86"/>
      <c r="F721" s="86"/>
      <c r="G721" s="86"/>
      <c r="H721" s="128" t="s">
        <v>76</v>
      </c>
      <c r="I721" s="86"/>
      <c r="J721" s="86"/>
      <c r="K721" s="86"/>
      <c r="L721" s="86"/>
      <c r="M721" s="86"/>
      <c r="N721" s="86"/>
      <c r="O721" s="28"/>
      <c r="P721" s="82"/>
    </row>
    <row r="722" spans="2:16" ht="18">
      <c r="B722" s="81"/>
      <c r="C722" s="30"/>
      <c r="H722" s="129" t="s">
        <v>95</v>
      </c>
      <c r="O722" s="29"/>
      <c r="P722" s="82"/>
    </row>
    <row r="723" spans="2:16" ht="18">
      <c r="B723" s="81"/>
      <c r="C723" s="27"/>
      <c r="D723" s="87"/>
      <c r="E723" s="87"/>
      <c r="H723" s="128" t="s">
        <v>77</v>
      </c>
      <c r="K723" s="130"/>
      <c r="L723" s="130"/>
      <c r="M723" s="130"/>
      <c r="N723" s="130"/>
      <c r="O723" s="131"/>
      <c r="P723" s="82"/>
    </row>
    <row r="724" spans="2:16" ht="16.2" thickBot="1">
      <c r="B724" s="81"/>
      <c r="C724" s="835"/>
      <c r="D724" s="836"/>
      <c r="E724" s="836"/>
      <c r="F724" s="26"/>
      <c r="G724" s="26"/>
      <c r="H724" s="26"/>
      <c r="I724" s="26"/>
      <c r="J724" s="26"/>
      <c r="K724" s="132"/>
      <c r="L724" s="132"/>
      <c r="M724" s="132"/>
      <c r="N724" s="132"/>
      <c r="O724" s="133"/>
      <c r="P724" s="82"/>
    </row>
    <row r="725" spans="2:16" ht="14.4" thickBot="1">
      <c r="B725" s="88"/>
      <c r="C725" s="89"/>
      <c r="D725" s="89"/>
      <c r="E725" s="89"/>
      <c r="F725" s="89"/>
      <c r="G725" s="89"/>
      <c r="H725" s="89"/>
      <c r="I725" s="89"/>
      <c r="J725" s="89"/>
      <c r="K725" s="89"/>
      <c r="L725" s="89"/>
      <c r="M725" s="89"/>
      <c r="N725" s="89"/>
      <c r="O725" s="89"/>
      <c r="P725" s="90"/>
    </row>
    <row r="726" spans="2:16" ht="14.4" thickTop="1"/>
    <row r="727" spans="2:16" ht="14.4" thickBot="1"/>
    <row r="728" spans="2:16" ht="14.4" thickTop="1">
      <c r="B728" s="828"/>
      <c r="C728" s="829"/>
      <c r="D728" s="829"/>
      <c r="E728" s="829"/>
      <c r="F728" s="829"/>
      <c r="G728" s="829"/>
      <c r="H728" s="829"/>
      <c r="I728" s="829"/>
      <c r="J728" s="829"/>
      <c r="K728" s="829"/>
      <c r="L728" s="829"/>
      <c r="M728" s="829"/>
      <c r="N728" s="829"/>
      <c r="O728" s="829"/>
      <c r="P728" s="830"/>
    </row>
    <row r="729" spans="2:16" ht="13.8" customHeight="1">
      <c r="B729" s="103"/>
      <c r="C729" s="933" t="s">
        <v>336</v>
      </c>
      <c r="D729" s="933"/>
      <c r="E729" s="933"/>
      <c r="F729" s="933"/>
      <c r="G729" s="933"/>
      <c r="H729" s="933"/>
      <c r="I729" s="933"/>
      <c r="J729" s="933"/>
      <c r="K729" s="933"/>
      <c r="L729" s="933"/>
      <c r="M729" s="933"/>
      <c r="P729" s="82"/>
    </row>
    <row r="730" spans="2:16" ht="14.4">
      <c r="B730" s="103"/>
      <c r="C730" s="933" t="s">
        <v>334</v>
      </c>
      <c r="D730" s="933"/>
      <c r="E730" s="933"/>
      <c r="F730" s="933"/>
      <c r="G730" s="935"/>
      <c r="H730" s="935"/>
      <c r="I730" s="935"/>
      <c r="J730" s="935"/>
      <c r="K730" s="935"/>
      <c r="L730" s="935"/>
      <c r="M730" s="935"/>
      <c r="P730" s="82"/>
    </row>
    <row r="731" spans="2:16">
      <c r="B731" s="103"/>
      <c r="C731" s="91"/>
      <c r="D731" s="92"/>
      <c r="E731" s="91"/>
      <c r="F731" s="92"/>
      <c r="P731" s="82"/>
    </row>
    <row r="732" spans="2:16" ht="14.4" thickBot="1">
      <c r="B732" s="81"/>
      <c r="P732" s="82"/>
    </row>
    <row r="733" spans="2:16">
      <c r="B733" s="81"/>
      <c r="C733" s="820"/>
      <c r="D733" s="821"/>
      <c r="E733" s="810"/>
      <c r="F733" s="810"/>
      <c r="G733" s="810"/>
      <c r="H733" s="810"/>
      <c r="I733" s="810"/>
      <c r="J733" s="810"/>
      <c r="K733" s="811"/>
      <c r="L733" s="790"/>
      <c r="M733" s="791"/>
      <c r="N733" s="791"/>
      <c r="O733" s="792"/>
      <c r="P733" s="82"/>
    </row>
    <row r="734" spans="2:16">
      <c r="B734" s="81"/>
      <c r="C734" s="822"/>
      <c r="D734" s="823"/>
      <c r="E734" s="812" t="s">
        <v>74</v>
      </c>
      <c r="F734" s="812"/>
      <c r="G734" s="812"/>
      <c r="H734" s="812"/>
      <c r="I734" s="812"/>
      <c r="J734" s="812"/>
      <c r="K734" s="813"/>
      <c r="L734" s="793"/>
      <c r="M734" s="794"/>
      <c r="N734" s="794"/>
      <c r="O734" s="795"/>
      <c r="P734" s="82"/>
    </row>
    <row r="735" spans="2:16">
      <c r="B735" s="81"/>
      <c r="C735" s="822"/>
      <c r="D735" s="823"/>
      <c r="E735" s="814"/>
      <c r="F735" s="814"/>
      <c r="G735" s="814"/>
      <c r="H735" s="814"/>
      <c r="I735" s="814"/>
      <c r="J735" s="814"/>
      <c r="K735" s="815"/>
      <c r="L735" s="774" t="s">
        <v>28</v>
      </c>
      <c r="M735" s="796"/>
      <c r="N735" s="797"/>
      <c r="O735" s="798"/>
      <c r="P735" s="82"/>
    </row>
    <row r="736" spans="2:16">
      <c r="B736" s="81"/>
      <c r="C736" s="822"/>
      <c r="D736" s="823"/>
      <c r="E736" s="812"/>
      <c r="F736" s="812"/>
      <c r="G736" s="812"/>
      <c r="H736" s="812"/>
      <c r="I736" s="812"/>
      <c r="J736" s="812"/>
      <c r="K736" s="813"/>
      <c r="L736" s="775"/>
      <c r="M736" s="799"/>
      <c r="N736" s="800"/>
      <c r="O736" s="801"/>
      <c r="P736" s="82"/>
    </row>
    <row r="737" spans="2:16">
      <c r="B737" s="81"/>
      <c r="C737" s="822"/>
      <c r="D737" s="823"/>
      <c r="E737" s="816"/>
      <c r="F737" s="816"/>
      <c r="G737" s="816"/>
      <c r="H737" s="816"/>
      <c r="I737" s="816"/>
      <c r="J737" s="816"/>
      <c r="K737" s="817"/>
      <c r="L737" s="774" t="s">
        <v>29</v>
      </c>
      <c r="M737" s="774">
        <v>10</v>
      </c>
      <c r="N737" s="774" t="s">
        <v>30</v>
      </c>
      <c r="O737" s="788" t="str">
        <f>+$O$11</f>
        <v>X</v>
      </c>
      <c r="P737" s="82"/>
    </row>
    <row r="738" spans="2:16">
      <c r="B738" s="81"/>
      <c r="C738" s="822"/>
      <c r="D738" s="823"/>
      <c r="E738" s="816"/>
      <c r="F738" s="816"/>
      <c r="G738" s="816"/>
      <c r="H738" s="816"/>
      <c r="I738" s="816"/>
      <c r="J738" s="816"/>
      <c r="K738" s="817"/>
      <c r="L738" s="804"/>
      <c r="M738" s="804"/>
      <c r="N738" s="804"/>
      <c r="O738" s="789"/>
      <c r="P738" s="82"/>
    </row>
    <row r="739" spans="2:16">
      <c r="B739" s="81"/>
      <c r="C739" s="824"/>
      <c r="D739" s="825"/>
      <c r="E739" s="818" t="s">
        <v>31</v>
      </c>
      <c r="F739" s="818"/>
      <c r="G739" s="818"/>
      <c r="H739" s="818"/>
      <c r="I739" s="818"/>
      <c r="J739" s="818"/>
      <c r="K739" s="819"/>
      <c r="L739" s="804"/>
      <c r="M739" s="804"/>
      <c r="N739" s="804"/>
      <c r="O739" s="789"/>
      <c r="P739" s="82"/>
    </row>
    <row r="740" spans="2:16" ht="14.4" thickBot="1">
      <c r="B740" s="81"/>
      <c r="C740" s="74"/>
      <c r="D740" s="73"/>
      <c r="E740" s="73"/>
      <c r="F740" s="73"/>
      <c r="G740" s="73"/>
      <c r="H740" s="73"/>
      <c r="I740" s="73"/>
      <c r="J740" s="73"/>
      <c r="K740" s="73"/>
      <c r="L740" s="73"/>
      <c r="M740" s="72"/>
      <c r="N740" s="72"/>
      <c r="O740" s="71"/>
      <c r="P740" s="82"/>
    </row>
    <row r="741" spans="2:16">
      <c r="B741" s="81"/>
      <c r="C741" s="70"/>
      <c r="D741" s="69"/>
      <c r="E741" s="69"/>
      <c r="F741" s="69"/>
      <c r="G741" s="69"/>
      <c r="H741" s="69"/>
      <c r="I741" s="69"/>
      <c r="J741" s="69"/>
      <c r="K741" s="69"/>
      <c r="L741" s="68" t="s">
        <v>32</v>
      </c>
      <c r="M741" s="67" t="s">
        <v>33</v>
      </c>
      <c r="N741" s="67" t="s">
        <v>34</v>
      </c>
      <c r="O741" s="66" t="s">
        <v>35</v>
      </c>
      <c r="P741" s="82"/>
    </row>
    <row r="742" spans="2:16">
      <c r="B742" s="81"/>
      <c r="C742" s="32"/>
      <c r="D742" s="242"/>
      <c r="E742" s="242"/>
      <c r="F742" s="242"/>
      <c r="G742" s="242"/>
      <c r="H742" s="242"/>
      <c r="I742" s="242"/>
      <c r="J742" s="242"/>
      <c r="K742" s="242"/>
      <c r="L742" s="84"/>
      <c r="M742" s="65">
        <f>+$M$16</f>
        <v>2</v>
      </c>
      <c r="N742" s="65">
        <f>+$N$16</f>
        <v>6</v>
      </c>
      <c r="O742" s="64">
        <f>+$O$16</f>
        <v>2026</v>
      </c>
      <c r="P742" s="82"/>
    </row>
    <row r="743" spans="2:16">
      <c r="B743" s="81"/>
      <c r="C743" s="63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1"/>
      <c r="P743" s="82"/>
    </row>
    <row r="744" spans="2:16" ht="14.4" thickBot="1">
      <c r="B744" s="81"/>
      <c r="C744" s="239"/>
      <c r="D744" s="240"/>
      <c r="E744" s="240"/>
      <c r="F744" s="240"/>
      <c r="G744" s="240"/>
      <c r="H744" s="240"/>
      <c r="I744" s="240"/>
      <c r="J744" s="240"/>
      <c r="K744" s="240"/>
      <c r="L744" s="240"/>
      <c r="M744" s="240"/>
      <c r="N744" s="240"/>
      <c r="O744" s="60"/>
      <c r="P744" s="82"/>
    </row>
    <row r="745" spans="2:16" ht="14.4" thickBot="1">
      <c r="B745" s="81"/>
      <c r="C745" s="37"/>
      <c r="D745" s="36"/>
      <c r="E745" s="36"/>
      <c r="F745" s="36"/>
      <c r="G745" s="36"/>
      <c r="H745" s="36"/>
      <c r="K745" s="36"/>
      <c r="L745" s="36"/>
      <c r="M745" s="36"/>
      <c r="N745" s="36"/>
      <c r="O745" s="35"/>
      <c r="P745" s="82"/>
    </row>
    <row r="746" spans="2:16">
      <c r="B746" s="81"/>
      <c r="C746" s="841" t="s">
        <v>36</v>
      </c>
      <c r="D746" s="842"/>
      <c r="E746" s="842"/>
      <c r="F746" s="842"/>
      <c r="G746" s="842"/>
      <c r="H746" s="842"/>
      <c r="I746" s="842"/>
      <c r="J746" s="842"/>
      <c r="K746" s="842"/>
      <c r="L746" s="842"/>
      <c r="M746" s="842"/>
      <c r="N746" s="842"/>
      <c r="O746" s="843"/>
      <c r="P746" s="82"/>
    </row>
    <row r="747" spans="2:16" ht="14.4" thickBot="1">
      <c r="B747" s="81"/>
      <c r="C747" s="30"/>
      <c r="O747" s="29"/>
      <c r="P747" s="82"/>
    </row>
    <row r="748" spans="2:16">
      <c r="B748" s="81"/>
      <c r="C748" s="117" t="s">
        <v>37</v>
      </c>
      <c r="D748" s="776" t="s">
        <v>38</v>
      </c>
      <c r="E748" s="777"/>
      <c r="F748" s="777"/>
      <c r="G748" s="777"/>
      <c r="H748" s="777"/>
      <c r="I748" s="777"/>
      <c r="J748" s="777"/>
      <c r="K748" s="777"/>
      <c r="L748" s="778"/>
      <c r="M748" s="839" t="s">
        <v>39</v>
      </c>
      <c r="N748" s="840"/>
      <c r="O748" s="117" t="s">
        <v>8</v>
      </c>
      <c r="P748" s="82"/>
    </row>
    <row r="749" spans="2:16" ht="14.4" thickBot="1">
      <c r="B749" s="81"/>
      <c r="C749" s="118">
        <f>+'PRESUPUESTO OFICIAL (Entidad)'!D32</f>
        <v>4.03</v>
      </c>
      <c r="D749" s="807" t="str">
        <f>+'PRESUPUESTO OFICIAL (Entidad)'!E32</f>
        <v>Acero de refuerzo 60.000 psi (4200kg/cm²) para estructura</v>
      </c>
      <c r="E749" s="808"/>
      <c r="F749" s="808"/>
      <c r="G749" s="808"/>
      <c r="H749" s="808"/>
      <c r="I749" s="808"/>
      <c r="J749" s="808"/>
      <c r="K749" s="808"/>
      <c r="L749" s="809"/>
      <c r="M749" s="807" t="str">
        <f>+'PRESUPUESTO OFICIAL (Entidad)'!F32</f>
        <v>KG</v>
      </c>
      <c r="N749" s="809"/>
      <c r="O749" s="119">
        <f>+'PRESUPUESTO OFICIAL (Entidad)'!G32</f>
        <v>598.82000000000005</v>
      </c>
      <c r="P749" s="82"/>
    </row>
    <row r="750" spans="2:16">
      <c r="B750" s="81"/>
      <c r="C750" s="779" t="s">
        <v>40</v>
      </c>
      <c r="D750" s="780"/>
      <c r="E750" s="780"/>
      <c r="F750" s="780"/>
      <c r="G750" s="780"/>
      <c r="H750" s="780"/>
      <c r="I750" s="780"/>
      <c r="J750" s="780"/>
      <c r="K750" s="780"/>
      <c r="L750" s="780"/>
      <c r="M750" s="780"/>
      <c r="N750" s="780"/>
      <c r="O750" s="781"/>
      <c r="P750" s="82"/>
    </row>
    <row r="751" spans="2:16">
      <c r="B751" s="81"/>
      <c r="C751" s="782"/>
      <c r="D751" s="783"/>
      <c r="E751" s="783"/>
      <c r="F751" s="783"/>
      <c r="G751" s="783"/>
      <c r="H751" s="783"/>
      <c r="I751" s="783"/>
      <c r="J751" s="783"/>
      <c r="K751" s="783"/>
      <c r="L751" s="783"/>
      <c r="M751" s="783"/>
      <c r="N751" s="783"/>
      <c r="O751" s="784"/>
      <c r="P751" s="82"/>
    </row>
    <row r="752" spans="2:16" ht="14.4" thickBot="1">
      <c r="B752" s="81"/>
      <c r="C752" s="785"/>
      <c r="D752" s="786"/>
      <c r="E752" s="786"/>
      <c r="F752" s="786"/>
      <c r="G752" s="786"/>
      <c r="H752" s="786"/>
      <c r="I752" s="786"/>
      <c r="J752" s="786"/>
      <c r="K752" s="786"/>
      <c r="L752" s="786"/>
      <c r="M752" s="786"/>
      <c r="N752" s="786"/>
      <c r="O752" s="787"/>
      <c r="P752" s="82"/>
    </row>
    <row r="753" spans="2:16">
      <c r="B753" s="81"/>
      <c r="C753" s="757" t="s">
        <v>38</v>
      </c>
      <c r="D753" s="837"/>
      <c r="E753" s="837"/>
      <c r="F753" s="837"/>
      <c r="G753" s="838"/>
      <c r="H753" s="759" t="s">
        <v>41</v>
      </c>
      <c r="I753" s="837"/>
      <c r="J753" s="805" t="s">
        <v>42</v>
      </c>
      <c r="K753" s="806"/>
      <c r="L753" s="121" t="s">
        <v>43</v>
      </c>
      <c r="M753" s="759" t="s">
        <v>44</v>
      </c>
      <c r="N753" s="760"/>
      <c r="O753" s="122" t="s">
        <v>45</v>
      </c>
      <c r="P753" s="82"/>
    </row>
    <row r="754" spans="2:16">
      <c r="B754" s="81"/>
      <c r="C754" s="761" t="s">
        <v>78</v>
      </c>
      <c r="D754" s="762"/>
      <c r="E754" s="762"/>
      <c r="F754" s="762"/>
      <c r="G754" s="844"/>
      <c r="H754" s="845"/>
      <c r="I754" s="844"/>
      <c r="J754" s="826" t="s">
        <v>79</v>
      </c>
      <c r="K754" s="827"/>
      <c r="L754" s="134">
        <f>+O782</f>
        <v>941</v>
      </c>
      <c r="M754" s="846">
        <v>0.1</v>
      </c>
      <c r="N754" s="847"/>
      <c r="O754" s="135">
        <f>+ROUND(L754*M754,2)</f>
        <v>94.1</v>
      </c>
      <c r="P754" s="82"/>
    </row>
    <row r="755" spans="2:16">
      <c r="B755" s="81"/>
      <c r="C755" s="202"/>
      <c r="D755" s="203"/>
      <c r="E755" s="203"/>
      <c r="F755" s="203"/>
      <c r="G755" s="204"/>
      <c r="H755" s="205"/>
      <c r="I755" s="204"/>
      <c r="J755" s="863"/>
      <c r="K755" s="864"/>
      <c r="L755" s="206"/>
      <c r="M755" s="865"/>
      <c r="N755" s="866"/>
      <c r="O755" s="135"/>
      <c r="P755" s="82"/>
    </row>
    <row r="756" spans="2:16" ht="14.4" thickBot="1">
      <c r="B756" s="81"/>
      <c r="C756" s="755"/>
      <c r="D756" s="756"/>
      <c r="E756" s="756"/>
      <c r="F756" s="756"/>
      <c r="G756" s="852"/>
      <c r="H756" s="853"/>
      <c r="I756" s="852"/>
      <c r="J756" s="765"/>
      <c r="K756" s="766"/>
      <c r="L756" s="212"/>
      <c r="M756" s="854"/>
      <c r="N756" s="855"/>
      <c r="O756" s="135"/>
      <c r="P756" s="82"/>
    </row>
    <row r="757" spans="2:16" ht="14.4" thickBot="1">
      <c r="B757" s="81"/>
      <c r="C757" s="767" t="s">
        <v>46</v>
      </c>
      <c r="D757" s="768"/>
      <c r="E757" s="768"/>
      <c r="F757" s="768"/>
      <c r="G757" s="768"/>
      <c r="H757" s="768"/>
      <c r="I757" s="768"/>
      <c r="J757" s="768"/>
      <c r="K757" s="768"/>
      <c r="L757" s="768"/>
      <c r="M757" s="768"/>
      <c r="N757" s="769"/>
      <c r="O757" s="136">
        <f>SUM(O754:O756)</f>
        <v>94.1</v>
      </c>
      <c r="P757" s="82"/>
    </row>
    <row r="758" spans="2:16">
      <c r="B758" s="81"/>
      <c r="C758" s="779" t="s">
        <v>47</v>
      </c>
      <c r="D758" s="780"/>
      <c r="E758" s="780"/>
      <c r="F758" s="780"/>
      <c r="G758" s="780"/>
      <c r="H758" s="780"/>
      <c r="I758" s="780"/>
      <c r="J758" s="780"/>
      <c r="K758" s="780"/>
      <c r="L758" s="780"/>
      <c r="M758" s="780"/>
      <c r="N758" s="780"/>
      <c r="O758" s="781"/>
      <c r="P758" s="82"/>
    </row>
    <row r="759" spans="2:16">
      <c r="B759" s="81"/>
      <c r="C759" s="782"/>
      <c r="D759" s="783"/>
      <c r="E759" s="783"/>
      <c r="F759" s="783"/>
      <c r="G759" s="783"/>
      <c r="H759" s="783"/>
      <c r="I759" s="783"/>
      <c r="J759" s="783"/>
      <c r="K759" s="783"/>
      <c r="L759" s="783"/>
      <c r="M759" s="783"/>
      <c r="N759" s="783"/>
      <c r="O759" s="784"/>
      <c r="P759" s="82"/>
    </row>
    <row r="760" spans="2:16" ht="14.4" thickBot="1">
      <c r="B760" s="81"/>
      <c r="C760" s="785"/>
      <c r="D760" s="786"/>
      <c r="E760" s="786"/>
      <c r="F760" s="786"/>
      <c r="G760" s="786"/>
      <c r="H760" s="786"/>
      <c r="I760" s="786"/>
      <c r="J760" s="786"/>
      <c r="K760" s="786"/>
      <c r="L760" s="786"/>
      <c r="M760" s="786"/>
      <c r="N760" s="786"/>
      <c r="O760" s="787"/>
      <c r="P760" s="82"/>
    </row>
    <row r="761" spans="2:16">
      <c r="B761" s="81"/>
      <c r="C761" s="757" t="s">
        <v>38</v>
      </c>
      <c r="D761" s="758"/>
      <c r="E761" s="758"/>
      <c r="F761" s="758"/>
      <c r="G761" s="758"/>
      <c r="H761" s="758"/>
      <c r="I761" s="758"/>
      <c r="J761" s="760"/>
      <c r="K761" s="241" t="s">
        <v>39</v>
      </c>
      <c r="L761" s="121" t="s">
        <v>8</v>
      </c>
      <c r="M761" s="759" t="s">
        <v>48</v>
      </c>
      <c r="N761" s="760"/>
      <c r="O761" s="122" t="s">
        <v>45</v>
      </c>
      <c r="P761" s="82"/>
    </row>
    <row r="762" spans="2:16">
      <c r="B762" s="81"/>
      <c r="C762" s="397" t="s">
        <v>218</v>
      </c>
      <c r="D762" s="401"/>
      <c r="E762" s="401"/>
      <c r="F762" s="401"/>
      <c r="G762" s="401"/>
      <c r="H762" s="401"/>
      <c r="I762" s="401"/>
      <c r="J762" s="402"/>
      <c r="K762" s="208" t="s">
        <v>83</v>
      </c>
      <c r="L762" s="209">
        <v>1</v>
      </c>
      <c r="M762" s="860">
        <v>8000</v>
      </c>
      <c r="N762" s="861"/>
      <c r="O762" s="135">
        <f>+ROUND(M762*L762,2)</f>
        <v>8000</v>
      </c>
      <c r="P762" s="82"/>
    </row>
    <row r="763" spans="2:16">
      <c r="B763" s="81"/>
      <c r="C763" s="202" t="s">
        <v>211</v>
      </c>
      <c r="D763" s="164"/>
      <c r="E763" s="164"/>
      <c r="F763" s="164"/>
      <c r="G763" s="164"/>
      <c r="H763" s="164"/>
      <c r="I763" s="164"/>
      <c r="J763" s="204"/>
      <c r="K763" s="166" t="s">
        <v>83</v>
      </c>
      <c r="L763" s="219">
        <v>0.03</v>
      </c>
      <c r="M763" s="860">
        <v>6000</v>
      </c>
      <c r="N763" s="861"/>
      <c r="O763" s="135">
        <f t="shared" ref="O763" si="7">+ROUND(M763*L763,2)</f>
        <v>180</v>
      </c>
      <c r="P763" s="82"/>
    </row>
    <row r="764" spans="2:16">
      <c r="B764" s="81"/>
      <c r="C764" s="202" t="s">
        <v>208</v>
      </c>
      <c r="D764" s="164"/>
      <c r="E764" s="164"/>
      <c r="F764" s="164"/>
      <c r="G764" s="164"/>
      <c r="H764" s="164"/>
      <c r="I764" s="164"/>
      <c r="J764" s="204"/>
      <c r="K764" s="166" t="s">
        <v>79</v>
      </c>
      <c r="L764" s="400">
        <v>0.04</v>
      </c>
      <c r="M764" s="860"/>
      <c r="N764" s="861"/>
      <c r="O764" s="207">
        <f>+(O762+O763)*L764</f>
        <v>327.2</v>
      </c>
      <c r="P764" s="82"/>
    </row>
    <row r="765" spans="2:16" ht="14.4" thickBot="1">
      <c r="B765" s="81"/>
      <c r="C765" s="755"/>
      <c r="D765" s="756"/>
      <c r="E765" s="756"/>
      <c r="F765" s="756"/>
      <c r="G765" s="756"/>
      <c r="H765" s="756"/>
      <c r="I765" s="756"/>
      <c r="J765" s="852"/>
      <c r="K765" s="138"/>
      <c r="L765" s="140"/>
      <c r="M765" s="858"/>
      <c r="N765" s="859"/>
      <c r="O765" s="135"/>
      <c r="P765" s="82"/>
    </row>
    <row r="766" spans="2:16" ht="14.4" thickBot="1">
      <c r="B766" s="81"/>
      <c r="C766" s="767" t="s">
        <v>46</v>
      </c>
      <c r="D766" s="768"/>
      <c r="E766" s="768"/>
      <c r="F766" s="768"/>
      <c r="G766" s="768"/>
      <c r="H766" s="768"/>
      <c r="I766" s="768"/>
      <c r="J766" s="768"/>
      <c r="K766" s="768"/>
      <c r="L766" s="768"/>
      <c r="M766" s="768"/>
      <c r="N766" s="769"/>
      <c r="O766" s="141">
        <f>SUM(O762:O765)</f>
        <v>8507.2000000000007</v>
      </c>
      <c r="P766" s="82"/>
    </row>
    <row r="767" spans="2:16">
      <c r="B767" s="81"/>
      <c r="C767" s="779" t="s">
        <v>49</v>
      </c>
      <c r="D767" s="780"/>
      <c r="E767" s="780"/>
      <c r="F767" s="780"/>
      <c r="G767" s="780"/>
      <c r="H767" s="780"/>
      <c r="I767" s="780"/>
      <c r="J767" s="780"/>
      <c r="K767" s="780"/>
      <c r="L767" s="780"/>
      <c r="M767" s="780"/>
      <c r="N767" s="780"/>
      <c r="O767" s="781"/>
      <c r="P767" s="82"/>
    </row>
    <row r="768" spans="2:16">
      <c r="B768" s="81"/>
      <c r="C768" s="782"/>
      <c r="D768" s="783"/>
      <c r="E768" s="783"/>
      <c r="F768" s="783"/>
      <c r="G768" s="783"/>
      <c r="H768" s="783"/>
      <c r="I768" s="783"/>
      <c r="J768" s="783"/>
      <c r="K768" s="783"/>
      <c r="L768" s="783"/>
      <c r="M768" s="783"/>
      <c r="N768" s="783"/>
      <c r="O768" s="784"/>
      <c r="P768" s="82"/>
    </row>
    <row r="769" spans="2:16" ht="14.4" thickBot="1">
      <c r="B769" s="81"/>
      <c r="C769" s="785"/>
      <c r="D769" s="786"/>
      <c r="E769" s="786"/>
      <c r="F769" s="786"/>
      <c r="G769" s="786"/>
      <c r="H769" s="786"/>
      <c r="I769" s="786"/>
      <c r="J769" s="786"/>
      <c r="K769" s="786"/>
      <c r="L769" s="786"/>
      <c r="M769" s="786"/>
      <c r="N769" s="786"/>
      <c r="O769" s="787"/>
      <c r="P769" s="82"/>
    </row>
    <row r="770" spans="2:16">
      <c r="B770" s="81"/>
      <c r="C770" s="757" t="s">
        <v>50</v>
      </c>
      <c r="D770" s="758"/>
      <c r="E770" s="758"/>
      <c r="F770" s="758"/>
      <c r="G770" s="758"/>
      <c r="H770" s="758"/>
      <c r="I770" s="758"/>
      <c r="J770" s="121" t="s">
        <v>51</v>
      </c>
      <c r="K770" s="237" t="s">
        <v>52</v>
      </c>
      <c r="L770" s="124" t="s">
        <v>53</v>
      </c>
      <c r="M770" s="759" t="s">
        <v>54</v>
      </c>
      <c r="N770" s="760"/>
      <c r="O770" s="122" t="s">
        <v>45</v>
      </c>
      <c r="P770" s="82"/>
    </row>
    <row r="771" spans="2:16">
      <c r="B771" s="81"/>
      <c r="C771" s="761" t="s">
        <v>196</v>
      </c>
      <c r="D771" s="762"/>
      <c r="E771" s="762"/>
      <c r="F771" s="762"/>
      <c r="G771" s="762"/>
      <c r="H771" s="762"/>
      <c r="I771" s="762"/>
      <c r="J771" s="55">
        <v>0.01</v>
      </c>
      <c r="K771" s="56">
        <v>12</v>
      </c>
      <c r="L771" s="55" t="s">
        <v>197</v>
      </c>
      <c r="M771" s="763">
        <v>1800</v>
      </c>
      <c r="N771" s="764"/>
      <c r="O771" s="54">
        <f>M771*K771*J771</f>
        <v>216</v>
      </c>
      <c r="P771" s="82"/>
    </row>
    <row r="772" spans="2:16" ht="14.4" thickBot="1">
      <c r="B772" s="81"/>
      <c r="C772" s="755"/>
      <c r="D772" s="756"/>
      <c r="E772" s="756"/>
      <c r="F772" s="756"/>
      <c r="G772" s="756"/>
      <c r="H772" s="756"/>
      <c r="I772" s="756"/>
      <c r="J772" s="46"/>
      <c r="K772" s="26"/>
      <c r="L772" s="46"/>
      <c r="M772" s="765"/>
      <c r="N772" s="766"/>
      <c r="O772" s="151"/>
      <c r="P772" s="82"/>
    </row>
    <row r="773" spans="2:16" ht="14.4" thickBot="1">
      <c r="B773" s="81"/>
      <c r="C773" s="767" t="s">
        <v>46</v>
      </c>
      <c r="D773" s="768"/>
      <c r="E773" s="768"/>
      <c r="F773" s="768"/>
      <c r="G773" s="768"/>
      <c r="H773" s="768"/>
      <c r="I773" s="768"/>
      <c r="J773" s="768"/>
      <c r="K773" s="768"/>
      <c r="L773" s="768"/>
      <c r="M773" s="768"/>
      <c r="N773" s="769"/>
      <c r="O773" s="136">
        <f>SUM(O771:O772)</f>
        <v>216</v>
      </c>
      <c r="P773" s="82"/>
    </row>
    <row r="774" spans="2:16">
      <c r="B774" s="81"/>
      <c r="C774" s="779" t="s">
        <v>55</v>
      </c>
      <c r="D774" s="780"/>
      <c r="E774" s="780"/>
      <c r="F774" s="780"/>
      <c r="G774" s="780"/>
      <c r="H774" s="780"/>
      <c r="I774" s="780"/>
      <c r="J774" s="780"/>
      <c r="K774" s="780"/>
      <c r="L774" s="780"/>
      <c r="M774" s="780"/>
      <c r="N774" s="780"/>
      <c r="O774" s="781"/>
      <c r="P774" s="82"/>
    </row>
    <row r="775" spans="2:16">
      <c r="B775" s="81"/>
      <c r="C775" s="782"/>
      <c r="D775" s="783"/>
      <c r="E775" s="783"/>
      <c r="F775" s="783"/>
      <c r="G775" s="783"/>
      <c r="H775" s="783"/>
      <c r="I775" s="783"/>
      <c r="J775" s="783"/>
      <c r="K775" s="783"/>
      <c r="L775" s="783"/>
      <c r="M775" s="783"/>
      <c r="N775" s="783"/>
      <c r="O775" s="784"/>
      <c r="P775" s="82"/>
    </row>
    <row r="776" spans="2:16" ht="14.4" thickBot="1">
      <c r="B776" s="81"/>
      <c r="C776" s="785"/>
      <c r="D776" s="786"/>
      <c r="E776" s="786"/>
      <c r="F776" s="786"/>
      <c r="G776" s="786"/>
      <c r="H776" s="786"/>
      <c r="I776" s="786"/>
      <c r="J776" s="786"/>
      <c r="K776" s="786"/>
      <c r="L776" s="786"/>
      <c r="M776" s="786"/>
      <c r="N776" s="786"/>
      <c r="O776" s="787"/>
      <c r="P776" s="82"/>
    </row>
    <row r="777" spans="2:16" ht="23.4" customHeight="1">
      <c r="B777" s="81"/>
      <c r="C777" s="770" t="s">
        <v>56</v>
      </c>
      <c r="D777" s="771"/>
      <c r="E777" s="771"/>
      <c r="F777" s="771"/>
      <c r="G777" s="771"/>
      <c r="H777" s="771"/>
      <c r="I777" s="771"/>
      <c r="J777" s="143" t="s">
        <v>57</v>
      </c>
      <c r="K777" s="144" t="s">
        <v>58</v>
      </c>
      <c r="L777" s="145" t="s">
        <v>59</v>
      </c>
      <c r="M777" s="772" t="s">
        <v>44</v>
      </c>
      <c r="N777" s="773"/>
      <c r="O777" s="146" t="s">
        <v>45</v>
      </c>
      <c r="P777" s="82"/>
    </row>
    <row r="778" spans="2:16">
      <c r="B778" s="81"/>
      <c r="C778" s="52" t="s">
        <v>219</v>
      </c>
      <c r="D778" s="222"/>
      <c r="E778" s="222"/>
      <c r="F778" s="222"/>
      <c r="G778" s="222"/>
      <c r="H778" s="222"/>
      <c r="I778" s="222"/>
      <c r="J778" s="223">
        <v>209100</v>
      </c>
      <c r="K778" s="224">
        <v>1.8</v>
      </c>
      <c r="L778" s="148">
        <f>ROUND(K778*J778,2)</f>
        <v>376380</v>
      </c>
      <c r="M778" s="867">
        <v>400</v>
      </c>
      <c r="N778" s="868"/>
      <c r="O778" s="149">
        <f>+ROUND(L778/M778,0)</f>
        <v>941</v>
      </c>
      <c r="P778" s="82"/>
    </row>
    <row r="779" spans="2:16">
      <c r="B779" s="81"/>
      <c r="C779" s="52"/>
      <c r="D779" s="51"/>
      <c r="E779" s="51"/>
      <c r="F779" s="51"/>
      <c r="G779" s="51"/>
      <c r="H779" s="51"/>
      <c r="I779" s="51"/>
      <c r="J779" s="142"/>
      <c r="K779" s="147"/>
      <c r="L779" s="148"/>
      <c r="M779" s="848"/>
      <c r="N779" s="849"/>
      <c r="O779" s="149"/>
      <c r="P779" s="82"/>
    </row>
    <row r="780" spans="2:16">
      <c r="B780" s="81"/>
      <c r="C780" s="52"/>
      <c r="D780" s="51"/>
      <c r="E780" s="51"/>
      <c r="F780" s="51"/>
      <c r="G780" s="51"/>
      <c r="H780" s="51"/>
      <c r="I780" s="51"/>
      <c r="J780" s="50"/>
      <c r="K780" s="49"/>
      <c r="L780" s="48"/>
      <c r="M780" s="802"/>
      <c r="N780" s="803"/>
      <c r="O780" s="47"/>
      <c r="P780" s="82"/>
    </row>
    <row r="781" spans="2:16" ht="14.4" thickBot="1">
      <c r="B781" s="81"/>
      <c r="C781" s="755"/>
      <c r="D781" s="756"/>
      <c r="E781" s="756"/>
      <c r="F781" s="756"/>
      <c r="G781" s="756"/>
      <c r="H781" s="756"/>
      <c r="I781" s="756"/>
      <c r="J781" s="46"/>
      <c r="K781" s="26"/>
      <c r="L781" s="46"/>
      <c r="M781" s="765"/>
      <c r="N781" s="766"/>
      <c r="O781" s="45"/>
      <c r="P781" s="82"/>
    </row>
    <row r="782" spans="2:16" ht="14.4" thickBot="1">
      <c r="B782" s="81"/>
      <c r="C782" s="767" t="s">
        <v>46</v>
      </c>
      <c r="D782" s="768"/>
      <c r="E782" s="768"/>
      <c r="F782" s="768"/>
      <c r="G782" s="768"/>
      <c r="H782" s="768"/>
      <c r="I782" s="768"/>
      <c r="J782" s="768"/>
      <c r="K782" s="768"/>
      <c r="L782" s="768"/>
      <c r="M782" s="768"/>
      <c r="N782" s="769"/>
      <c r="O782" s="141">
        <f>SUM(O778:O781)</f>
        <v>941</v>
      </c>
      <c r="P782" s="82"/>
    </row>
    <row r="783" spans="2:16" ht="14.4" thickBot="1">
      <c r="B783" s="81"/>
      <c r="C783" s="30"/>
      <c r="O783" s="29"/>
      <c r="P783" s="82"/>
    </row>
    <row r="784" spans="2:16" ht="14.4" thickBot="1">
      <c r="B784" s="81"/>
      <c r="C784" s="752" t="s">
        <v>60</v>
      </c>
      <c r="D784" s="753"/>
      <c r="E784" s="753"/>
      <c r="F784" s="753"/>
      <c r="G784" s="753"/>
      <c r="H784" s="753"/>
      <c r="I784" s="753"/>
      <c r="J784" s="753"/>
      <c r="K784" s="753"/>
      <c r="L784" s="753"/>
      <c r="M784" s="753"/>
      <c r="N784" s="754"/>
      <c r="O784" s="150">
        <f>ROUND(O782+O773+O766+O757,2)</f>
        <v>9758.2999999999993</v>
      </c>
      <c r="P784" s="82"/>
    </row>
    <row r="785" spans="2:16">
      <c r="B785" s="81"/>
      <c r="C785" s="779" t="s">
        <v>61</v>
      </c>
      <c r="D785" s="780"/>
      <c r="E785" s="780"/>
      <c r="F785" s="780"/>
      <c r="G785" s="780"/>
      <c r="H785" s="780"/>
      <c r="I785" s="780"/>
      <c r="J785" s="780"/>
      <c r="K785" s="780"/>
      <c r="L785" s="780"/>
      <c r="M785" s="780"/>
      <c r="N785" s="780"/>
      <c r="O785" s="781"/>
      <c r="P785" s="82"/>
    </row>
    <row r="786" spans="2:16">
      <c r="B786" s="81"/>
      <c r="C786" s="782"/>
      <c r="D786" s="783"/>
      <c r="E786" s="783"/>
      <c r="F786" s="783"/>
      <c r="G786" s="783"/>
      <c r="H786" s="783"/>
      <c r="I786" s="783"/>
      <c r="J786" s="783"/>
      <c r="K786" s="783"/>
      <c r="L786" s="783"/>
      <c r="M786" s="783"/>
      <c r="N786" s="783"/>
      <c r="O786" s="784"/>
      <c r="P786" s="82"/>
    </row>
    <row r="787" spans="2:16" ht="14.4" thickBot="1">
      <c r="B787" s="81"/>
      <c r="C787" s="785"/>
      <c r="D787" s="786"/>
      <c r="E787" s="786"/>
      <c r="F787" s="786"/>
      <c r="G787" s="786"/>
      <c r="H787" s="786"/>
      <c r="I787" s="786"/>
      <c r="J787" s="786"/>
      <c r="K787" s="786"/>
      <c r="L787" s="786"/>
      <c r="M787" s="786"/>
      <c r="N787" s="786"/>
      <c r="O787" s="787"/>
      <c r="P787" s="82"/>
    </row>
    <row r="788" spans="2:16">
      <c r="B788" s="81"/>
      <c r="C788" s="757" t="s">
        <v>62</v>
      </c>
      <c r="D788" s="758"/>
      <c r="E788" s="758"/>
      <c r="F788" s="758"/>
      <c r="G788" s="758"/>
      <c r="H788" s="758"/>
      <c r="I788" s="758"/>
      <c r="J788" s="237"/>
      <c r="K788" s="238"/>
      <c r="L788" s="125" t="s">
        <v>63</v>
      </c>
      <c r="M788" s="850" t="s">
        <v>64</v>
      </c>
      <c r="N788" s="851"/>
      <c r="O788" s="127"/>
      <c r="P788" s="82"/>
    </row>
    <row r="789" spans="2:16">
      <c r="B789" s="81"/>
      <c r="C789" s="761" t="s">
        <v>18</v>
      </c>
      <c r="D789" s="762"/>
      <c r="E789" s="762"/>
      <c r="F789" s="762"/>
      <c r="G789" s="762"/>
      <c r="H789" s="762"/>
      <c r="I789" s="762"/>
      <c r="J789" s="43"/>
      <c r="K789" s="42"/>
      <c r="L789" s="39">
        <v>0.28999999999999998</v>
      </c>
      <c r="M789" s="831">
        <f>+ROUND(O784*L789,2)</f>
        <v>2829.91</v>
      </c>
      <c r="N789" s="832"/>
      <c r="O789" s="38"/>
      <c r="P789" s="82"/>
    </row>
    <row r="790" spans="2:16">
      <c r="B790" s="81"/>
      <c r="C790" s="44" t="s">
        <v>65</v>
      </c>
      <c r="D790" s="31"/>
      <c r="E790" s="31"/>
      <c r="F790" s="31"/>
      <c r="G790" s="31"/>
      <c r="H790" s="31"/>
      <c r="I790" s="31"/>
      <c r="J790" s="43"/>
      <c r="K790" s="42"/>
      <c r="L790" s="39">
        <v>0.01</v>
      </c>
      <c r="M790" s="831">
        <f>+ROUND(O784*L790,2)</f>
        <v>97.58</v>
      </c>
      <c r="N790" s="832"/>
      <c r="O790" s="38"/>
      <c r="P790" s="82"/>
    </row>
    <row r="791" spans="2:16" ht="14.4" thickBot="1">
      <c r="B791" s="81"/>
      <c r="C791" s="239" t="s">
        <v>66</v>
      </c>
      <c r="D791" s="240"/>
      <c r="E791" s="240"/>
      <c r="F791" s="240"/>
      <c r="G791" s="240"/>
      <c r="H791" s="240"/>
      <c r="I791" s="240"/>
      <c r="J791" s="41"/>
      <c r="K791" s="40"/>
      <c r="L791" s="39">
        <v>0.05</v>
      </c>
      <c r="M791" s="833">
        <f>+ROUND(O784*L791,2)</f>
        <v>487.92</v>
      </c>
      <c r="N791" s="834"/>
      <c r="O791" s="38"/>
      <c r="P791" s="82"/>
    </row>
    <row r="792" spans="2:16" ht="14.4" thickBot="1">
      <c r="B792" s="81"/>
      <c r="C792" s="767" t="s">
        <v>46</v>
      </c>
      <c r="D792" s="768"/>
      <c r="E792" s="768"/>
      <c r="F792" s="768"/>
      <c r="G792" s="768"/>
      <c r="H792" s="768"/>
      <c r="I792" s="768"/>
      <c r="J792" s="768"/>
      <c r="K792" s="768"/>
      <c r="L792" s="768"/>
      <c r="M792" s="768"/>
      <c r="N792" s="769"/>
      <c r="O792" s="136">
        <f>SUM(M789:N791)</f>
        <v>3415.41</v>
      </c>
      <c r="P792" s="82"/>
    </row>
    <row r="793" spans="2:16" ht="14.4" thickBot="1">
      <c r="B793" s="81"/>
      <c r="C793" s="30"/>
      <c r="O793" s="29"/>
      <c r="P793" s="82"/>
    </row>
    <row r="794" spans="2:16" ht="14.4" thickBot="1">
      <c r="B794" s="81"/>
      <c r="C794" s="752" t="s">
        <v>67</v>
      </c>
      <c r="D794" s="753"/>
      <c r="E794" s="753"/>
      <c r="F794" s="753"/>
      <c r="G794" s="753"/>
      <c r="H794" s="753"/>
      <c r="I794" s="753"/>
      <c r="J794" s="753"/>
      <c r="K794" s="753"/>
      <c r="L794" s="753"/>
      <c r="M794" s="753"/>
      <c r="N794" s="754"/>
      <c r="O794" s="150">
        <f>+O792+O784</f>
        <v>13173.71</v>
      </c>
      <c r="P794" s="82"/>
    </row>
    <row r="795" spans="2:16">
      <c r="B795" s="81"/>
      <c r="C795" s="37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5"/>
      <c r="P795" s="82"/>
    </row>
    <row r="796" spans="2:16">
      <c r="B796" s="81"/>
      <c r="C796" s="30"/>
      <c r="O796" s="29"/>
      <c r="P796" s="82"/>
    </row>
    <row r="797" spans="2:16">
      <c r="B797" s="81"/>
      <c r="C797" s="30"/>
      <c r="O797" s="29"/>
      <c r="P797" s="82"/>
    </row>
    <row r="798" spans="2:16" ht="18">
      <c r="B798" s="81"/>
      <c r="C798" s="30"/>
      <c r="H798" s="128" t="s">
        <v>75</v>
      </c>
      <c r="O798" s="29"/>
      <c r="P798" s="82"/>
    </row>
    <row r="799" spans="2:16" ht="18">
      <c r="B799" s="81"/>
      <c r="C799" s="34"/>
      <c r="D799" s="85"/>
      <c r="E799" s="85"/>
      <c r="F799" s="85"/>
      <c r="G799" s="85"/>
      <c r="H799" s="128"/>
      <c r="I799" s="85"/>
      <c r="J799" s="85"/>
      <c r="K799" s="85"/>
      <c r="L799" s="85"/>
      <c r="M799" s="85"/>
      <c r="N799" s="85"/>
      <c r="O799" s="33"/>
      <c r="P799" s="82"/>
    </row>
    <row r="800" spans="2:16" ht="18">
      <c r="B800" s="81"/>
      <c r="C800" s="34"/>
      <c r="D800" s="85"/>
      <c r="E800" s="85"/>
      <c r="F800" s="85"/>
      <c r="G800" s="85"/>
      <c r="H800" s="128"/>
      <c r="K800" s="85"/>
      <c r="L800" s="85"/>
      <c r="M800" s="85"/>
      <c r="N800" s="85"/>
      <c r="O800" s="33"/>
      <c r="P800" s="82"/>
    </row>
    <row r="801" spans="2:16" ht="18">
      <c r="B801" s="81"/>
      <c r="C801" s="32"/>
      <c r="D801" s="86"/>
      <c r="E801" s="86"/>
      <c r="F801" s="86"/>
      <c r="G801" s="86"/>
      <c r="H801" s="128" t="s">
        <v>76</v>
      </c>
      <c r="I801" s="86"/>
      <c r="J801" s="86"/>
      <c r="K801" s="86"/>
      <c r="L801" s="86"/>
      <c r="M801" s="86"/>
      <c r="N801" s="86"/>
      <c r="O801" s="28"/>
      <c r="P801" s="82"/>
    </row>
    <row r="802" spans="2:16" ht="18">
      <c r="B802" s="81"/>
      <c r="C802" s="30"/>
      <c r="H802" s="129" t="s">
        <v>95</v>
      </c>
      <c r="O802" s="29"/>
      <c r="P802" s="82"/>
    </row>
    <row r="803" spans="2:16" ht="18">
      <c r="B803" s="81"/>
      <c r="C803" s="27"/>
      <c r="D803" s="87"/>
      <c r="E803" s="87"/>
      <c r="H803" s="128" t="s">
        <v>77</v>
      </c>
      <c r="K803" s="130"/>
      <c r="L803" s="130"/>
      <c r="M803" s="130"/>
      <c r="N803" s="130"/>
      <c r="O803" s="131"/>
      <c r="P803" s="82"/>
    </row>
    <row r="804" spans="2:16" ht="16.2" thickBot="1">
      <c r="B804" s="81"/>
      <c r="C804" s="835"/>
      <c r="D804" s="836"/>
      <c r="E804" s="836"/>
      <c r="F804" s="26"/>
      <c r="G804" s="26"/>
      <c r="H804" s="26"/>
      <c r="I804" s="26"/>
      <c r="J804" s="26"/>
      <c r="K804" s="132"/>
      <c r="L804" s="132"/>
      <c r="M804" s="132"/>
      <c r="N804" s="132"/>
      <c r="O804" s="133"/>
      <c r="P804" s="82"/>
    </row>
    <row r="805" spans="2:16" ht="14.4" thickBot="1">
      <c r="B805" s="88"/>
      <c r="C805" s="89"/>
      <c r="D805" s="89"/>
      <c r="E805" s="89"/>
      <c r="F805" s="89"/>
      <c r="G805" s="89"/>
      <c r="H805" s="89"/>
      <c r="I805" s="89"/>
      <c r="J805" s="89"/>
      <c r="K805" s="89"/>
      <c r="L805" s="89"/>
      <c r="M805" s="89"/>
      <c r="N805" s="89"/>
      <c r="O805" s="89"/>
      <c r="P805" s="90"/>
    </row>
    <row r="806" spans="2:16" ht="14.4" thickTop="1"/>
    <row r="807" spans="2:16" ht="14.4" thickBot="1"/>
    <row r="808" spans="2:16" ht="14.4" thickTop="1">
      <c r="B808" s="828"/>
      <c r="C808" s="829"/>
      <c r="D808" s="829"/>
      <c r="E808" s="829"/>
      <c r="F808" s="829"/>
      <c r="G808" s="829"/>
      <c r="H808" s="829"/>
      <c r="I808" s="829"/>
      <c r="J808" s="829"/>
      <c r="K808" s="829"/>
      <c r="L808" s="829"/>
      <c r="M808" s="829"/>
      <c r="N808" s="829"/>
      <c r="O808" s="829"/>
      <c r="P808" s="830"/>
    </row>
    <row r="809" spans="2:16" ht="13.8" customHeight="1">
      <c r="B809" s="103"/>
      <c r="C809" s="933" t="s">
        <v>336</v>
      </c>
      <c r="D809" s="933"/>
      <c r="E809" s="933"/>
      <c r="F809" s="933"/>
      <c r="G809" s="933"/>
      <c r="H809" s="933"/>
      <c r="I809" s="933"/>
      <c r="J809" s="933"/>
      <c r="K809" s="933"/>
      <c r="L809" s="933"/>
      <c r="M809" s="933"/>
      <c r="P809" s="82"/>
    </row>
    <row r="810" spans="2:16" ht="14.4">
      <c r="B810" s="103"/>
      <c r="C810" s="933" t="s">
        <v>334</v>
      </c>
      <c r="D810" s="933"/>
      <c r="E810" s="933"/>
      <c r="F810" s="933"/>
      <c r="G810" s="935"/>
      <c r="H810" s="935"/>
      <c r="I810" s="935"/>
      <c r="J810" s="935"/>
      <c r="K810" s="935"/>
      <c r="L810" s="935"/>
      <c r="M810" s="935"/>
      <c r="P810" s="82"/>
    </row>
    <row r="811" spans="2:16">
      <c r="B811" s="103"/>
      <c r="C811" s="91"/>
      <c r="D811" s="92"/>
      <c r="E811" s="91"/>
      <c r="F811" s="92"/>
      <c r="P811" s="82"/>
    </row>
    <row r="812" spans="2:16" ht="14.4" thickBot="1">
      <c r="B812" s="81"/>
      <c r="P812" s="82"/>
    </row>
    <row r="813" spans="2:16">
      <c r="B813" s="81"/>
      <c r="C813" s="820"/>
      <c r="D813" s="821"/>
      <c r="E813" s="810"/>
      <c r="F813" s="810"/>
      <c r="G813" s="810"/>
      <c r="H813" s="810"/>
      <c r="I813" s="810"/>
      <c r="J813" s="810"/>
      <c r="K813" s="811"/>
      <c r="L813" s="790"/>
      <c r="M813" s="791"/>
      <c r="N813" s="791"/>
      <c r="O813" s="792"/>
      <c r="P813" s="82"/>
    </row>
    <row r="814" spans="2:16">
      <c r="B814" s="81"/>
      <c r="C814" s="822"/>
      <c r="D814" s="823"/>
      <c r="E814" s="812" t="s">
        <v>74</v>
      </c>
      <c r="F814" s="812"/>
      <c r="G814" s="812"/>
      <c r="H814" s="812"/>
      <c r="I814" s="812"/>
      <c r="J814" s="812"/>
      <c r="K814" s="813"/>
      <c r="L814" s="793"/>
      <c r="M814" s="794"/>
      <c r="N814" s="794"/>
      <c r="O814" s="795"/>
      <c r="P814" s="82"/>
    </row>
    <row r="815" spans="2:16">
      <c r="B815" s="81"/>
      <c r="C815" s="822"/>
      <c r="D815" s="823"/>
      <c r="E815" s="814"/>
      <c r="F815" s="814"/>
      <c r="G815" s="814"/>
      <c r="H815" s="814"/>
      <c r="I815" s="814"/>
      <c r="J815" s="814"/>
      <c r="K815" s="815"/>
      <c r="L815" s="774" t="s">
        <v>28</v>
      </c>
      <c r="M815" s="796"/>
      <c r="N815" s="797"/>
      <c r="O815" s="798"/>
      <c r="P815" s="82"/>
    </row>
    <row r="816" spans="2:16">
      <c r="B816" s="81"/>
      <c r="C816" s="822"/>
      <c r="D816" s="823"/>
      <c r="E816" s="812"/>
      <c r="F816" s="812"/>
      <c r="G816" s="812"/>
      <c r="H816" s="812"/>
      <c r="I816" s="812"/>
      <c r="J816" s="812"/>
      <c r="K816" s="813"/>
      <c r="L816" s="775"/>
      <c r="M816" s="799"/>
      <c r="N816" s="800"/>
      <c r="O816" s="801"/>
      <c r="P816" s="82"/>
    </row>
    <row r="817" spans="2:16">
      <c r="B817" s="81"/>
      <c r="C817" s="822"/>
      <c r="D817" s="823"/>
      <c r="E817" s="816"/>
      <c r="F817" s="816"/>
      <c r="G817" s="816"/>
      <c r="H817" s="816"/>
      <c r="I817" s="816"/>
      <c r="J817" s="816"/>
      <c r="K817" s="817"/>
      <c r="L817" s="774" t="s">
        <v>29</v>
      </c>
      <c r="M817" s="774">
        <v>11</v>
      </c>
      <c r="N817" s="774" t="s">
        <v>30</v>
      </c>
      <c r="O817" s="788" t="str">
        <f>+$O$11</f>
        <v>X</v>
      </c>
      <c r="P817" s="82"/>
    </row>
    <row r="818" spans="2:16">
      <c r="B818" s="81"/>
      <c r="C818" s="822"/>
      <c r="D818" s="823"/>
      <c r="E818" s="816"/>
      <c r="F818" s="816"/>
      <c r="G818" s="816"/>
      <c r="H818" s="816"/>
      <c r="I818" s="816"/>
      <c r="J818" s="816"/>
      <c r="K818" s="817"/>
      <c r="L818" s="804"/>
      <c r="M818" s="804"/>
      <c r="N818" s="804"/>
      <c r="O818" s="789"/>
      <c r="P818" s="82"/>
    </row>
    <row r="819" spans="2:16">
      <c r="B819" s="81"/>
      <c r="C819" s="824"/>
      <c r="D819" s="825"/>
      <c r="E819" s="818" t="s">
        <v>31</v>
      </c>
      <c r="F819" s="818"/>
      <c r="G819" s="818"/>
      <c r="H819" s="818"/>
      <c r="I819" s="818"/>
      <c r="J819" s="818"/>
      <c r="K819" s="819"/>
      <c r="L819" s="804"/>
      <c r="M819" s="804"/>
      <c r="N819" s="804"/>
      <c r="O819" s="789"/>
      <c r="P819" s="82"/>
    </row>
    <row r="820" spans="2:16" ht="14.4" thickBot="1">
      <c r="B820" s="81"/>
      <c r="C820" s="74"/>
      <c r="D820" s="73"/>
      <c r="E820" s="73"/>
      <c r="F820" s="73"/>
      <c r="G820" s="73"/>
      <c r="H820" s="73"/>
      <c r="I820" s="73"/>
      <c r="J820" s="73"/>
      <c r="K820" s="73"/>
      <c r="L820" s="73"/>
      <c r="M820" s="72"/>
      <c r="N820" s="72"/>
      <c r="O820" s="71"/>
      <c r="P820" s="82"/>
    </row>
    <row r="821" spans="2:16">
      <c r="B821" s="81"/>
      <c r="C821" s="70"/>
      <c r="D821" s="69"/>
      <c r="E821" s="69"/>
      <c r="F821" s="69"/>
      <c r="G821" s="69"/>
      <c r="H821" s="69"/>
      <c r="I821" s="69"/>
      <c r="J821" s="69"/>
      <c r="K821" s="69"/>
      <c r="L821" s="68" t="s">
        <v>32</v>
      </c>
      <c r="M821" s="67" t="s">
        <v>33</v>
      </c>
      <c r="N821" s="67" t="s">
        <v>34</v>
      </c>
      <c r="O821" s="66" t="s">
        <v>35</v>
      </c>
      <c r="P821" s="82"/>
    </row>
    <row r="822" spans="2:16">
      <c r="B822" s="81"/>
      <c r="C822" s="32"/>
      <c r="D822" s="242"/>
      <c r="E822" s="242"/>
      <c r="F822" s="242"/>
      <c r="G822" s="242"/>
      <c r="H822" s="242"/>
      <c r="I822" s="242"/>
      <c r="J822" s="242"/>
      <c r="K822" s="242"/>
      <c r="L822" s="84"/>
      <c r="M822" s="65">
        <f>+$M$16</f>
        <v>2</v>
      </c>
      <c r="N822" s="65">
        <f>+$N$16</f>
        <v>6</v>
      </c>
      <c r="O822" s="64">
        <f>+$O$16</f>
        <v>2026</v>
      </c>
      <c r="P822" s="82"/>
    </row>
    <row r="823" spans="2:16">
      <c r="B823" s="81"/>
      <c r="C823" s="63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1"/>
      <c r="P823" s="82"/>
    </row>
    <row r="824" spans="2:16" ht="14.4" thickBot="1">
      <c r="B824" s="81"/>
      <c r="C824" s="239"/>
      <c r="D824" s="240"/>
      <c r="E824" s="240"/>
      <c r="F824" s="240"/>
      <c r="G824" s="240"/>
      <c r="H824" s="240"/>
      <c r="I824" s="240"/>
      <c r="J824" s="240"/>
      <c r="K824" s="240"/>
      <c r="L824" s="240"/>
      <c r="M824" s="240"/>
      <c r="N824" s="240"/>
      <c r="O824" s="60"/>
      <c r="P824" s="82"/>
    </row>
    <row r="825" spans="2:16" ht="14.4" thickBot="1">
      <c r="B825" s="81"/>
      <c r="C825" s="37"/>
      <c r="D825" s="36"/>
      <c r="E825" s="36"/>
      <c r="F825" s="36"/>
      <c r="G825" s="36"/>
      <c r="H825" s="36"/>
      <c r="K825" s="36"/>
      <c r="L825" s="36"/>
      <c r="M825" s="36"/>
      <c r="N825" s="36"/>
      <c r="O825" s="35"/>
      <c r="P825" s="82"/>
    </row>
    <row r="826" spans="2:16">
      <c r="B826" s="81"/>
      <c r="C826" s="841" t="s">
        <v>36</v>
      </c>
      <c r="D826" s="842"/>
      <c r="E826" s="842"/>
      <c r="F826" s="842"/>
      <c r="G826" s="842"/>
      <c r="H826" s="842"/>
      <c r="I826" s="842"/>
      <c r="J826" s="842"/>
      <c r="K826" s="842"/>
      <c r="L826" s="842"/>
      <c r="M826" s="842"/>
      <c r="N826" s="842"/>
      <c r="O826" s="843"/>
      <c r="P826" s="82"/>
    </row>
    <row r="827" spans="2:16" ht="14.4" thickBot="1">
      <c r="B827" s="81"/>
      <c r="C827" s="30"/>
      <c r="O827" s="29"/>
      <c r="P827" s="82"/>
    </row>
    <row r="828" spans="2:16">
      <c r="B828" s="81"/>
      <c r="C828" s="117" t="s">
        <v>37</v>
      </c>
      <c r="D828" s="776" t="s">
        <v>38</v>
      </c>
      <c r="E828" s="777"/>
      <c r="F828" s="777"/>
      <c r="G828" s="777"/>
      <c r="H828" s="777"/>
      <c r="I828" s="777"/>
      <c r="J828" s="777"/>
      <c r="K828" s="777"/>
      <c r="L828" s="778"/>
      <c r="M828" s="839" t="s">
        <v>39</v>
      </c>
      <c r="N828" s="840"/>
      <c r="O828" s="117" t="s">
        <v>8</v>
      </c>
      <c r="P828" s="82"/>
    </row>
    <row r="829" spans="2:16" ht="14.4" thickBot="1">
      <c r="B829" s="81"/>
      <c r="C829" s="118">
        <f>+'PRESUPUESTO OFICIAL (Entidad)'!D33</f>
        <v>4.04</v>
      </c>
      <c r="D829" s="807" t="str">
        <f>+'PRESUPUESTO OFICIAL (Entidad)'!E33</f>
        <v>Placa maciza de e=0.10m concreto 3000 psi (210kg/cm²). Soporte tanque elevado</v>
      </c>
      <c r="E829" s="808"/>
      <c r="F829" s="808"/>
      <c r="G829" s="808"/>
      <c r="H829" s="808"/>
      <c r="I829" s="808"/>
      <c r="J829" s="808"/>
      <c r="K829" s="808"/>
      <c r="L829" s="809"/>
      <c r="M829" s="807" t="str">
        <f>+'PRESUPUESTO OFICIAL (Entidad)'!F33</f>
        <v>M2</v>
      </c>
      <c r="N829" s="809"/>
      <c r="O829" s="119">
        <f>+'PRESUPUESTO OFICIAL (Entidad)'!G33</f>
        <v>6.67</v>
      </c>
      <c r="P829" s="82"/>
    </row>
    <row r="830" spans="2:16">
      <c r="B830" s="81"/>
      <c r="C830" s="779" t="s">
        <v>40</v>
      </c>
      <c r="D830" s="780"/>
      <c r="E830" s="780"/>
      <c r="F830" s="780"/>
      <c r="G830" s="780"/>
      <c r="H830" s="780"/>
      <c r="I830" s="780"/>
      <c r="J830" s="780"/>
      <c r="K830" s="780"/>
      <c r="L830" s="780"/>
      <c r="M830" s="780"/>
      <c r="N830" s="780"/>
      <c r="O830" s="781"/>
      <c r="P830" s="82"/>
    </row>
    <row r="831" spans="2:16">
      <c r="B831" s="81"/>
      <c r="C831" s="782"/>
      <c r="D831" s="783"/>
      <c r="E831" s="783"/>
      <c r="F831" s="783"/>
      <c r="G831" s="783"/>
      <c r="H831" s="783"/>
      <c r="I831" s="783"/>
      <c r="J831" s="783"/>
      <c r="K831" s="783"/>
      <c r="L831" s="783"/>
      <c r="M831" s="783"/>
      <c r="N831" s="783"/>
      <c r="O831" s="784"/>
      <c r="P831" s="82"/>
    </row>
    <row r="832" spans="2:16" ht="14.4" thickBot="1">
      <c r="B832" s="81"/>
      <c r="C832" s="785"/>
      <c r="D832" s="786"/>
      <c r="E832" s="786"/>
      <c r="F832" s="786"/>
      <c r="G832" s="786"/>
      <c r="H832" s="786"/>
      <c r="I832" s="786"/>
      <c r="J832" s="786"/>
      <c r="K832" s="786"/>
      <c r="L832" s="786"/>
      <c r="M832" s="786"/>
      <c r="N832" s="786"/>
      <c r="O832" s="787"/>
      <c r="P832" s="82"/>
    </row>
    <row r="833" spans="2:16">
      <c r="B833" s="81"/>
      <c r="C833" s="757" t="s">
        <v>38</v>
      </c>
      <c r="D833" s="837"/>
      <c r="E833" s="837"/>
      <c r="F833" s="837"/>
      <c r="G833" s="838"/>
      <c r="H833" s="759" t="s">
        <v>41</v>
      </c>
      <c r="I833" s="837"/>
      <c r="J833" s="805" t="s">
        <v>42</v>
      </c>
      <c r="K833" s="806"/>
      <c r="L833" s="121" t="s">
        <v>43</v>
      </c>
      <c r="M833" s="759" t="s">
        <v>44</v>
      </c>
      <c r="N833" s="760"/>
      <c r="O833" s="122" t="s">
        <v>45</v>
      </c>
      <c r="P833" s="82"/>
    </row>
    <row r="834" spans="2:16">
      <c r="B834" s="81"/>
      <c r="C834" s="761" t="s">
        <v>78</v>
      </c>
      <c r="D834" s="762"/>
      <c r="E834" s="762"/>
      <c r="F834" s="762"/>
      <c r="G834" s="844"/>
      <c r="H834" s="845"/>
      <c r="I834" s="844"/>
      <c r="J834" s="826" t="s">
        <v>79</v>
      </c>
      <c r="K834" s="827"/>
      <c r="L834" s="134">
        <f>+O863</f>
        <v>57600</v>
      </c>
      <c r="M834" s="846">
        <v>0.1</v>
      </c>
      <c r="N834" s="847"/>
      <c r="O834" s="135">
        <f>+ROUND(L834*M834,2)</f>
        <v>5760</v>
      </c>
      <c r="P834" s="82"/>
    </row>
    <row r="835" spans="2:16">
      <c r="B835" s="81"/>
      <c r="C835" s="44" t="s">
        <v>203</v>
      </c>
      <c r="D835" s="31"/>
      <c r="E835" s="31"/>
      <c r="F835" s="31"/>
      <c r="G835" s="58"/>
      <c r="H835" s="59"/>
      <c r="I835" s="58"/>
      <c r="J835" s="826" t="s">
        <v>81</v>
      </c>
      <c r="K835" s="827"/>
      <c r="L835" s="134">
        <v>60000</v>
      </c>
      <c r="M835" s="802">
        <v>15</v>
      </c>
      <c r="N835" s="803"/>
      <c r="O835" s="135">
        <f>+L835/M835</f>
        <v>4000</v>
      </c>
      <c r="P835" s="82"/>
    </row>
    <row r="836" spans="2:16" ht="14.4" thickBot="1">
      <c r="B836" s="81"/>
      <c r="C836" s="393" t="s">
        <v>204</v>
      </c>
      <c r="D836" s="394"/>
      <c r="E836" s="394"/>
      <c r="F836" s="394"/>
      <c r="G836" s="395"/>
      <c r="H836" s="853"/>
      <c r="I836" s="852"/>
      <c r="J836" s="765" t="s">
        <v>81</v>
      </c>
      <c r="K836" s="766"/>
      <c r="L836" s="396">
        <v>40000</v>
      </c>
      <c r="M836" s="854">
        <v>15</v>
      </c>
      <c r="N836" s="855"/>
      <c r="O836" s="135">
        <f>+L836/M836</f>
        <v>2666.6666666666665</v>
      </c>
      <c r="P836" s="82"/>
    </row>
    <row r="837" spans="2:16" ht="14.4" thickBot="1">
      <c r="B837" s="81"/>
      <c r="C837" s="767" t="s">
        <v>46</v>
      </c>
      <c r="D837" s="768"/>
      <c r="E837" s="768"/>
      <c r="F837" s="768"/>
      <c r="G837" s="768"/>
      <c r="H837" s="768"/>
      <c r="I837" s="768"/>
      <c r="J837" s="768"/>
      <c r="K837" s="768"/>
      <c r="L837" s="768"/>
      <c r="M837" s="768"/>
      <c r="N837" s="769"/>
      <c r="O837" s="136">
        <f>SUM(O834:O836)</f>
        <v>12426.666666666666</v>
      </c>
      <c r="P837" s="82"/>
    </row>
    <row r="838" spans="2:16">
      <c r="B838" s="81"/>
      <c r="C838" s="779" t="s">
        <v>47</v>
      </c>
      <c r="D838" s="780"/>
      <c r="E838" s="780"/>
      <c r="F838" s="780"/>
      <c r="G838" s="780"/>
      <c r="H838" s="780"/>
      <c r="I838" s="780"/>
      <c r="J838" s="780"/>
      <c r="K838" s="780"/>
      <c r="L838" s="780"/>
      <c r="M838" s="780"/>
      <c r="N838" s="780"/>
      <c r="O838" s="781"/>
      <c r="P838" s="82"/>
    </row>
    <row r="839" spans="2:16">
      <c r="B839" s="81"/>
      <c r="C839" s="782"/>
      <c r="D839" s="783"/>
      <c r="E839" s="783"/>
      <c r="F839" s="783"/>
      <c r="G839" s="783"/>
      <c r="H839" s="783"/>
      <c r="I839" s="783"/>
      <c r="J839" s="783"/>
      <c r="K839" s="783"/>
      <c r="L839" s="783"/>
      <c r="M839" s="783"/>
      <c r="N839" s="783"/>
      <c r="O839" s="784"/>
      <c r="P839" s="82"/>
    </row>
    <row r="840" spans="2:16" ht="14.4" thickBot="1">
      <c r="B840" s="81"/>
      <c r="C840" s="785"/>
      <c r="D840" s="786"/>
      <c r="E840" s="786"/>
      <c r="F840" s="786"/>
      <c r="G840" s="786"/>
      <c r="H840" s="786"/>
      <c r="I840" s="786"/>
      <c r="J840" s="786"/>
      <c r="K840" s="786"/>
      <c r="L840" s="786"/>
      <c r="M840" s="786"/>
      <c r="N840" s="786"/>
      <c r="O840" s="787"/>
      <c r="P840" s="82"/>
    </row>
    <row r="841" spans="2:16">
      <c r="B841" s="81"/>
      <c r="C841" s="757" t="s">
        <v>38</v>
      </c>
      <c r="D841" s="758"/>
      <c r="E841" s="758"/>
      <c r="F841" s="758"/>
      <c r="G841" s="758"/>
      <c r="H841" s="758"/>
      <c r="I841" s="758"/>
      <c r="J841" s="760"/>
      <c r="K841" s="241" t="s">
        <v>39</v>
      </c>
      <c r="L841" s="121" t="s">
        <v>8</v>
      </c>
      <c r="M841" s="759" t="s">
        <v>48</v>
      </c>
      <c r="N841" s="760"/>
      <c r="O841" s="122" t="s">
        <v>45</v>
      </c>
      <c r="P841" s="82"/>
    </row>
    <row r="842" spans="2:16">
      <c r="B842" s="81"/>
      <c r="C842" s="397" t="s">
        <v>205</v>
      </c>
      <c r="D842" s="398"/>
      <c r="E842" s="398"/>
      <c r="F842" s="398"/>
      <c r="G842" s="398"/>
      <c r="H842" s="398"/>
      <c r="I842" s="398"/>
      <c r="J842" s="399"/>
      <c r="K842" s="137" t="s">
        <v>109</v>
      </c>
      <c r="L842" s="139">
        <v>0.1</v>
      </c>
      <c r="M842" s="860">
        <v>22000</v>
      </c>
      <c r="N842" s="861"/>
      <c r="O842" s="135">
        <f>+M842*L842</f>
        <v>2200</v>
      </c>
      <c r="P842" s="82"/>
    </row>
    <row r="843" spans="2:16">
      <c r="B843" s="81"/>
      <c r="C843" s="202" t="s">
        <v>206</v>
      </c>
      <c r="D843" s="164"/>
      <c r="E843" s="164"/>
      <c r="F843" s="164"/>
      <c r="G843" s="164"/>
      <c r="H843" s="164"/>
      <c r="I843" s="164"/>
      <c r="J843" s="204"/>
      <c r="K843" s="166" t="s">
        <v>209</v>
      </c>
      <c r="L843" s="219">
        <v>0.6</v>
      </c>
      <c r="M843" s="860">
        <v>4000</v>
      </c>
      <c r="N843" s="861"/>
      <c r="O843" s="135">
        <f t="shared" ref="O843:O844" si="8">+M843*L843</f>
        <v>2400</v>
      </c>
      <c r="P843" s="82"/>
    </row>
    <row r="844" spans="2:16">
      <c r="B844" s="81"/>
      <c r="C844" s="202" t="s">
        <v>207</v>
      </c>
      <c r="D844" s="164"/>
      <c r="E844" s="164"/>
      <c r="F844" s="164"/>
      <c r="G844" s="164"/>
      <c r="H844" s="164"/>
      <c r="I844" s="164"/>
      <c r="J844" s="204"/>
      <c r="K844" s="166" t="s">
        <v>72</v>
      </c>
      <c r="L844" s="219">
        <v>0.1</v>
      </c>
      <c r="M844" s="860">
        <v>600000</v>
      </c>
      <c r="N844" s="861"/>
      <c r="O844" s="135">
        <f t="shared" si="8"/>
        <v>60000</v>
      </c>
      <c r="P844" s="82"/>
    </row>
    <row r="845" spans="2:16">
      <c r="B845" s="81"/>
      <c r="C845" s="202" t="s">
        <v>208</v>
      </c>
      <c r="D845" s="164"/>
      <c r="E845" s="164"/>
      <c r="F845" s="164"/>
      <c r="G845" s="164"/>
      <c r="H845" s="164"/>
      <c r="I845" s="164"/>
      <c r="J845" s="204"/>
      <c r="K845" s="166" t="s">
        <v>79</v>
      </c>
      <c r="L845" s="400">
        <v>0.04</v>
      </c>
      <c r="M845" s="860"/>
      <c r="N845" s="861"/>
      <c r="O845" s="207">
        <f>+(O842+O843+O844)*L845</f>
        <v>2584</v>
      </c>
      <c r="P845" s="82"/>
    </row>
    <row r="846" spans="2:16" ht="14.4" thickBot="1">
      <c r="B846" s="81"/>
      <c r="C846" s="755"/>
      <c r="D846" s="756"/>
      <c r="E846" s="756"/>
      <c r="F846" s="756"/>
      <c r="G846" s="756"/>
      <c r="H846" s="756"/>
      <c r="I846" s="756"/>
      <c r="J846" s="852"/>
      <c r="K846" s="138"/>
      <c r="L846" s="140"/>
      <c r="M846" s="858"/>
      <c r="N846" s="859"/>
      <c r="O846" s="135"/>
      <c r="P846" s="82"/>
    </row>
    <row r="847" spans="2:16" ht="14.4" thickBot="1">
      <c r="B847" s="81"/>
      <c r="C847" s="767" t="s">
        <v>46</v>
      </c>
      <c r="D847" s="768"/>
      <c r="E847" s="768"/>
      <c r="F847" s="768"/>
      <c r="G847" s="768"/>
      <c r="H847" s="768"/>
      <c r="I847" s="768"/>
      <c r="J847" s="768"/>
      <c r="K847" s="768"/>
      <c r="L847" s="768"/>
      <c r="M847" s="768"/>
      <c r="N847" s="769"/>
      <c r="O847" s="141">
        <f>SUM(O842:O846)</f>
        <v>67184</v>
      </c>
      <c r="P847" s="82"/>
    </row>
    <row r="848" spans="2:16">
      <c r="B848" s="81"/>
      <c r="C848" s="779" t="s">
        <v>49</v>
      </c>
      <c r="D848" s="780"/>
      <c r="E848" s="780"/>
      <c r="F848" s="780"/>
      <c r="G848" s="780"/>
      <c r="H848" s="780"/>
      <c r="I848" s="780"/>
      <c r="J848" s="780"/>
      <c r="K848" s="780"/>
      <c r="L848" s="780"/>
      <c r="M848" s="780"/>
      <c r="N848" s="780"/>
      <c r="O848" s="781"/>
      <c r="P848" s="82"/>
    </row>
    <row r="849" spans="2:16">
      <c r="B849" s="81"/>
      <c r="C849" s="782"/>
      <c r="D849" s="783"/>
      <c r="E849" s="783"/>
      <c r="F849" s="783"/>
      <c r="G849" s="783"/>
      <c r="H849" s="783"/>
      <c r="I849" s="783"/>
      <c r="J849" s="783"/>
      <c r="K849" s="783"/>
      <c r="L849" s="783"/>
      <c r="M849" s="783"/>
      <c r="N849" s="783"/>
      <c r="O849" s="784"/>
      <c r="P849" s="82"/>
    </row>
    <row r="850" spans="2:16" ht="14.4" thickBot="1">
      <c r="B850" s="81"/>
      <c r="C850" s="785"/>
      <c r="D850" s="786"/>
      <c r="E850" s="786"/>
      <c r="F850" s="786"/>
      <c r="G850" s="786"/>
      <c r="H850" s="786"/>
      <c r="I850" s="786"/>
      <c r="J850" s="786"/>
      <c r="K850" s="786"/>
      <c r="L850" s="786"/>
      <c r="M850" s="786"/>
      <c r="N850" s="786"/>
      <c r="O850" s="787"/>
      <c r="P850" s="82"/>
    </row>
    <row r="851" spans="2:16">
      <c r="B851" s="81"/>
      <c r="C851" s="757" t="s">
        <v>50</v>
      </c>
      <c r="D851" s="758"/>
      <c r="E851" s="758"/>
      <c r="F851" s="758"/>
      <c r="G851" s="758"/>
      <c r="H851" s="758"/>
      <c r="I851" s="758"/>
      <c r="J851" s="121" t="s">
        <v>51</v>
      </c>
      <c r="K851" s="237" t="s">
        <v>52</v>
      </c>
      <c r="L851" s="124" t="s">
        <v>53</v>
      </c>
      <c r="M851" s="759" t="s">
        <v>54</v>
      </c>
      <c r="N851" s="760"/>
      <c r="O851" s="122" t="s">
        <v>45</v>
      </c>
      <c r="P851" s="82"/>
    </row>
    <row r="852" spans="2:16">
      <c r="B852" s="81"/>
      <c r="C852" s="761" t="s">
        <v>196</v>
      </c>
      <c r="D852" s="762"/>
      <c r="E852" s="762"/>
      <c r="F852" s="762"/>
      <c r="G852" s="762"/>
      <c r="H852" s="762"/>
      <c r="I852" s="762"/>
      <c r="J852" s="55">
        <v>0.1</v>
      </c>
      <c r="K852" s="56">
        <v>12</v>
      </c>
      <c r="L852" s="55" t="s">
        <v>197</v>
      </c>
      <c r="M852" s="763">
        <v>1800</v>
      </c>
      <c r="N852" s="764"/>
      <c r="O852" s="54">
        <f>M852*K852*J852</f>
        <v>2160</v>
      </c>
      <c r="P852" s="82"/>
    </row>
    <row r="853" spans="2:16" ht="14.4" thickBot="1">
      <c r="B853" s="81"/>
      <c r="C853" s="755"/>
      <c r="D853" s="756"/>
      <c r="E853" s="756"/>
      <c r="F853" s="756"/>
      <c r="G853" s="756"/>
      <c r="H853" s="756"/>
      <c r="I853" s="756"/>
      <c r="J853" s="46"/>
      <c r="K853" s="26"/>
      <c r="L853" s="46"/>
      <c r="M853" s="765"/>
      <c r="N853" s="766"/>
      <c r="O853" s="151"/>
      <c r="P853" s="82"/>
    </row>
    <row r="854" spans="2:16" ht="14.4" thickBot="1">
      <c r="B854" s="81"/>
      <c r="C854" s="767" t="s">
        <v>46</v>
      </c>
      <c r="D854" s="768"/>
      <c r="E854" s="768"/>
      <c r="F854" s="768"/>
      <c r="G854" s="768"/>
      <c r="H854" s="768"/>
      <c r="I854" s="768"/>
      <c r="J854" s="768"/>
      <c r="K854" s="768"/>
      <c r="L854" s="768"/>
      <c r="M854" s="768"/>
      <c r="N854" s="769"/>
      <c r="O854" s="136">
        <f>SUM(O852:O853)</f>
        <v>2160</v>
      </c>
      <c r="P854" s="82"/>
    </row>
    <row r="855" spans="2:16">
      <c r="B855" s="81"/>
      <c r="C855" s="779" t="s">
        <v>55</v>
      </c>
      <c r="D855" s="780"/>
      <c r="E855" s="780"/>
      <c r="F855" s="780"/>
      <c r="G855" s="780"/>
      <c r="H855" s="780"/>
      <c r="I855" s="780"/>
      <c r="J855" s="780"/>
      <c r="K855" s="780"/>
      <c r="L855" s="780"/>
      <c r="M855" s="780"/>
      <c r="N855" s="780"/>
      <c r="O855" s="781"/>
      <c r="P855" s="82"/>
    </row>
    <row r="856" spans="2:16">
      <c r="B856" s="81"/>
      <c r="C856" s="782"/>
      <c r="D856" s="783"/>
      <c r="E856" s="783"/>
      <c r="F856" s="783"/>
      <c r="G856" s="783"/>
      <c r="H856" s="783"/>
      <c r="I856" s="783"/>
      <c r="J856" s="783"/>
      <c r="K856" s="783"/>
      <c r="L856" s="783"/>
      <c r="M856" s="783"/>
      <c r="N856" s="783"/>
      <c r="O856" s="784"/>
      <c r="P856" s="82"/>
    </row>
    <row r="857" spans="2:16" ht="14.4" thickBot="1">
      <c r="B857" s="81"/>
      <c r="C857" s="785"/>
      <c r="D857" s="786"/>
      <c r="E857" s="786"/>
      <c r="F857" s="786"/>
      <c r="G857" s="786"/>
      <c r="H857" s="786"/>
      <c r="I857" s="786"/>
      <c r="J857" s="786"/>
      <c r="K857" s="786"/>
      <c r="L857" s="786"/>
      <c r="M857" s="786"/>
      <c r="N857" s="786"/>
      <c r="O857" s="787"/>
      <c r="P857" s="82"/>
    </row>
    <row r="858" spans="2:16" ht="29.4" customHeight="1">
      <c r="B858" s="81"/>
      <c r="C858" s="770" t="s">
        <v>56</v>
      </c>
      <c r="D858" s="771"/>
      <c r="E858" s="771"/>
      <c r="F858" s="771"/>
      <c r="G858" s="771"/>
      <c r="H858" s="771"/>
      <c r="I858" s="771"/>
      <c r="J858" s="143" t="s">
        <v>57</v>
      </c>
      <c r="K858" s="144" t="s">
        <v>58</v>
      </c>
      <c r="L858" s="145" t="s">
        <v>59</v>
      </c>
      <c r="M858" s="772" t="s">
        <v>44</v>
      </c>
      <c r="N858" s="773"/>
      <c r="O858" s="146" t="s">
        <v>45</v>
      </c>
      <c r="P858" s="82"/>
    </row>
    <row r="859" spans="2:16">
      <c r="B859" s="81"/>
      <c r="C859" s="52" t="s">
        <v>97</v>
      </c>
      <c r="D859" s="51"/>
      <c r="E859" s="51"/>
      <c r="F859" s="51"/>
      <c r="G859" s="51"/>
      <c r="H859" s="51"/>
      <c r="I859" s="51"/>
      <c r="J859" s="142">
        <v>320000</v>
      </c>
      <c r="K859" s="147">
        <v>1.8</v>
      </c>
      <c r="L859" s="148">
        <f>ROUND(K859*J859,2)</f>
        <v>576000</v>
      </c>
      <c r="M859" s="848">
        <v>10</v>
      </c>
      <c r="N859" s="849"/>
      <c r="O859" s="149">
        <f>+ROUND(L859/M859,2)</f>
        <v>57600</v>
      </c>
      <c r="P859" s="82"/>
    </row>
    <row r="860" spans="2:16">
      <c r="B860" s="81"/>
      <c r="C860" s="52"/>
      <c r="D860" s="51"/>
      <c r="E860" s="51"/>
      <c r="F860" s="51"/>
      <c r="G860" s="51"/>
      <c r="H860" s="51"/>
      <c r="I860" s="51"/>
      <c r="J860" s="142"/>
      <c r="K860" s="147"/>
      <c r="L860" s="148"/>
      <c r="M860" s="848"/>
      <c r="N860" s="849"/>
      <c r="O860" s="149"/>
      <c r="P860" s="82"/>
    </row>
    <row r="861" spans="2:16">
      <c r="B861" s="81"/>
      <c r="C861" s="52"/>
      <c r="D861" s="51"/>
      <c r="E861" s="51"/>
      <c r="F861" s="51"/>
      <c r="G861" s="51"/>
      <c r="H861" s="51"/>
      <c r="I861" s="51"/>
      <c r="J861" s="50"/>
      <c r="K861" s="49"/>
      <c r="L861" s="48"/>
      <c r="M861" s="802"/>
      <c r="N861" s="803"/>
      <c r="O861" s="47"/>
      <c r="P861" s="82"/>
    </row>
    <row r="862" spans="2:16" ht="14.4" thickBot="1">
      <c r="B862" s="81"/>
      <c r="C862" s="755"/>
      <c r="D862" s="756"/>
      <c r="E862" s="756"/>
      <c r="F862" s="756"/>
      <c r="G862" s="756"/>
      <c r="H862" s="756"/>
      <c r="I862" s="756"/>
      <c r="J862" s="46"/>
      <c r="K862" s="26"/>
      <c r="L862" s="46"/>
      <c r="M862" s="765"/>
      <c r="N862" s="766"/>
      <c r="O862" s="45"/>
      <c r="P862" s="82"/>
    </row>
    <row r="863" spans="2:16" ht="14.4" thickBot="1">
      <c r="B863" s="81"/>
      <c r="C863" s="767" t="s">
        <v>46</v>
      </c>
      <c r="D863" s="768"/>
      <c r="E863" s="768"/>
      <c r="F863" s="768"/>
      <c r="G863" s="768"/>
      <c r="H863" s="768"/>
      <c r="I863" s="768"/>
      <c r="J863" s="768"/>
      <c r="K863" s="768"/>
      <c r="L863" s="768"/>
      <c r="M863" s="768"/>
      <c r="N863" s="769"/>
      <c r="O863" s="141">
        <f>SUM(O859:O862)</f>
        <v>57600</v>
      </c>
      <c r="P863" s="82"/>
    </row>
    <row r="864" spans="2:16" ht="14.4" thickBot="1">
      <c r="B864" s="81"/>
      <c r="C864" s="30"/>
      <c r="O864" s="29"/>
      <c r="P864" s="82"/>
    </row>
    <row r="865" spans="2:16" ht="14.4" thickBot="1">
      <c r="B865" s="81"/>
      <c r="C865" s="752" t="s">
        <v>60</v>
      </c>
      <c r="D865" s="753"/>
      <c r="E865" s="753"/>
      <c r="F865" s="753"/>
      <c r="G865" s="753"/>
      <c r="H865" s="753"/>
      <c r="I865" s="753"/>
      <c r="J865" s="753"/>
      <c r="K865" s="753"/>
      <c r="L865" s="753"/>
      <c r="M865" s="753"/>
      <c r="N865" s="754"/>
      <c r="O865" s="150">
        <f>ROUND(O863+O854+O847+O837,2)</f>
        <v>139370.67000000001</v>
      </c>
      <c r="P865" s="82"/>
    </row>
    <row r="866" spans="2:16">
      <c r="B866" s="81"/>
      <c r="C866" s="779" t="s">
        <v>61</v>
      </c>
      <c r="D866" s="780"/>
      <c r="E866" s="780"/>
      <c r="F866" s="780"/>
      <c r="G866" s="780"/>
      <c r="H866" s="780"/>
      <c r="I866" s="780"/>
      <c r="J866" s="780"/>
      <c r="K866" s="780"/>
      <c r="L866" s="780"/>
      <c r="M866" s="780"/>
      <c r="N866" s="780"/>
      <c r="O866" s="781"/>
      <c r="P866" s="82"/>
    </row>
    <row r="867" spans="2:16">
      <c r="B867" s="81"/>
      <c r="C867" s="782"/>
      <c r="D867" s="783"/>
      <c r="E867" s="783"/>
      <c r="F867" s="783"/>
      <c r="G867" s="783"/>
      <c r="H867" s="783"/>
      <c r="I867" s="783"/>
      <c r="J867" s="783"/>
      <c r="K867" s="783"/>
      <c r="L867" s="783"/>
      <c r="M867" s="783"/>
      <c r="N867" s="783"/>
      <c r="O867" s="784"/>
      <c r="P867" s="82"/>
    </row>
    <row r="868" spans="2:16" ht="14.4" thickBot="1">
      <c r="B868" s="81"/>
      <c r="C868" s="785"/>
      <c r="D868" s="786"/>
      <c r="E868" s="786"/>
      <c r="F868" s="786"/>
      <c r="G868" s="786"/>
      <c r="H868" s="786"/>
      <c r="I868" s="786"/>
      <c r="J868" s="786"/>
      <c r="K868" s="786"/>
      <c r="L868" s="786"/>
      <c r="M868" s="786"/>
      <c r="N868" s="786"/>
      <c r="O868" s="787"/>
      <c r="P868" s="82"/>
    </row>
    <row r="869" spans="2:16">
      <c r="B869" s="81"/>
      <c r="C869" s="757" t="s">
        <v>62</v>
      </c>
      <c r="D869" s="758"/>
      <c r="E869" s="758"/>
      <c r="F869" s="758"/>
      <c r="G869" s="758"/>
      <c r="H869" s="758"/>
      <c r="I869" s="758"/>
      <c r="J869" s="237"/>
      <c r="K869" s="238"/>
      <c r="L869" s="125" t="s">
        <v>63</v>
      </c>
      <c r="M869" s="850" t="s">
        <v>64</v>
      </c>
      <c r="N869" s="851"/>
      <c r="O869" s="127"/>
      <c r="P869" s="82"/>
    </row>
    <row r="870" spans="2:16">
      <c r="B870" s="81"/>
      <c r="C870" s="761" t="s">
        <v>18</v>
      </c>
      <c r="D870" s="762"/>
      <c r="E870" s="762"/>
      <c r="F870" s="762"/>
      <c r="G870" s="762"/>
      <c r="H870" s="762"/>
      <c r="I870" s="762"/>
      <c r="J870" s="43"/>
      <c r="K870" s="42"/>
      <c r="L870" s="39">
        <v>0.28999999999999998</v>
      </c>
      <c r="M870" s="831">
        <f>+ROUND(O865*L870,2)</f>
        <v>40417.49</v>
      </c>
      <c r="N870" s="832"/>
      <c r="O870" s="38"/>
      <c r="P870" s="82"/>
    </row>
    <row r="871" spans="2:16">
      <c r="B871" s="81"/>
      <c r="C871" s="44" t="s">
        <v>65</v>
      </c>
      <c r="D871" s="31"/>
      <c r="E871" s="31"/>
      <c r="F871" s="31"/>
      <c r="G871" s="31"/>
      <c r="H871" s="31"/>
      <c r="I871" s="31"/>
      <c r="J871" s="43"/>
      <c r="K871" s="42"/>
      <c r="L871" s="39">
        <v>0.01</v>
      </c>
      <c r="M871" s="831">
        <f>+ROUND(O865*L871,2)</f>
        <v>1393.71</v>
      </c>
      <c r="N871" s="832"/>
      <c r="O871" s="38"/>
      <c r="P871" s="82"/>
    </row>
    <row r="872" spans="2:16" ht="14.4" thickBot="1">
      <c r="B872" s="81"/>
      <c r="C872" s="239" t="s">
        <v>66</v>
      </c>
      <c r="D872" s="240"/>
      <c r="E872" s="240"/>
      <c r="F872" s="240"/>
      <c r="G872" s="240"/>
      <c r="H872" s="240"/>
      <c r="I872" s="240"/>
      <c r="J872" s="41"/>
      <c r="K872" s="40"/>
      <c r="L872" s="39">
        <v>0.05</v>
      </c>
      <c r="M872" s="833">
        <f>+ROUND(O865*L872,2)</f>
        <v>6968.53</v>
      </c>
      <c r="N872" s="834"/>
      <c r="O872" s="38"/>
      <c r="P872" s="82"/>
    </row>
    <row r="873" spans="2:16" ht="14.4" thickBot="1">
      <c r="B873" s="81"/>
      <c r="C873" s="767" t="s">
        <v>46</v>
      </c>
      <c r="D873" s="768"/>
      <c r="E873" s="768"/>
      <c r="F873" s="768"/>
      <c r="G873" s="768"/>
      <c r="H873" s="768"/>
      <c r="I873" s="768"/>
      <c r="J873" s="768"/>
      <c r="K873" s="768"/>
      <c r="L873" s="768"/>
      <c r="M873" s="768"/>
      <c r="N873" s="769"/>
      <c r="O873" s="136">
        <f>SUM(M870:N872)</f>
        <v>48779.729999999996</v>
      </c>
      <c r="P873" s="82"/>
    </row>
    <row r="874" spans="2:16" ht="14.4" thickBot="1">
      <c r="B874" s="81"/>
      <c r="C874" s="30"/>
      <c r="O874" s="29"/>
      <c r="P874" s="82"/>
    </row>
    <row r="875" spans="2:16" ht="14.4" thickBot="1">
      <c r="B875" s="81"/>
      <c r="C875" s="752" t="s">
        <v>67</v>
      </c>
      <c r="D875" s="753"/>
      <c r="E875" s="753"/>
      <c r="F875" s="753"/>
      <c r="G875" s="753"/>
      <c r="H875" s="753"/>
      <c r="I875" s="753"/>
      <c r="J875" s="753"/>
      <c r="K875" s="753"/>
      <c r="L875" s="753"/>
      <c r="M875" s="753"/>
      <c r="N875" s="754"/>
      <c r="O875" s="150">
        <f>+O873+O865</f>
        <v>188150.40000000002</v>
      </c>
      <c r="P875" s="82"/>
    </row>
    <row r="876" spans="2:16">
      <c r="B876" s="81"/>
      <c r="C876" s="37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5"/>
      <c r="P876" s="82"/>
    </row>
    <row r="877" spans="2:16">
      <c r="B877" s="81"/>
      <c r="C877" s="30"/>
      <c r="O877" s="29"/>
      <c r="P877" s="82"/>
    </row>
    <row r="878" spans="2:16">
      <c r="B878" s="81"/>
      <c r="C878" s="30"/>
      <c r="O878" s="29"/>
      <c r="P878" s="82"/>
    </row>
    <row r="879" spans="2:16" ht="18">
      <c r="B879" s="81"/>
      <c r="C879" s="30"/>
      <c r="H879" s="128" t="s">
        <v>75</v>
      </c>
      <c r="O879" s="29"/>
      <c r="P879" s="82"/>
    </row>
    <row r="880" spans="2:16" ht="18">
      <c r="B880" s="81"/>
      <c r="C880" s="34"/>
      <c r="D880" s="85"/>
      <c r="E880" s="85"/>
      <c r="F880" s="85"/>
      <c r="G880" s="85"/>
      <c r="H880" s="128"/>
      <c r="I880" s="85"/>
      <c r="J880" s="85"/>
      <c r="K880" s="85"/>
      <c r="L880" s="85"/>
      <c r="M880" s="85"/>
      <c r="N880" s="85"/>
      <c r="O880" s="33"/>
      <c r="P880" s="82"/>
    </row>
    <row r="881" spans="2:16" ht="18">
      <c r="B881" s="81"/>
      <c r="C881" s="34"/>
      <c r="D881" s="85"/>
      <c r="E881" s="85"/>
      <c r="F881" s="85"/>
      <c r="G881" s="85"/>
      <c r="H881" s="128"/>
      <c r="K881" s="85"/>
      <c r="L881" s="85"/>
      <c r="M881" s="85"/>
      <c r="N881" s="85"/>
      <c r="O881" s="33"/>
      <c r="P881" s="82"/>
    </row>
    <row r="882" spans="2:16" ht="18">
      <c r="B882" s="81"/>
      <c r="C882" s="32"/>
      <c r="D882" s="86"/>
      <c r="E882" s="86"/>
      <c r="F882" s="86"/>
      <c r="G882" s="86"/>
      <c r="H882" s="128" t="s">
        <v>76</v>
      </c>
      <c r="I882" s="86"/>
      <c r="J882" s="86"/>
      <c r="K882" s="86"/>
      <c r="L882" s="86"/>
      <c r="M882" s="86"/>
      <c r="N882" s="86"/>
      <c r="O882" s="28"/>
      <c r="P882" s="82"/>
    </row>
    <row r="883" spans="2:16" ht="18">
      <c r="B883" s="81"/>
      <c r="C883" s="30"/>
      <c r="H883" s="129" t="s">
        <v>95</v>
      </c>
      <c r="O883" s="29"/>
      <c r="P883" s="82"/>
    </row>
    <row r="884" spans="2:16" ht="18">
      <c r="B884" s="81"/>
      <c r="C884" s="27"/>
      <c r="D884" s="87"/>
      <c r="E884" s="87"/>
      <c r="H884" s="128" t="s">
        <v>77</v>
      </c>
      <c r="K884" s="130"/>
      <c r="L884" s="130"/>
      <c r="M884" s="130"/>
      <c r="N884" s="130"/>
      <c r="O884" s="131"/>
      <c r="P884" s="82"/>
    </row>
    <row r="885" spans="2:16" ht="16.2" thickBot="1">
      <c r="B885" s="81"/>
      <c r="C885" s="835"/>
      <c r="D885" s="836"/>
      <c r="E885" s="836"/>
      <c r="F885" s="26"/>
      <c r="G885" s="26"/>
      <c r="H885" s="26"/>
      <c r="I885" s="26"/>
      <c r="J885" s="26"/>
      <c r="K885" s="132"/>
      <c r="L885" s="132"/>
      <c r="M885" s="132"/>
      <c r="N885" s="132"/>
      <c r="O885" s="133"/>
      <c r="P885" s="82"/>
    </row>
    <row r="886" spans="2:16" ht="14.4" thickBot="1">
      <c r="B886" s="88"/>
      <c r="C886" s="89"/>
      <c r="D886" s="89"/>
      <c r="E886" s="89"/>
      <c r="F886" s="89"/>
      <c r="G886" s="89"/>
      <c r="H886" s="89"/>
      <c r="I886" s="89"/>
      <c r="J886" s="89"/>
      <c r="K886" s="89"/>
      <c r="L886" s="89"/>
      <c r="M886" s="89"/>
      <c r="N886" s="89"/>
      <c r="O886" s="89"/>
      <c r="P886" s="90"/>
    </row>
    <row r="887" spans="2:16" ht="14.4" thickTop="1"/>
    <row r="888" spans="2:16" ht="14.4" thickBot="1"/>
    <row r="889" spans="2:16" ht="14.4" thickTop="1">
      <c r="B889" s="828"/>
      <c r="C889" s="829"/>
      <c r="D889" s="829"/>
      <c r="E889" s="829"/>
      <c r="F889" s="829"/>
      <c r="G889" s="829"/>
      <c r="H889" s="829"/>
      <c r="I889" s="829"/>
      <c r="J889" s="829"/>
      <c r="K889" s="829"/>
      <c r="L889" s="829"/>
      <c r="M889" s="829"/>
      <c r="N889" s="829"/>
      <c r="O889" s="829"/>
      <c r="P889" s="830"/>
    </row>
    <row r="890" spans="2:16" ht="13.8" customHeight="1">
      <c r="B890" s="103"/>
      <c r="C890" s="933" t="s">
        <v>336</v>
      </c>
      <c r="D890" s="933"/>
      <c r="E890" s="933"/>
      <c r="F890" s="933"/>
      <c r="G890" s="933"/>
      <c r="H890" s="933"/>
      <c r="I890" s="933"/>
      <c r="J890" s="933"/>
      <c r="K890" s="933"/>
      <c r="L890" s="933"/>
      <c r="M890" s="933"/>
      <c r="P890" s="82"/>
    </row>
    <row r="891" spans="2:16" ht="14.4">
      <c r="B891" s="103"/>
      <c r="C891" s="933" t="s">
        <v>334</v>
      </c>
      <c r="D891" s="933"/>
      <c r="E891" s="933"/>
      <c r="F891" s="933"/>
      <c r="G891" s="935"/>
      <c r="H891" s="935"/>
      <c r="I891" s="935"/>
      <c r="J891" s="935"/>
      <c r="K891" s="935"/>
      <c r="L891" s="935"/>
      <c r="M891" s="935"/>
      <c r="P891" s="82"/>
    </row>
    <row r="892" spans="2:16">
      <c r="B892" s="103"/>
      <c r="C892" s="91"/>
      <c r="D892" s="92"/>
      <c r="E892" s="91"/>
      <c r="F892" s="92"/>
      <c r="P892" s="82"/>
    </row>
    <row r="893" spans="2:16" ht="14.4" thickBot="1">
      <c r="B893" s="81"/>
      <c r="P893" s="82"/>
    </row>
    <row r="894" spans="2:16">
      <c r="B894" s="81"/>
      <c r="C894" s="820"/>
      <c r="D894" s="821"/>
      <c r="E894" s="810"/>
      <c r="F894" s="810"/>
      <c r="G894" s="810"/>
      <c r="H894" s="810"/>
      <c r="I894" s="810"/>
      <c r="J894" s="810"/>
      <c r="K894" s="811"/>
      <c r="L894" s="790"/>
      <c r="M894" s="791"/>
      <c r="N894" s="791"/>
      <c r="O894" s="792"/>
      <c r="P894" s="82"/>
    </row>
    <row r="895" spans="2:16">
      <c r="B895" s="81"/>
      <c r="C895" s="822"/>
      <c r="D895" s="823"/>
      <c r="E895" s="812" t="s">
        <v>74</v>
      </c>
      <c r="F895" s="812"/>
      <c r="G895" s="812"/>
      <c r="H895" s="812"/>
      <c r="I895" s="812"/>
      <c r="J895" s="812"/>
      <c r="K895" s="813"/>
      <c r="L895" s="793"/>
      <c r="M895" s="794"/>
      <c r="N895" s="794"/>
      <c r="O895" s="795"/>
      <c r="P895" s="82"/>
    </row>
    <row r="896" spans="2:16">
      <c r="B896" s="81"/>
      <c r="C896" s="822"/>
      <c r="D896" s="823"/>
      <c r="E896" s="814"/>
      <c r="F896" s="814"/>
      <c r="G896" s="814"/>
      <c r="H896" s="814"/>
      <c r="I896" s="814"/>
      <c r="J896" s="814"/>
      <c r="K896" s="815"/>
      <c r="L896" s="885" t="s">
        <v>28</v>
      </c>
      <c r="M896" s="886"/>
      <c r="N896" s="887"/>
      <c r="O896" s="888"/>
      <c r="P896" s="82"/>
    </row>
    <row r="897" spans="2:16">
      <c r="B897" s="81"/>
      <c r="C897" s="822"/>
      <c r="D897" s="823"/>
      <c r="E897" s="812"/>
      <c r="F897" s="812"/>
      <c r="G897" s="812"/>
      <c r="H897" s="812"/>
      <c r="I897" s="812"/>
      <c r="J897" s="812"/>
      <c r="K897" s="813"/>
      <c r="L897" s="775"/>
      <c r="M897" s="799"/>
      <c r="N897" s="800"/>
      <c r="O897" s="801"/>
      <c r="P897" s="82"/>
    </row>
    <row r="898" spans="2:16">
      <c r="B898" s="81"/>
      <c r="C898" s="822"/>
      <c r="D898" s="823"/>
      <c r="E898" s="816"/>
      <c r="F898" s="816"/>
      <c r="G898" s="816"/>
      <c r="H898" s="816"/>
      <c r="I898" s="816"/>
      <c r="J898" s="816"/>
      <c r="K898" s="817"/>
      <c r="L898" s="885" t="s">
        <v>29</v>
      </c>
      <c r="M898" s="774">
        <v>12</v>
      </c>
      <c r="N898" s="774" t="s">
        <v>30</v>
      </c>
      <c r="O898" s="788" t="str">
        <f>+$O$11</f>
        <v>X</v>
      </c>
      <c r="P898" s="82"/>
    </row>
    <row r="899" spans="2:16">
      <c r="B899" s="81"/>
      <c r="C899" s="822"/>
      <c r="D899" s="823"/>
      <c r="E899" s="816"/>
      <c r="F899" s="816"/>
      <c r="G899" s="816"/>
      <c r="H899" s="816"/>
      <c r="I899" s="816"/>
      <c r="J899" s="816"/>
      <c r="K899" s="817"/>
      <c r="L899" s="804"/>
      <c r="M899" s="804"/>
      <c r="N899" s="804"/>
      <c r="O899" s="789"/>
      <c r="P899" s="82"/>
    </row>
    <row r="900" spans="2:16">
      <c r="B900" s="81"/>
      <c r="C900" s="824"/>
      <c r="D900" s="825"/>
      <c r="E900" s="818" t="s">
        <v>31</v>
      </c>
      <c r="F900" s="818"/>
      <c r="G900" s="818"/>
      <c r="H900" s="818"/>
      <c r="I900" s="818"/>
      <c r="J900" s="818"/>
      <c r="K900" s="819"/>
      <c r="L900" s="804"/>
      <c r="M900" s="804"/>
      <c r="N900" s="804"/>
      <c r="O900" s="789"/>
      <c r="P900" s="82"/>
    </row>
    <row r="901" spans="2:16" ht="14.4" thickBot="1">
      <c r="B901" s="81"/>
      <c r="C901" s="216"/>
      <c r="D901" s="217"/>
      <c r="E901" s="217"/>
      <c r="F901" s="217"/>
      <c r="G901" s="217"/>
      <c r="H901" s="217"/>
      <c r="I901" s="217"/>
      <c r="J901" s="217"/>
      <c r="K901" s="217"/>
      <c r="L901" s="217"/>
      <c r="M901" s="72"/>
      <c r="N901" s="72"/>
      <c r="O901" s="71"/>
      <c r="P901" s="82"/>
    </row>
    <row r="902" spans="2:16">
      <c r="B902" s="81"/>
      <c r="C902" s="70"/>
      <c r="D902" s="69"/>
      <c r="E902" s="69"/>
      <c r="F902" s="69"/>
      <c r="G902" s="69"/>
      <c r="H902" s="69"/>
      <c r="I902" s="69"/>
      <c r="J902" s="69"/>
      <c r="K902" s="69"/>
      <c r="L902" s="68" t="s">
        <v>32</v>
      </c>
      <c r="M902" s="67" t="s">
        <v>33</v>
      </c>
      <c r="N902" s="67" t="s">
        <v>34</v>
      </c>
      <c r="O902" s="66" t="s">
        <v>35</v>
      </c>
      <c r="P902" s="82"/>
    </row>
    <row r="903" spans="2:16">
      <c r="B903" s="81"/>
      <c r="C903" s="32"/>
      <c r="D903" s="242"/>
      <c r="E903" s="242"/>
      <c r="F903" s="242"/>
      <c r="G903" s="242"/>
      <c r="H903" s="242"/>
      <c r="I903" s="242"/>
      <c r="J903" s="242"/>
      <c r="K903" s="242"/>
      <c r="L903" s="84"/>
      <c r="M903" s="65">
        <f>+$M$16</f>
        <v>2</v>
      </c>
      <c r="N903" s="65">
        <f>+$N$16</f>
        <v>6</v>
      </c>
      <c r="O903" s="64">
        <f>+$O$16</f>
        <v>2026</v>
      </c>
      <c r="P903" s="82"/>
    </row>
    <row r="904" spans="2:16">
      <c r="B904" s="81"/>
      <c r="C904" s="63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1"/>
      <c r="P904" s="82"/>
    </row>
    <row r="905" spans="2:16" ht="14.4" thickBot="1">
      <c r="B905" s="81"/>
      <c r="C905" s="239"/>
      <c r="D905" s="240"/>
      <c r="E905" s="240"/>
      <c r="F905" s="240"/>
      <c r="G905" s="240"/>
      <c r="H905" s="240"/>
      <c r="I905" s="240"/>
      <c r="J905" s="240"/>
      <c r="K905" s="240"/>
      <c r="L905" s="240"/>
      <c r="M905" s="240"/>
      <c r="N905" s="240"/>
      <c r="O905" s="60"/>
      <c r="P905" s="82"/>
    </row>
    <row r="906" spans="2:16" ht="14.4" thickBot="1">
      <c r="B906" s="81"/>
      <c r="C906" s="37"/>
      <c r="D906" s="36"/>
      <c r="E906" s="36"/>
      <c r="F906" s="36"/>
      <c r="G906" s="36"/>
      <c r="H906" s="36"/>
      <c r="K906" s="36"/>
      <c r="L906" s="36"/>
      <c r="M906" s="36"/>
      <c r="N906" s="36"/>
      <c r="O906" s="35"/>
      <c r="P906" s="82"/>
    </row>
    <row r="907" spans="2:16">
      <c r="B907" s="81"/>
      <c r="C907" s="841" t="s">
        <v>36</v>
      </c>
      <c r="D907" s="842"/>
      <c r="E907" s="842"/>
      <c r="F907" s="842"/>
      <c r="G907" s="842"/>
      <c r="H907" s="842"/>
      <c r="I907" s="842"/>
      <c r="J907" s="842"/>
      <c r="K907" s="842"/>
      <c r="L907" s="842"/>
      <c r="M907" s="842"/>
      <c r="N907" s="842"/>
      <c r="O907" s="843"/>
      <c r="P907" s="82"/>
    </row>
    <row r="908" spans="2:16" ht="14.4" thickBot="1">
      <c r="B908" s="81"/>
      <c r="C908" s="30"/>
      <c r="O908" s="29"/>
      <c r="P908" s="82"/>
    </row>
    <row r="909" spans="2:16">
      <c r="B909" s="81"/>
      <c r="C909" s="117" t="s">
        <v>37</v>
      </c>
      <c r="D909" s="776" t="s">
        <v>38</v>
      </c>
      <c r="E909" s="777"/>
      <c r="F909" s="777"/>
      <c r="G909" s="777"/>
      <c r="H909" s="777"/>
      <c r="I909" s="777"/>
      <c r="J909" s="777"/>
      <c r="K909" s="777"/>
      <c r="L909" s="778"/>
      <c r="M909" s="839" t="s">
        <v>39</v>
      </c>
      <c r="N909" s="840"/>
      <c r="O909" s="117" t="s">
        <v>8</v>
      </c>
      <c r="P909" s="82"/>
    </row>
    <row r="910" spans="2:16" ht="14.4" thickBot="1">
      <c r="B910" s="81"/>
      <c r="C910" s="118">
        <f>+'PRESUPUESTO OFICIAL (Entidad)'!D36</f>
        <v>5.01</v>
      </c>
      <c r="D910" s="807" t="str">
        <f>+'PRESUPUESTO OFICIAL (Entidad)'!E36</f>
        <v>Cubierta fibrocemento, incluye perfil en C PHR C 100x50x15 (1.2mm), pintura de protección</v>
      </c>
      <c r="E910" s="808"/>
      <c r="F910" s="808"/>
      <c r="G910" s="808"/>
      <c r="H910" s="808"/>
      <c r="I910" s="808"/>
      <c r="J910" s="808"/>
      <c r="K910" s="808"/>
      <c r="L910" s="809"/>
      <c r="M910" s="807" t="str">
        <f>+'PRESUPUESTO OFICIAL (Entidad)'!F36</f>
        <v>M2</v>
      </c>
      <c r="N910" s="809"/>
      <c r="O910" s="119">
        <f>+'PRESUPUESTO OFICIAL (Entidad)'!G36</f>
        <v>48</v>
      </c>
      <c r="P910" s="82"/>
    </row>
    <row r="911" spans="2:16">
      <c r="B911" s="81"/>
      <c r="C911" s="779" t="s">
        <v>40</v>
      </c>
      <c r="D911" s="780"/>
      <c r="E911" s="780"/>
      <c r="F911" s="780"/>
      <c r="G911" s="780"/>
      <c r="H911" s="780"/>
      <c r="I911" s="780"/>
      <c r="J911" s="780"/>
      <c r="K911" s="780"/>
      <c r="L911" s="780"/>
      <c r="M911" s="780"/>
      <c r="N911" s="780"/>
      <c r="O911" s="781"/>
      <c r="P911" s="82"/>
    </row>
    <row r="912" spans="2:16">
      <c r="B912" s="81"/>
      <c r="C912" s="782"/>
      <c r="D912" s="783"/>
      <c r="E912" s="783"/>
      <c r="F912" s="783"/>
      <c r="G912" s="783"/>
      <c r="H912" s="783"/>
      <c r="I912" s="783"/>
      <c r="J912" s="783"/>
      <c r="K912" s="783"/>
      <c r="L912" s="783"/>
      <c r="M912" s="783"/>
      <c r="N912" s="783"/>
      <c r="O912" s="784"/>
      <c r="P912" s="82"/>
    </row>
    <row r="913" spans="2:16" ht="14.4" thickBot="1">
      <c r="B913" s="81"/>
      <c r="C913" s="785"/>
      <c r="D913" s="878"/>
      <c r="E913" s="878"/>
      <c r="F913" s="878"/>
      <c r="G913" s="878"/>
      <c r="H913" s="878"/>
      <c r="I913" s="878"/>
      <c r="J913" s="878"/>
      <c r="K913" s="878"/>
      <c r="L913" s="878"/>
      <c r="M913" s="878"/>
      <c r="N913" s="878"/>
      <c r="O913" s="879"/>
      <c r="P913" s="82"/>
    </row>
    <row r="914" spans="2:16">
      <c r="B914" s="81"/>
      <c r="C914" s="757" t="s">
        <v>38</v>
      </c>
      <c r="D914" s="837"/>
      <c r="E914" s="837"/>
      <c r="F914" s="837"/>
      <c r="G914" s="838"/>
      <c r="H914" s="759" t="s">
        <v>41</v>
      </c>
      <c r="I914" s="837"/>
      <c r="J914" s="805" t="s">
        <v>42</v>
      </c>
      <c r="K914" s="806"/>
      <c r="L914" s="121" t="s">
        <v>43</v>
      </c>
      <c r="M914" s="759" t="s">
        <v>44</v>
      </c>
      <c r="N914" s="760"/>
      <c r="O914" s="122" t="s">
        <v>45</v>
      </c>
      <c r="P914" s="82"/>
    </row>
    <row r="915" spans="2:16">
      <c r="B915" s="81"/>
      <c r="C915" s="761" t="s">
        <v>78</v>
      </c>
      <c r="D915" s="869"/>
      <c r="E915" s="869"/>
      <c r="F915" s="869"/>
      <c r="G915" s="870"/>
      <c r="H915" s="871"/>
      <c r="I915" s="870"/>
      <c r="J915" s="863" t="s">
        <v>79</v>
      </c>
      <c r="K915" s="864"/>
      <c r="L915" s="206">
        <f>+O947</f>
        <v>9600</v>
      </c>
      <c r="M915" s="872">
        <v>0.1</v>
      </c>
      <c r="N915" s="873"/>
      <c r="O915" s="207">
        <f>+ROUND(L915*M915,2)</f>
        <v>960</v>
      </c>
      <c r="P915" s="82"/>
    </row>
    <row r="916" spans="2:16">
      <c r="B916" s="81"/>
      <c r="C916" s="202" t="s">
        <v>230</v>
      </c>
      <c r="D916" s="164"/>
      <c r="E916" s="164"/>
      <c r="F916" s="164"/>
      <c r="G916" s="204"/>
      <c r="H916" s="205"/>
      <c r="I916" s="204"/>
      <c r="J916" s="863" t="s">
        <v>81</v>
      </c>
      <c r="K916" s="864"/>
      <c r="L916" s="206">
        <v>1420</v>
      </c>
      <c r="M916" s="874">
        <v>5</v>
      </c>
      <c r="N916" s="875"/>
      <c r="O916" s="207">
        <f>+L916/M916</f>
        <v>284</v>
      </c>
      <c r="P916" s="82"/>
    </row>
    <row r="917" spans="2:16">
      <c r="B917" s="81"/>
      <c r="C917" s="202" t="s">
        <v>231</v>
      </c>
      <c r="D917" s="164"/>
      <c r="E917" s="164"/>
      <c r="F917" s="164"/>
      <c r="G917" s="204"/>
      <c r="H917" s="205"/>
      <c r="I917" s="204"/>
      <c r="J917" s="863" t="s">
        <v>81</v>
      </c>
      <c r="K917" s="864"/>
      <c r="L917" s="206">
        <v>1000</v>
      </c>
      <c r="M917" s="874">
        <v>5</v>
      </c>
      <c r="N917" s="875"/>
      <c r="O917" s="207">
        <f t="shared" ref="O917:O918" si="9">+L917/M917</f>
        <v>200</v>
      </c>
      <c r="P917" s="82"/>
    </row>
    <row r="918" spans="2:16" ht="14.4" thickBot="1">
      <c r="B918" s="81"/>
      <c r="C918" s="202" t="s">
        <v>236</v>
      </c>
      <c r="D918" s="164"/>
      <c r="E918" s="164"/>
      <c r="F918" s="164"/>
      <c r="G918" s="204"/>
      <c r="H918" s="205"/>
      <c r="I918" s="204"/>
      <c r="J918" s="863" t="s">
        <v>81</v>
      </c>
      <c r="K918" s="864"/>
      <c r="L918" s="206">
        <v>60000</v>
      </c>
      <c r="M918" s="874">
        <v>15</v>
      </c>
      <c r="N918" s="875"/>
      <c r="O918" s="207">
        <f t="shared" si="9"/>
        <v>4000</v>
      </c>
      <c r="P918" s="82"/>
    </row>
    <row r="919" spans="2:16" ht="14.4" thickBot="1">
      <c r="B919" s="81"/>
      <c r="C919" s="767" t="s">
        <v>46</v>
      </c>
      <c r="D919" s="768"/>
      <c r="E919" s="768"/>
      <c r="F919" s="768"/>
      <c r="G919" s="768"/>
      <c r="H919" s="768"/>
      <c r="I919" s="768"/>
      <c r="J919" s="768"/>
      <c r="K919" s="768"/>
      <c r="L919" s="768"/>
      <c r="M919" s="768"/>
      <c r="N919" s="769"/>
      <c r="O919" s="136">
        <f>SUM(O915:O918)</f>
        <v>5444</v>
      </c>
      <c r="P919" s="82"/>
    </row>
    <row r="920" spans="2:16">
      <c r="B920" s="81"/>
      <c r="C920" s="779" t="s">
        <v>47</v>
      </c>
      <c r="D920" s="780"/>
      <c r="E920" s="780"/>
      <c r="F920" s="780"/>
      <c r="G920" s="780"/>
      <c r="H920" s="780"/>
      <c r="I920" s="780"/>
      <c r="J920" s="780"/>
      <c r="K920" s="780"/>
      <c r="L920" s="780"/>
      <c r="M920" s="780"/>
      <c r="N920" s="780"/>
      <c r="O920" s="781"/>
      <c r="P920" s="82"/>
    </row>
    <row r="921" spans="2:16">
      <c r="B921" s="81"/>
      <c r="C921" s="782"/>
      <c r="D921" s="783"/>
      <c r="E921" s="783"/>
      <c r="F921" s="783"/>
      <c r="G921" s="783"/>
      <c r="H921" s="783"/>
      <c r="I921" s="783"/>
      <c r="J921" s="783"/>
      <c r="K921" s="783"/>
      <c r="L921" s="783"/>
      <c r="M921" s="783"/>
      <c r="N921" s="783"/>
      <c r="O921" s="784"/>
      <c r="P921" s="82"/>
    </row>
    <row r="922" spans="2:16" ht="14.4" thickBot="1">
      <c r="B922" s="81"/>
      <c r="C922" s="785"/>
      <c r="D922" s="878"/>
      <c r="E922" s="878"/>
      <c r="F922" s="878"/>
      <c r="G922" s="878"/>
      <c r="H922" s="878"/>
      <c r="I922" s="878"/>
      <c r="J922" s="878"/>
      <c r="K922" s="878"/>
      <c r="L922" s="878"/>
      <c r="M922" s="878"/>
      <c r="N922" s="878"/>
      <c r="O922" s="879"/>
      <c r="P922" s="82"/>
    </row>
    <row r="923" spans="2:16">
      <c r="B923" s="81"/>
      <c r="C923" s="757" t="s">
        <v>38</v>
      </c>
      <c r="D923" s="758"/>
      <c r="E923" s="758"/>
      <c r="F923" s="758"/>
      <c r="G923" s="758"/>
      <c r="H923" s="758"/>
      <c r="I923" s="758"/>
      <c r="J923" s="760"/>
      <c r="K923" s="241" t="s">
        <v>39</v>
      </c>
      <c r="L923" s="121" t="s">
        <v>8</v>
      </c>
      <c r="M923" s="759" t="s">
        <v>48</v>
      </c>
      <c r="N923" s="760"/>
      <c r="O923" s="122" t="s">
        <v>45</v>
      </c>
      <c r="P923" s="82"/>
    </row>
    <row r="924" spans="2:16">
      <c r="B924" s="81"/>
      <c r="C924" s="397" t="s">
        <v>223</v>
      </c>
      <c r="D924" s="401"/>
      <c r="E924" s="401"/>
      <c r="F924" s="401"/>
      <c r="G924" s="401"/>
      <c r="H924" s="401"/>
      <c r="I924" s="401"/>
      <c r="J924" s="402"/>
      <c r="K924" s="412" t="s">
        <v>118</v>
      </c>
      <c r="L924" s="209">
        <v>2.3999999999999998E-3</v>
      </c>
      <c r="M924" s="880">
        <v>310960</v>
      </c>
      <c r="N924" s="881"/>
      <c r="O924" s="207">
        <f>+ROUND(M924*L924,2)</f>
        <v>746.3</v>
      </c>
      <c r="P924" s="82"/>
    </row>
    <row r="925" spans="2:16">
      <c r="B925" s="81"/>
      <c r="C925" s="202" t="s">
        <v>237</v>
      </c>
      <c r="D925" s="203"/>
      <c r="E925" s="203"/>
      <c r="F925" s="203"/>
      <c r="G925" s="203"/>
      <c r="H925" s="203"/>
      <c r="I925" s="203"/>
      <c r="J925" s="204"/>
      <c r="K925" s="412" t="s">
        <v>163</v>
      </c>
      <c r="L925" s="219">
        <v>15</v>
      </c>
      <c r="M925" s="880">
        <v>250</v>
      </c>
      <c r="N925" s="881"/>
      <c r="O925" s="207">
        <f t="shared" ref="O925:O929" si="10">+ROUND(M925*L925,2)</f>
        <v>3750</v>
      </c>
      <c r="P925" s="82"/>
    </row>
    <row r="926" spans="2:16">
      <c r="B926" s="81"/>
      <c r="C926" s="202" t="s">
        <v>238</v>
      </c>
      <c r="D926" s="164"/>
      <c r="E926" s="164"/>
      <c r="F926" s="164"/>
      <c r="G926" s="164"/>
      <c r="H926" s="164"/>
      <c r="I926" s="164"/>
      <c r="J926" s="204"/>
      <c r="K926" s="412" t="s">
        <v>163</v>
      </c>
      <c r="L926" s="219">
        <v>0.62</v>
      </c>
      <c r="M926" s="880">
        <v>70000</v>
      </c>
      <c r="N926" s="881"/>
      <c r="O926" s="207">
        <f t="shared" si="10"/>
        <v>43400</v>
      </c>
      <c r="P926" s="82"/>
    </row>
    <row r="927" spans="2:16">
      <c r="B927" s="81"/>
      <c r="C927" s="202" t="s">
        <v>239</v>
      </c>
      <c r="D927" s="164"/>
      <c r="E927" s="164"/>
      <c r="F927" s="164"/>
      <c r="G927" s="164"/>
      <c r="H927" s="164"/>
      <c r="I927" s="164"/>
      <c r="J927" s="204"/>
      <c r="K927" s="412" t="s">
        <v>163</v>
      </c>
      <c r="L927" s="219">
        <v>4</v>
      </c>
      <c r="M927" s="880">
        <v>654.5</v>
      </c>
      <c r="N927" s="881"/>
      <c r="O927" s="207">
        <f t="shared" si="10"/>
        <v>2618</v>
      </c>
      <c r="P927" s="82"/>
    </row>
    <row r="928" spans="2:16">
      <c r="B928" s="81"/>
      <c r="C928" s="202" t="s">
        <v>241</v>
      </c>
      <c r="D928" s="164"/>
      <c r="E928" s="164"/>
      <c r="F928" s="164"/>
      <c r="G928" s="164"/>
      <c r="H928" s="164"/>
      <c r="I928" s="164"/>
      <c r="J928" s="204"/>
      <c r="K928" s="412" t="s">
        <v>123</v>
      </c>
      <c r="L928" s="219">
        <v>1</v>
      </c>
      <c r="M928" s="880">
        <v>60000</v>
      </c>
      <c r="N928" s="881"/>
      <c r="O928" s="207">
        <f t="shared" si="10"/>
        <v>60000</v>
      </c>
      <c r="P928" s="82"/>
    </row>
    <row r="929" spans="2:16">
      <c r="B929" s="81"/>
      <c r="C929" s="202" t="s">
        <v>240</v>
      </c>
      <c r="D929" s="203"/>
      <c r="E929" s="203"/>
      <c r="F929" s="203"/>
      <c r="G929" s="203"/>
      <c r="H929" s="203"/>
      <c r="I929" s="203"/>
      <c r="J929" s="204"/>
      <c r="K929" s="163" t="s">
        <v>242</v>
      </c>
      <c r="L929" s="219">
        <v>0.04</v>
      </c>
      <c r="M929" s="880">
        <v>85951.319999999992</v>
      </c>
      <c r="N929" s="881"/>
      <c r="O929" s="207">
        <f t="shared" si="10"/>
        <v>3438.05</v>
      </c>
      <c r="P929" s="82"/>
    </row>
    <row r="930" spans="2:16" ht="14.4" thickBot="1">
      <c r="B930" s="81"/>
      <c r="C930" s="202" t="s">
        <v>208</v>
      </c>
      <c r="D930" s="164"/>
      <c r="E930" s="164"/>
      <c r="F930" s="164"/>
      <c r="G930" s="164"/>
      <c r="H930" s="164"/>
      <c r="I930" s="164"/>
      <c r="J930" s="204"/>
      <c r="K930" s="166" t="s">
        <v>79</v>
      </c>
      <c r="L930" s="400">
        <v>0.04</v>
      </c>
      <c r="M930" s="880"/>
      <c r="N930" s="881"/>
      <c r="O930" s="207">
        <f>+(O929+O928+O926+O925+O924+O927)*L930</f>
        <v>4558.0940000000001</v>
      </c>
      <c r="P930" s="82"/>
    </row>
    <row r="931" spans="2:16" ht="14.4" thickBot="1">
      <c r="B931" s="81"/>
      <c r="C931" s="767" t="s">
        <v>46</v>
      </c>
      <c r="D931" s="768"/>
      <c r="E931" s="768"/>
      <c r="F931" s="768"/>
      <c r="G931" s="768"/>
      <c r="H931" s="768"/>
      <c r="I931" s="768"/>
      <c r="J931" s="768"/>
      <c r="K931" s="768"/>
      <c r="L931" s="768"/>
      <c r="M931" s="768"/>
      <c r="N931" s="769"/>
      <c r="O931" s="141">
        <f>SUM(O924:O930)</f>
        <v>118510.444</v>
      </c>
      <c r="P931" s="82"/>
    </row>
    <row r="932" spans="2:16">
      <c r="B932" s="81"/>
      <c r="C932" s="779" t="s">
        <v>49</v>
      </c>
      <c r="D932" s="780"/>
      <c r="E932" s="780"/>
      <c r="F932" s="780"/>
      <c r="G932" s="780"/>
      <c r="H932" s="780"/>
      <c r="I932" s="780"/>
      <c r="J932" s="780"/>
      <c r="K932" s="780"/>
      <c r="L932" s="780"/>
      <c r="M932" s="780"/>
      <c r="N932" s="780"/>
      <c r="O932" s="781"/>
      <c r="P932" s="82"/>
    </row>
    <row r="933" spans="2:16">
      <c r="B933" s="81"/>
      <c r="C933" s="782"/>
      <c r="D933" s="783"/>
      <c r="E933" s="783"/>
      <c r="F933" s="783"/>
      <c r="G933" s="783"/>
      <c r="H933" s="783"/>
      <c r="I933" s="783"/>
      <c r="J933" s="783"/>
      <c r="K933" s="783"/>
      <c r="L933" s="783"/>
      <c r="M933" s="783"/>
      <c r="N933" s="783"/>
      <c r="O933" s="784"/>
      <c r="P933" s="82"/>
    </row>
    <row r="934" spans="2:16" ht="14.4" thickBot="1">
      <c r="B934" s="81"/>
      <c r="C934" s="785"/>
      <c r="D934" s="878"/>
      <c r="E934" s="878"/>
      <c r="F934" s="878"/>
      <c r="G934" s="878"/>
      <c r="H934" s="878"/>
      <c r="I934" s="878"/>
      <c r="J934" s="878"/>
      <c r="K934" s="878"/>
      <c r="L934" s="878"/>
      <c r="M934" s="878"/>
      <c r="N934" s="878"/>
      <c r="O934" s="879"/>
      <c r="P934" s="82"/>
    </row>
    <row r="935" spans="2:16">
      <c r="B935" s="81"/>
      <c r="C935" s="757" t="s">
        <v>50</v>
      </c>
      <c r="D935" s="758"/>
      <c r="E935" s="758"/>
      <c r="F935" s="758"/>
      <c r="G935" s="758"/>
      <c r="H935" s="758"/>
      <c r="I935" s="758"/>
      <c r="J935" s="121" t="s">
        <v>51</v>
      </c>
      <c r="K935" s="237" t="s">
        <v>52</v>
      </c>
      <c r="L935" s="124" t="s">
        <v>53</v>
      </c>
      <c r="M935" s="759" t="s">
        <v>54</v>
      </c>
      <c r="N935" s="760"/>
      <c r="O935" s="122" t="s">
        <v>45</v>
      </c>
      <c r="P935" s="82"/>
    </row>
    <row r="936" spans="2:16">
      <c r="B936" s="81"/>
      <c r="C936" s="761" t="s">
        <v>196</v>
      </c>
      <c r="D936" s="762"/>
      <c r="E936" s="762"/>
      <c r="F936" s="762"/>
      <c r="G936" s="762"/>
      <c r="H936" s="762"/>
      <c r="I936" s="762"/>
      <c r="J936" s="55">
        <v>0.5</v>
      </c>
      <c r="K936" s="56">
        <v>12</v>
      </c>
      <c r="L936" s="55" t="s">
        <v>197</v>
      </c>
      <c r="M936" s="763">
        <v>1800</v>
      </c>
      <c r="N936" s="764"/>
      <c r="O936" s="54">
        <f>M936*K936*J936</f>
        <v>10800</v>
      </c>
      <c r="P936" s="82"/>
    </row>
    <row r="937" spans="2:16" ht="14.4" thickBot="1">
      <c r="B937" s="81"/>
      <c r="C937" s="755"/>
      <c r="D937" s="756"/>
      <c r="E937" s="756"/>
      <c r="F937" s="756"/>
      <c r="G937" s="756"/>
      <c r="H937" s="756"/>
      <c r="I937" s="756"/>
      <c r="J937" s="220"/>
      <c r="K937" s="221"/>
      <c r="L937" s="220"/>
      <c r="M937" s="765"/>
      <c r="N937" s="766"/>
      <c r="O937" s="151"/>
      <c r="P937" s="82"/>
    </row>
    <row r="938" spans="2:16" ht="14.4" thickBot="1">
      <c r="B938" s="81"/>
      <c r="C938" s="767" t="s">
        <v>46</v>
      </c>
      <c r="D938" s="768"/>
      <c r="E938" s="768"/>
      <c r="F938" s="768"/>
      <c r="G938" s="768"/>
      <c r="H938" s="768"/>
      <c r="I938" s="768"/>
      <c r="J938" s="768"/>
      <c r="K938" s="768"/>
      <c r="L938" s="768"/>
      <c r="M938" s="768"/>
      <c r="N938" s="769"/>
      <c r="O938" s="136">
        <f>SUM(O936:O937)</f>
        <v>10800</v>
      </c>
      <c r="P938" s="82"/>
    </row>
    <row r="939" spans="2:16">
      <c r="B939" s="81"/>
      <c r="C939" s="779" t="s">
        <v>55</v>
      </c>
      <c r="D939" s="780"/>
      <c r="E939" s="780"/>
      <c r="F939" s="780"/>
      <c r="G939" s="780"/>
      <c r="H939" s="780"/>
      <c r="I939" s="780"/>
      <c r="J939" s="780"/>
      <c r="K939" s="780"/>
      <c r="L939" s="780"/>
      <c r="M939" s="780"/>
      <c r="N939" s="780"/>
      <c r="O939" s="781"/>
      <c r="P939" s="82"/>
    </row>
    <row r="940" spans="2:16">
      <c r="B940" s="81"/>
      <c r="C940" s="782"/>
      <c r="D940" s="783"/>
      <c r="E940" s="783"/>
      <c r="F940" s="783"/>
      <c r="G940" s="783"/>
      <c r="H940" s="783"/>
      <c r="I940" s="783"/>
      <c r="J940" s="783"/>
      <c r="K940" s="783"/>
      <c r="L940" s="783"/>
      <c r="M940" s="783"/>
      <c r="N940" s="783"/>
      <c r="O940" s="784"/>
      <c r="P940" s="82"/>
    </row>
    <row r="941" spans="2:16" ht="14.4" thickBot="1">
      <c r="B941" s="81"/>
      <c r="C941" s="785"/>
      <c r="D941" s="878"/>
      <c r="E941" s="878"/>
      <c r="F941" s="878"/>
      <c r="G941" s="878"/>
      <c r="H941" s="878"/>
      <c r="I941" s="878"/>
      <c r="J941" s="878"/>
      <c r="K941" s="878"/>
      <c r="L941" s="878"/>
      <c r="M941" s="878"/>
      <c r="N941" s="878"/>
      <c r="O941" s="879"/>
      <c r="P941" s="82"/>
    </row>
    <row r="942" spans="2:16" ht="22.8" customHeight="1">
      <c r="B942" s="81"/>
      <c r="C942" s="770" t="s">
        <v>56</v>
      </c>
      <c r="D942" s="771"/>
      <c r="E942" s="771"/>
      <c r="F942" s="771"/>
      <c r="G942" s="771"/>
      <c r="H942" s="771"/>
      <c r="I942" s="771"/>
      <c r="J942" s="143" t="s">
        <v>57</v>
      </c>
      <c r="K942" s="144" t="s">
        <v>58</v>
      </c>
      <c r="L942" s="145" t="s">
        <v>59</v>
      </c>
      <c r="M942" s="772" t="s">
        <v>44</v>
      </c>
      <c r="N942" s="773"/>
      <c r="O942" s="146" t="s">
        <v>45</v>
      </c>
      <c r="P942" s="82"/>
    </row>
    <row r="943" spans="2:16">
      <c r="B943" s="81"/>
      <c r="C943" s="52" t="s">
        <v>97</v>
      </c>
      <c r="D943" s="51"/>
      <c r="E943" s="51"/>
      <c r="F943" s="51"/>
      <c r="G943" s="51"/>
      <c r="H943" s="51"/>
      <c r="I943" s="51"/>
      <c r="J943" s="142">
        <v>320000</v>
      </c>
      <c r="K943" s="147">
        <v>1.8</v>
      </c>
      <c r="L943" s="148">
        <f>ROUND(K943*J943,2)</f>
        <v>576000</v>
      </c>
      <c r="M943" s="848">
        <v>60</v>
      </c>
      <c r="N943" s="849"/>
      <c r="O943" s="149">
        <f>+ROUND(L943/M943,2)</f>
        <v>9600</v>
      </c>
      <c r="P943" s="82"/>
    </row>
    <row r="944" spans="2:16">
      <c r="B944" s="81"/>
      <c r="C944" s="52"/>
      <c r="D944" s="222"/>
      <c r="E944" s="222"/>
      <c r="F944" s="222"/>
      <c r="G944" s="222"/>
      <c r="H944" s="222"/>
      <c r="I944" s="222"/>
      <c r="J944" s="223"/>
      <c r="K944" s="224"/>
      <c r="L944" s="148"/>
      <c r="M944" s="867"/>
      <c r="N944" s="868"/>
      <c r="O944" s="149"/>
      <c r="P944" s="82"/>
    </row>
    <row r="945" spans="2:16">
      <c r="B945" s="81"/>
      <c r="C945" s="52"/>
      <c r="D945" s="222"/>
      <c r="E945" s="222"/>
      <c r="F945" s="222"/>
      <c r="G945" s="222"/>
      <c r="H945" s="222"/>
      <c r="I945" s="222"/>
      <c r="J945" s="225"/>
      <c r="K945" s="226"/>
      <c r="L945" s="48"/>
      <c r="M945" s="865"/>
      <c r="N945" s="866"/>
      <c r="O945" s="47"/>
      <c r="P945" s="82"/>
    </row>
    <row r="946" spans="2:16" ht="14.4" thickBot="1">
      <c r="B946" s="81"/>
      <c r="C946" s="755"/>
      <c r="D946" s="756"/>
      <c r="E946" s="756"/>
      <c r="F946" s="756"/>
      <c r="G946" s="756"/>
      <c r="H946" s="756"/>
      <c r="I946" s="756"/>
      <c r="J946" s="220"/>
      <c r="K946" s="221"/>
      <c r="L946" s="220"/>
      <c r="M946" s="765"/>
      <c r="N946" s="766"/>
      <c r="O946" s="45"/>
      <c r="P946" s="82"/>
    </row>
    <row r="947" spans="2:16" ht="14.4" thickBot="1">
      <c r="B947" s="81"/>
      <c r="C947" s="767" t="s">
        <v>46</v>
      </c>
      <c r="D947" s="768"/>
      <c r="E947" s="768"/>
      <c r="F947" s="768"/>
      <c r="G947" s="768"/>
      <c r="H947" s="768"/>
      <c r="I947" s="768"/>
      <c r="J947" s="768"/>
      <c r="K947" s="768"/>
      <c r="L947" s="768"/>
      <c r="M947" s="768"/>
      <c r="N947" s="769"/>
      <c r="O947" s="141">
        <f>SUM(O943:O946)</f>
        <v>9600</v>
      </c>
      <c r="P947" s="82"/>
    </row>
    <row r="948" spans="2:16" ht="14.4" thickBot="1">
      <c r="B948" s="81"/>
      <c r="C948" s="30"/>
      <c r="O948" s="29"/>
      <c r="P948" s="82"/>
    </row>
    <row r="949" spans="2:16" ht="14.4" thickBot="1">
      <c r="B949" s="81"/>
      <c r="C949" s="752" t="s">
        <v>60</v>
      </c>
      <c r="D949" s="753"/>
      <c r="E949" s="753"/>
      <c r="F949" s="753"/>
      <c r="G949" s="753"/>
      <c r="H949" s="753"/>
      <c r="I949" s="753"/>
      <c r="J949" s="753"/>
      <c r="K949" s="753"/>
      <c r="L949" s="753"/>
      <c r="M949" s="753"/>
      <c r="N949" s="754"/>
      <c r="O949" s="150">
        <f>ROUND(O947+O938+O931+O919,2)</f>
        <v>144354.44</v>
      </c>
      <c r="P949" s="82"/>
    </row>
    <row r="950" spans="2:16">
      <c r="B950" s="81"/>
      <c r="C950" s="779" t="s">
        <v>61</v>
      </c>
      <c r="D950" s="780"/>
      <c r="E950" s="780"/>
      <c r="F950" s="780"/>
      <c r="G950" s="780"/>
      <c r="H950" s="780"/>
      <c r="I950" s="780"/>
      <c r="J950" s="780"/>
      <c r="K950" s="780"/>
      <c r="L950" s="780"/>
      <c r="M950" s="780"/>
      <c r="N950" s="780"/>
      <c r="O950" s="781"/>
      <c r="P950" s="82"/>
    </row>
    <row r="951" spans="2:16">
      <c r="B951" s="81"/>
      <c r="C951" s="782"/>
      <c r="D951" s="783"/>
      <c r="E951" s="783"/>
      <c r="F951" s="783"/>
      <c r="G951" s="783"/>
      <c r="H951" s="783"/>
      <c r="I951" s="783"/>
      <c r="J951" s="783"/>
      <c r="K951" s="783"/>
      <c r="L951" s="783"/>
      <c r="M951" s="783"/>
      <c r="N951" s="783"/>
      <c r="O951" s="784"/>
      <c r="P951" s="82"/>
    </row>
    <row r="952" spans="2:16" ht="14.4" thickBot="1">
      <c r="B952" s="81"/>
      <c r="C952" s="785"/>
      <c r="D952" s="878"/>
      <c r="E952" s="878"/>
      <c r="F952" s="878"/>
      <c r="G952" s="878"/>
      <c r="H952" s="878"/>
      <c r="I952" s="878"/>
      <c r="J952" s="878"/>
      <c r="K952" s="878"/>
      <c r="L952" s="878"/>
      <c r="M952" s="878"/>
      <c r="N952" s="878"/>
      <c r="O952" s="879"/>
      <c r="P952" s="82"/>
    </row>
    <row r="953" spans="2:16">
      <c r="B953" s="81"/>
      <c r="C953" s="757" t="s">
        <v>62</v>
      </c>
      <c r="D953" s="758"/>
      <c r="E953" s="758"/>
      <c r="F953" s="758"/>
      <c r="G953" s="758"/>
      <c r="H953" s="758"/>
      <c r="I953" s="758"/>
      <c r="J953" s="237"/>
      <c r="K953" s="238"/>
      <c r="L953" s="125" t="s">
        <v>63</v>
      </c>
      <c r="M953" s="850" t="s">
        <v>64</v>
      </c>
      <c r="N953" s="851"/>
      <c r="O953" s="127"/>
      <c r="P953" s="82"/>
    </row>
    <row r="954" spans="2:16">
      <c r="B954" s="81"/>
      <c r="C954" s="761" t="s">
        <v>18</v>
      </c>
      <c r="D954" s="869"/>
      <c r="E954" s="869"/>
      <c r="F954" s="869"/>
      <c r="G954" s="869"/>
      <c r="H954" s="869"/>
      <c r="I954" s="869"/>
      <c r="J954" s="227"/>
      <c r="K954" s="228"/>
      <c r="L954" s="229">
        <v>0.28999999999999998</v>
      </c>
      <c r="M954" s="883">
        <f>+ROUND(O949*L954,2)</f>
        <v>41862.79</v>
      </c>
      <c r="N954" s="884"/>
      <c r="O954" s="230"/>
      <c r="P954" s="82"/>
    </row>
    <row r="955" spans="2:16">
      <c r="B955" s="81"/>
      <c r="C955" s="202" t="s">
        <v>65</v>
      </c>
      <c r="D955" s="203"/>
      <c r="E955" s="203"/>
      <c r="F955" s="203"/>
      <c r="G955" s="203"/>
      <c r="H955" s="203"/>
      <c r="I955" s="203"/>
      <c r="J955" s="227"/>
      <c r="K955" s="228"/>
      <c r="L955" s="229">
        <v>0.01</v>
      </c>
      <c r="M955" s="883">
        <f>+ROUND(O949*L955,2)</f>
        <v>1443.54</v>
      </c>
      <c r="N955" s="884"/>
      <c r="O955" s="230"/>
      <c r="P955" s="82"/>
    </row>
    <row r="956" spans="2:16" ht="14.4" thickBot="1">
      <c r="B956" s="81"/>
      <c r="C956" s="239" t="s">
        <v>66</v>
      </c>
      <c r="D956" s="240"/>
      <c r="E956" s="240"/>
      <c r="F956" s="240"/>
      <c r="G956" s="240"/>
      <c r="H956" s="240"/>
      <c r="I956" s="240"/>
      <c r="J956" s="41"/>
      <c r="K956" s="40"/>
      <c r="L956" s="229">
        <v>0.05</v>
      </c>
      <c r="M956" s="833">
        <f>+ROUND(O949*L956,2)</f>
        <v>7217.72</v>
      </c>
      <c r="N956" s="834"/>
      <c r="O956" s="230"/>
      <c r="P956" s="82"/>
    </row>
    <row r="957" spans="2:16" ht="14.4" thickBot="1">
      <c r="B957" s="81"/>
      <c r="C957" s="767" t="s">
        <v>46</v>
      </c>
      <c r="D957" s="768"/>
      <c r="E957" s="768"/>
      <c r="F957" s="768"/>
      <c r="G957" s="768"/>
      <c r="H957" s="768"/>
      <c r="I957" s="768"/>
      <c r="J957" s="768"/>
      <c r="K957" s="768"/>
      <c r="L957" s="768"/>
      <c r="M957" s="768"/>
      <c r="N957" s="769"/>
      <c r="O957" s="136">
        <f>SUM(M954:N956)</f>
        <v>50524.05</v>
      </c>
      <c r="P957" s="82"/>
    </row>
    <row r="958" spans="2:16" ht="14.4" thickBot="1">
      <c r="B958" s="81"/>
      <c r="C958" s="30"/>
      <c r="O958" s="29"/>
      <c r="P958" s="82"/>
    </row>
    <row r="959" spans="2:16" ht="14.4" thickBot="1">
      <c r="B959" s="81"/>
      <c r="C959" s="752" t="s">
        <v>67</v>
      </c>
      <c r="D959" s="753"/>
      <c r="E959" s="753"/>
      <c r="F959" s="753"/>
      <c r="G959" s="753"/>
      <c r="H959" s="753"/>
      <c r="I959" s="753"/>
      <c r="J959" s="753"/>
      <c r="K959" s="753"/>
      <c r="L959" s="753"/>
      <c r="M959" s="753"/>
      <c r="N959" s="754"/>
      <c r="O959" s="150">
        <f>+O957+O949</f>
        <v>194878.49</v>
      </c>
      <c r="P959" s="82"/>
    </row>
    <row r="960" spans="2:16">
      <c r="B960" s="81"/>
      <c r="C960" s="37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5"/>
      <c r="P960" s="82"/>
    </row>
    <row r="961" spans="2:16">
      <c r="B961" s="81"/>
      <c r="C961" s="30"/>
      <c r="O961" s="29"/>
      <c r="P961" s="82"/>
    </row>
    <row r="962" spans="2:16">
      <c r="B962" s="81"/>
      <c r="C962" s="30"/>
      <c r="O962" s="29"/>
      <c r="P962" s="82"/>
    </row>
    <row r="963" spans="2:16" ht="18">
      <c r="B963" s="81"/>
      <c r="C963" s="30"/>
      <c r="H963" s="128" t="s">
        <v>75</v>
      </c>
      <c r="O963" s="29"/>
      <c r="P963" s="82"/>
    </row>
    <row r="964" spans="2:16" ht="18">
      <c r="B964" s="81"/>
      <c r="C964" s="34"/>
      <c r="D964" s="85"/>
      <c r="E964" s="85"/>
      <c r="F964" s="85"/>
      <c r="G964" s="85"/>
      <c r="H964" s="128"/>
      <c r="I964" s="85"/>
      <c r="J964" s="85"/>
      <c r="K964" s="85"/>
      <c r="L964" s="85"/>
      <c r="M964" s="85"/>
      <c r="N964" s="85"/>
      <c r="O964" s="33"/>
      <c r="P964" s="82"/>
    </row>
    <row r="965" spans="2:16" ht="18">
      <c r="B965" s="81"/>
      <c r="C965" s="34"/>
      <c r="D965" s="85"/>
      <c r="E965" s="85"/>
      <c r="F965" s="85"/>
      <c r="G965" s="85"/>
      <c r="H965" s="128"/>
      <c r="K965" s="85"/>
      <c r="L965" s="85"/>
      <c r="M965" s="85"/>
      <c r="N965" s="85"/>
      <c r="O965" s="33"/>
      <c r="P965" s="82"/>
    </row>
    <row r="966" spans="2:16" ht="18">
      <c r="B966" s="81"/>
      <c r="C966" s="32"/>
      <c r="D966" s="86"/>
      <c r="E966" s="86"/>
      <c r="F966" s="86"/>
      <c r="G966" s="86"/>
      <c r="H966" s="128" t="s">
        <v>76</v>
      </c>
      <c r="I966" s="86"/>
      <c r="J966" s="86"/>
      <c r="K966" s="86"/>
      <c r="L966" s="86"/>
      <c r="M966" s="86"/>
      <c r="N966" s="86"/>
      <c r="O966" s="28"/>
      <c r="P966" s="82"/>
    </row>
    <row r="967" spans="2:16" ht="18">
      <c r="B967" s="81"/>
      <c r="C967" s="30"/>
      <c r="H967" s="129" t="s">
        <v>95</v>
      </c>
      <c r="O967" s="29"/>
      <c r="P967" s="82"/>
    </row>
    <row r="968" spans="2:16" ht="18">
      <c r="B968" s="81"/>
      <c r="C968" s="27"/>
      <c r="D968" s="87"/>
      <c r="E968" s="87"/>
      <c r="H968" s="128" t="s">
        <v>77</v>
      </c>
      <c r="K968" s="130"/>
      <c r="L968" s="130"/>
      <c r="M968" s="130"/>
      <c r="N968" s="130"/>
      <c r="O968" s="131"/>
      <c r="P968" s="82"/>
    </row>
    <row r="969" spans="2:16" ht="16.2" thickBot="1">
      <c r="B969" s="81"/>
      <c r="C969" s="835"/>
      <c r="D969" s="882"/>
      <c r="E969" s="882"/>
      <c r="F969" s="221"/>
      <c r="G969" s="221"/>
      <c r="H969" s="221"/>
      <c r="I969" s="221"/>
      <c r="J969" s="221"/>
      <c r="K969" s="231"/>
      <c r="L969" s="231"/>
      <c r="M969" s="231"/>
      <c r="N969" s="231"/>
      <c r="O969" s="232"/>
      <c r="P969" s="82"/>
    </row>
    <row r="970" spans="2:16" ht="14.4" thickBot="1">
      <c r="B970" s="88"/>
      <c r="C970" s="89"/>
      <c r="D970" s="89"/>
      <c r="E970" s="89"/>
      <c r="F970" s="89"/>
      <c r="G970" s="89"/>
      <c r="H970" s="89"/>
      <c r="I970" s="89"/>
      <c r="J970" s="89"/>
      <c r="K970" s="89"/>
      <c r="L970" s="89"/>
      <c r="M970" s="89"/>
      <c r="N970" s="89"/>
      <c r="O970" s="89"/>
      <c r="P970" s="90"/>
    </row>
    <row r="971" spans="2:16" ht="14.4" thickTop="1"/>
    <row r="972" spans="2:16" ht="14.4" thickBot="1"/>
    <row r="973" spans="2:16" ht="14.4" thickTop="1">
      <c r="B973" s="828"/>
      <c r="C973" s="829"/>
      <c r="D973" s="829"/>
      <c r="E973" s="829"/>
      <c r="F973" s="829"/>
      <c r="G973" s="829"/>
      <c r="H973" s="829"/>
      <c r="I973" s="829"/>
      <c r="J973" s="829"/>
      <c r="K973" s="829"/>
      <c r="L973" s="829"/>
      <c r="M973" s="829"/>
      <c r="N973" s="829"/>
      <c r="O973" s="829"/>
      <c r="P973" s="830"/>
    </row>
    <row r="974" spans="2:16" ht="13.8" customHeight="1">
      <c r="B974" s="103"/>
      <c r="C974" s="933" t="s">
        <v>336</v>
      </c>
      <c r="D974" s="933"/>
      <c r="E974" s="933"/>
      <c r="F974" s="933"/>
      <c r="G974" s="933"/>
      <c r="H974" s="933"/>
      <c r="I974" s="933"/>
      <c r="J974" s="933"/>
      <c r="K974" s="933"/>
      <c r="L974" s="933"/>
      <c r="M974" s="933"/>
      <c r="P974" s="82"/>
    </row>
    <row r="975" spans="2:16" ht="14.4">
      <c r="B975" s="103"/>
      <c r="C975" s="933" t="s">
        <v>334</v>
      </c>
      <c r="D975" s="933"/>
      <c r="E975" s="933"/>
      <c r="F975" s="933"/>
      <c r="G975" s="935"/>
      <c r="H975" s="935"/>
      <c r="I975" s="935"/>
      <c r="J975" s="935"/>
      <c r="K975" s="935"/>
      <c r="L975" s="935"/>
      <c r="M975" s="935"/>
      <c r="P975" s="82"/>
    </row>
    <row r="976" spans="2:16">
      <c r="B976" s="103"/>
      <c r="C976" s="91"/>
      <c r="D976" s="92"/>
      <c r="E976" s="91"/>
      <c r="F976" s="92"/>
      <c r="P976" s="82"/>
    </row>
    <row r="977" spans="2:16" ht="14.4" thickBot="1">
      <c r="B977" s="81"/>
      <c r="P977" s="82"/>
    </row>
    <row r="978" spans="2:16">
      <c r="B978" s="81"/>
      <c r="C978" s="820"/>
      <c r="D978" s="821"/>
      <c r="E978" s="810"/>
      <c r="F978" s="810"/>
      <c r="G978" s="810"/>
      <c r="H978" s="810"/>
      <c r="I978" s="810"/>
      <c r="J978" s="810"/>
      <c r="K978" s="811"/>
      <c r="L978" s="790"/>
      <c r="M978" s="791"/>
      <c r="N978" s="791"/>
      <c r="O978" s="792"/>
      <c r="P978" s="82"/>
    </row>
    <row r="979" spans="2:16">
      <c r="B979" s="81"/>
      <c r="C979" s="822"/>
      <c r="D979" s="823"/>
      <c r="E979" s="812" t="s">
        <v>74</v>
      </c>
      <c r="F979" s="812"/>
      <c r="G979" s="812"/>
      <c r="H979" s="812"/>
      <c r="I979" s="812"/>
      <c r="J979" s="812"/>
      <c r="K979" s="813"/>
      <c r="L979" s="793"/>
      <c r="M979" s="794"/>
      <c r="N979" s="794"/>
      <c r="O979" s="795"/>
      <c r="P979" s="82"/>
    </row>
    <row r="980" spans="2:16">
      <c r="B980" s="81"/>
      <c r="C980" s="822"/>
      <c r="D980" s="823"/>
      <c r="E980" s="814"/>
      <c r="F980" s="814"/>
      <c r="G980" s="814"/>
      <c r="H980" s="814"/>
      <c r="I980" s="814"/>
      <c r="J980" s="814"/>
      <c r="K980" s="815"/>
      <c r="L980" s="774" t="s">
        <v>28</v>
      </c>
      <c r="M980" s="796"/>
      <c r="N980" s="797"/>
      <c r="O980" s="798"/>
      <c r="P980" s="82"/>
    </row>
    <row r="981" spans="2:16">
      <c r="B981" s="81"/>
      <c r="C981" s="822"/>
      <c r="D981" s="823"/>
      <c r="E981" s="812"/>
      <c r="F981" s="812"/>
      <c r="G981" s="812"/>
      <c r="H981" s="812"/>
      <c r="I981" s="812"/>
      <c r="J981" s="812"/>
      <c r="K981" s="813"/>
      <c r="L981" s="775"/>
      <c r="M981" s="799"/>
      <c r="N981" s="800"/>
      <c r="O981" s="801"/>
      <c r="P981" s="82"/>
    </row>
    <row r="982" spans="2:16">
      <c r="B982" s="81"/>
      <c r="C982" s="822"/>
      <c r="D982" s="823"/>
      <c r="E982" s="816"/>
      <c r="F982" s="816"/>
      <c r="G982" s="816"/>
      <c r="H982" s="816"/>
      <c r="I982" s="816"/>
      <c r="J982" s="816"/>
      <c r="K982" s="817"/>
      <c r="L982" s="774" t="s">
        <v>29</v>
      </c>
      <c r="M982" s="774">
        <v>13</v>
      </c>
      <c r="N982" s="774" t="s">
        <v>30</v>
      </c>
      <c r="O982" s="788" t="str">
        <f>+$O$11</f>
        <v>X</v>
      </c>
      <c r="P982" s="82"/>
    </row>
    <row r="983" spans="2:16">
      <c r="B983" s="81"/>
      <c r="C983" s="822"/>
      <c r="D983" s="823"/>
      <c r="E983" s="816"/>
      <c r="F983" s="816"/>
      <c r="G983" s="816"/>
      <c r="H983" s="816"/>
      <c r="I983" s="816"/>
      <c r="J983" s="816"/>
      <c r="K983" s="817"/>
      <c r="L983" s="804"/>
      <c r="M983" s="804"/>
      <c r="N983" s="804"/>
      <c r="O983" s="789"/>
      <c r="P983" s="82"/>
    </row>
    <row r="984" spans="2:16">
      <c r="B984" s="81"/>
      <c r="C984" s="824"/>
      <c r="D984" s="825"/>
      <c r="E984" s="818" t="s">
        <v>31</v>
      </c>
      <c r="F984" s="818"/>
      <c r="G984" s="818"/>
      <c r="H984" s="818"/>
      <c r="I984" s="818"/>
      <c r="J984" s="818"/>
      <c r="K984" s="819"/>
      <c r="L984" s="804"/>
      <c r="M984" s="804"/>
      <c r="N984" s="804"/>
      <c r="O984" s="789"/>
      <c r="P984" s="82"/>
    </row>
    <row r="985" spans="2:16" ht="14.4" thickBot="1">
      <c r="B985" s="81"/>
      <c r="C985" s="74"/>
      <c r="D985" s="73"/>
      <c r="E985" s="73"/>
      <c r="F985" s="73"/>
      <c r="G985" s="73"/>
      <c r="H985" s="73"/>
      <c r="I985" s="73"/>
      <c r="J985" s="73"/>
      <c r="K985" s="73"/>
      <c r="L985" s="73"/>
      <c r="M985" s="72"/>
      <c r="N985" s="72"/>
      <c r="O985" s="71"/>
      <c r="P985" s="82"/>
    </row>
    <row r="986" spans="2:16">
      <c r="B986" s="81"/>
      <c r="C986" s="70"/>
      <c r="D986" s="69"/>
      <c r="E986" s="69"/>
      <c r="F986" s="69"/>
      <c r="G986" s="69"/>
      <c r="H986" s="69"/>
      <c r="I986" s="69"/>
      <c r="J986" s="69"/>
      <c r="K986" s="69"/>
      <c r="L986" s="68" t="s">
        <v>32</v>
      </c>
      <c r="M986" s="67" t="s">
        <v>33</v>
      </c>
      <c r="N986" s="67" t="s">
        <v>34</v>
      </c>
      <c r="O986" s="66" t="s">
        <v>35</v>
      </c>
      <c r="P986" s="82"/>
    </row>
    <row r="987" spans="2:16">
      <c r="B987" s="81"/>
      <c r="C987" s="32"/>
      <c r="D987" s="242"/>
      <c r="E987" s="242"/>
      <c r="F987" s="242"/>
      <c r="G987" s="242"/>
      <c r="H987" s="242"/>
      <c r="I987" s="242"/>
      <c r="J987" s="242"/>
      <c r="K987" s="242"/>
      <c r="L987" s="84"/>
      <c r="M987" s="65">
        <f>+$M$16</f>
        <v>2</v>
      </c>
      <c r="N987" s="65">
        <f>+$N$16</f>
        <v>6</v>
      </c>
      <c r="O987" s="64">
        <f>+$O$16</f>
        <v>2026</v>
      </c>
      <c r="P987" s="82"/>
    </row>
    <row r="988" spans="2:16">
      <c r="B988" s="81"/>
      <c r="C988" s="63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1"/>
      <c r="P988" s="82"/>
    </row>
    <row r="989" spans="2:16" ht="14.4" thickBot="1">
      <c r="B989" s="81"/>
      <c r="C989" s="239"/>
      <c r="D989" s="240"/>
      <c r="E989" s="240"/>
      <c r="F989" s="240"/>
      <c r="G989" s="240"/>
      <c r="H989" s="240"/>
      <c r="I989" s="240"/>
      <c r="J989" s="240"/>
      <c r="K989" s="240"/>
      <c r="L989" s="240"/>
      <c r="M989" s="240"/>
      <c r="N989" s="240"/>
      <c r="O989" s="60"/>
      <c r="P989" s="82"/>
    </row>
    <row r="990" spans="2:16" ht="14.4" thickBot="1">
      <c r="B990" s="81"/>
      <c r="C990" s="37"/>
      <c r="D990" s="36"/>
      <c r="E990" s="36"/>
      <c r="F990" s="36"/>
      <c r="G990" s="36"/>
      <c r="H990" s="36"/>
      <c r="K990" s="36"/>
      <c r="L990" s="36"/>
      <c r="M990" s="36"/>
      <c r="N990" s="36"/>
      <c r="O990" s="35"/>
      <c r="P990" s="82"/>
    </row>
    <row r="991" spans="2:16">
      <c r="B991" s="81"/>
      <c r="C991" s="841" t="s">
        <v>36</v>
      </c>
      <c r="D991" s="842"/>
      <c r="E991" s="842"/>
      <c r="F991" s="842"/>
      <c r="G991" s="842"/>
      <c r="H991" s="842"/>
      <c r="I991" s="842"/>
      <c r="J991" s="842"/>
      <c r="K991" s="842"/>
      <c r="L991" s="842"/>
      <c r="M991" s="842"/>
      <c r="N991" s="842"/>
      <c r="O991" s="843"/>
      <c r="P991" s="82"/>
    </row>
    <row r="992" spans="2:16" ht="14.4" thickBot="1">
      <c r="B992" s="81"/>
      <c r="C992" s="30"/>
      <c r="O992" s="29"/>
      <c r="P992" s="82"/>
    </row>
    <row r="993" spans="2:16">
      <c r="B993" s="81"/>
      <c r="C993" s="117" t="s">
        <v>37</v>
      </c>
      <c r="D993" s="776" t="s">
        <v>38</v>
      </c>
      <c r="E993" s="777"/>
      <c r="F993" s="777"/>
      <c r="G993" s="777"/>
      <c r="H993" s="777"/>
      <c r="I993" s="777"/>
      <c r="J993" s="777"/>
      <c r="K993" s="777"/>
      <c r="L993" s="778"/>
      <c r="M993" s="839" t="s">
        <v>39</v>
      </c>
      <c r="N993" s="840"/>
      <c r="O993" s="117" t="s">
        <v>8</v>
      </c>
      <c r="P993" s="82"/>
    </row>
    <row r="994" spans="2:16" ht="14.4" thickBot="1">
      <c r="B994" s="81"/>
      <c r="C994" s="118">
        <f>+'PRESUPUESTO OFICIAL (Entidad)'!D39</f>
        <v>6.01</v>
      </c>
      <c r="D994" s="807" t="str">
        <f>+'PRESUPUESTO OFICIAL (Entidad)'!E39</f>
        <v>Suministro e instalación de combo sanitario, (incluye inodoro, lavamanos jabonera, toallero, ducha)</v>
      </c>
      <c r="E994" s="808"/>
      <c r="F994" s="808"/>
      <c r="G994" s="808"/>
      <c r="H994" s="808"/>
      <c r="I994" s="808"/>
      <c r="J994" s="808"/>
      <c r="K994" s="808"/>
      <c r="L994" s="809"/>
      <c r="M994" s="807" t="str">
        <f>+'PRESUPUESTO OFICIAL (Entidad)'!F39</f>
        <v>UND</v>
      </c>
      <c r="N994" s="809"/>
      <c r="O994" s="119">
        <f>+'PRESUPUESTO OFICIAL (Entidad)'!G39</f>
        <v>10</v>
      </c>
      <c r="P994" s="82"/>
    </row>
    <row r="995" spans="2:16">
      <c r="B995" s="81"/>
      <c r="C995" s="779" t="s">
        <v>40</v>
      </c>
      <c r="D995" s="780"/>
      <c r="E995" s="780"/>
      <c r="F995" s="780"/>
      <c r="G995" s="780"/>
      <c r="H995" s="780"/>
      <c r="I995" s="780"/>
      <c r="J995" s="780"/>
      <c r="K995" s="780"/>
      <c r="L995" s="780"/>
      <c r="M995" s="780"/>
      <c r="N995" s="780"/>
      <c r="O995" s="781"/>
      <c r="P995" s="82"/>
    </row>
    <row r="996" spans="2:16">
      <c r="B996" s="81"/>
      <c r="C996" s="782"/>
      <c r="D996" s="783"/>
      <c r="E996" s="783"/>
      <c r="F996" s="783"/>
      <c r="G996" s="783"/>
      <c r="H996" s="783"/>
      <c r="I996" s="783"/>
      <c r="J996" s="783"/>
      <c r="K996" s="783"/>
      <c r="L996" s="783"/>
      <c r="M996" s="783"/>
      <c r="N996" s="783"/>
      <c r="O996" s="784"/>
      <c r="P996" s="82"/>
    </row>
    <row r="997" spans="2:16" ht="14.4" thickBot="1">
      <c r="B997" s="81"/>
      <c r="C997" s="785"/>
      <c r="D997" s="786"/>
      <c r="E997" s="786"/>
      <c r="F997" s="786"/>
      <c r="G997" s="786"/>
      <c r="H997" s="786"/>
      <c r="I997" s="786"/>
      <c r="J997" s="786"/>
      <c r="K997" s="786"/>
      <c r="L997" s="786"/>
      <c r="M997" s="786"/>
      <c r="N997" s="786"/>
      <c r="O997" s="787"/>
      <c r="P997" s="82"/>
    </row>
    <row r="998" spans="2:16">
      <c r="B998" s="81"/>
      <c r="C998" s="757" t="s">
        <v>38</v>
      </c>
      <c r="D998" s="837"/>
      <c r="E998" s="837"/>
      <c r="F998" s="837"/>
      <c r="G998" s="838"/>
      <c r="H998" s="759" t="s">
        <v>41</v>
      </c>
      <c r="I998" s="837"/>
      <c r="J998" s="805" t="s">
        <v>42</v>
      </c>
      <c r="K998" s="806"/>
      <c r="L998" s="121" t="s">
        <v>43</v>
      </c>
      <c r="M998" s="759" t="s">
        <v>44</v>
      </c>
      <c r="N998" s="760"/>
      <c r="O998" s="122" t="s">
        <v>45</v>
      </c>
      <c r="P998" s="82"/>
    </row>
    <row r="999" spans="2:16">
      <c r="B999" s="81"/>
      <c r="C999" s="761" t="s">
        <v>78</v>
      </c>
      <c r="D999" s="762"/>
      <c r="E999" s="762"/>
      <c r="F999" s="762"/>
      <c r="G999" s="844"/>
      <c r="H999" s="845"/>
      <c r="I999" s="844"/>
      <c r="J999" s="826" t="s">
        <v>79</v>
      </c>
      <c r="K999" s="827"/>
      <c r="L999" s="134">
        <f>+O1027</f>
        <v>941</v>
      </c>
      <c r="M999" s="846">
        <v>0.1</v>
      </c>
      <c r="N999" s="847"/>
      <c r="O999" s="135">
        <f>+ROUND(L999*M999,2)</f>
        <v>94.1</v>
      </c>
      <c r="P999" s="82"/>
    </row>
    <row r="1000" spans="2:16">
      <c r="B1000" s="81"/>
      <c r="C1000" s="202"/>
      <c r="D1000" s="203"/>
      <c r="E1000" s="203"/>
      <c r="F1000" s="203"/>
      <c r="G1000" s="204"/>
      <c r="H1000" s="205"/>
      <c r="I1000" s="204"/>
      <c r="J1000" s="863"/>
      <c r="K1000" s="864"/>
      <c r="L1000" s="206"/>
      <c r="M1000" s="865"/>
      <c r="N1000" s="866"/>
      <c r="O1000" s="135"/>
      <c r="P1000" s="82"/>
    </row>
    <row r="1001" spans="2:16" ht="14.4" thickBot="1">
      <c r="B1001" s="81"/>
      <c r="C1001" s="755"/>
      <c r="D1001" s="756"/>
      <c r="E1001" s="756"/>
      <c r="F1001" s="756"/>
      <c r="G1001" s="852"/>
      <c r="H1001" s="853"/>
      <c r="I1001" s="852"/>
      <c r="J1001" s="765"/>
      <c r="K1001" s="766"/>
      <c r="L1001" s="212"/>
      <c r="M1001" s="854"/>
      <c r="N1001" s="855"/>
      <c r="O1001" s="135"/>
      <c r="P1001" s="82"/>
    </row>
    <row r="1002" spans="2:16" ht="14.4" thickBot="1">
      <c r="B1002" s="81"/>
      <c r="C1002" s="767" t="s">
        <v>46</v>
      </c>
      <c r="D1002" s="768"/>
      <c r="E1002" s="768"/>
      <c r="F1002" s="768"/>
      <c r="G1002" s="768"/>
      <c r="H1002" s="768"/>
      <c r="I1002" s="768"/>
      <c r="J1002" s="768"/>
      <c r="K1002" s="768"/>
      <c r="L1002" s="768"/>
      <c r="M1002" s="768"/>
      <c r="N1002" s="769"/>
      <c r="O1002" s="136">
        <f>SUM(O999:O1001)</f>
        <v>94.1</v>
      </c>
      <c r="P1002" s="82"/>
    </row>
    <row r="1003" spans="2:16">
      <c r="B1003" s="81"/>
      <c r="C1003" s="779" t="s">
        <v>47</v>
      </c>
      <c r="D1003" s="780"/>
      <c r="E1003" s="780"/>
      <c r="F1003" s="780"/>
      <c r="G1003" s="780"/>
      <c r="H1003" s="780"/>
      <c r="I1003" s="780"/>
      <c r="J1003" s="780"/>
      <c r="K1003" s="780"/>
      <c r="L1003" s="780"/>
      <c r="M1003" s="780"/>
      <c r="N1003" s="780"/>
      <c r="O1003" s="781"/>
      <c r="P1003" s="82"/>
    </row>
    <row r="1004" spans="2:16">
      <c r="B1004" s="81"/>
      <c r="C1004" s="782"/>
      <c r="D1004" s="783"/>
      <c r="E1004" s="783"/>
      <c r="F1004" s="783"/>
      <c r="G1004" s="783"/>
      <c r="H1004" s="783"/>
      <c r="I1004" s="783"/>
      <c r="J1004" s="783"/>
      <c r="K1004" s="783"/>
      <c r="L1004" s="783"/>
      <c r="M1004" s="783"/>
      <c r="N1004" s="783"/>
      <c r="O1004" s="784"/>
      <c r="P1004" s="82"/>
    </row>
    <row r="1005" spans="2:16" ht="14.4" thickBot="1">
      <c r="B1005" s="81"/>
      <c r="C1005" s="785"/>
      <c r="D1005" s="786"/>
      <c r="E1005" s="786"/>
      <c r="F1005" s="786"/>
      <c r="G1005" s="786"/>
      <c r="H1005" s="786"/>
      <c r="I1005" s="786"/>
      <c r="J1005" s="786"/>
      <c r="K1005" s="786"/>
      <c r="L1005" s="786"/>
      <c r="M1005" s="786"/>
      <c r="N1005" s="786"/>
      <c r="O1005" s="787"/>
      <c r="P1005" s="82"/>
    </row>
    <row r="1006" spans="2:16">
      <c r="B1006" s="81"/>
      <c r="C1006" s="757" t="s">
        <v>38</v>
      </c>
      <c r="D1006" s="758"/>
      <c r="E1006" s="758"/>
      <c r="F1006" s="758"/>
      <c r="G1006" s="758"/>
      <c r="H1006" s="758"/>
      <c r="I1006" s="758"/>
      <c r="J1006" s="760"/>
      <c r="K1006" s="241" t="s">
        <v>39</v>
      </c>
      <c r="L1006" s="121" t="s">
        <v>8</v>
      </c>
      <c r="M1006" s="759" t="s">
        <v>48</v>
      </c>
      <c r="N1006" s="760"/>
      <c r="O1006" s="122" t="s">
        <v>45</v>
      </c>
      <c r="P1006" s="82"/>
    </row>
    <row r="1007" spans="2:16">
      <c r="B1007" s="81"/>
      <c r="C1007" s="397" t="s">
        <v>249</v>
      </c>
      <c r="D1007" s="401"/>
      <c r="E1007" s="401"/>
      <c r="F1007" s="401"/>
      <c r="G1007" s="401"/>
      <c r="H1007" s="401"/>
      <c r="I1007" s="401"/>
      <c r="J1007" s="402"/>
      <c r="K1007" s="208" t="s">
        <v>109</v>
      </c>
      <c r="L1007" s="209">
        <v>1</v>
      </c>
      <c r="M1007" s="860">
        <v>480000</v>
      </c>
      <c r="N1007" s="861"/>
      <c r="O1007" s="135">
        <f>+ROUND(M1007*L1007,2)</f>
        <v>480000</v>
      </c>
      <c r="P1007" s="82"/>
    </row>
    <row r="1008" spans="2:16">
      <c r="B1008" s="81"/>
      <c r="C1008" s="202" t="s">
        <v>250</v>
      </c>
      <c r="D1008" s="164"/>
      <c r="E1008" s="164"/>
      <c r="F1008" s="164"/>
      <c r="G1008" s="164"/>
      <c r="H1008" s="164"/>
      <c r="I1008" s="164"/>
      <c r="J1008" s="204"/>
      <c r="K1008" s="208" t="s">
        <v>109</v>
      </c>
      <c r="L1008" s="209">
        <v>1</v>
      </c>
      <c r="M1008" s="860">
        <v>60000</v>
      </c>
      <c r="N1008" s="861"/>
      <c r="O1008" s="135">
        <f>+ROUND(M1008*L1008,2)</f>
        <v>60000</v>
      </c>
      <c r="P1008" s="82"/>
    </row>
    <row r="1009" spans="2:16">
      <c r="B1009" s="81"/>
      <c r="C1009" s="202"/>
      <c r="D1009" s="164"/>
      <c r="E1009" s="164"/>
      <c r="F1009" s="164"/>
      <c r="G1009" s="164"/>
      <c r="H1009" s="164"/>
      <c r="I1009" s="164"/>
      <c r="J1009" s="204"/>
      <c r="K1009" s="166"/>
      <c r="L1009" s="400"/>
      <c r="M1009" s="860"/>
      <c r="N1009" s="861"/>
      <c r="O1009" s="207"/>
      <c r="P1009" s="82"/>
    </row>
    <row r="1010" spans="2:16" ht="14.4" thickBot="1">
      <c r="B1010" s="81"/>
      <c r="C1010" s="755"/>
      <c r="D1010" s="756"/>
      <c r="E1010" s="756"/>
      <c r="F1010" s="756"/>
      <c r="G1010" s="756"/>
      <c r="H1010" s="756"/>
      <c r="I1010" s="756"/>
      <c r="J1010" s="852"/>
      <c r="K1010" s="138"/>
      <c r="L1010" s="140"/>
      <c r="M1010" s="858"/>
      <c r="N1010" s="859"/>
      <c r="O1010" s="135"/>
      <c r="P1010" s="82"/>
    </row>
    <row r="1011" spans="2:16" ht="14.4" thickBot="1">
      <c r="B1011" s="81"/>
      <c r="C1011" s="767" t="s">
        <v>46</v>
      </c>
      <c r="D1011" s="768"/>
      <c r="E1011" s="768"/>
      <c r="F1011" s="768"/>
      <c r="G1011" s="768"/>
      <c r="H1011" s="768"/>
      <c r="I1011" s="768"/>
      <c r="J1011" s="768"/>
      <c r="K1011" s="768"/>
      <c r="L1011" s="768"/>
      <c r="M1011" s="768"/>
      <c r="N1011" s="769"/>
      <c r="O1011" s="141">
        <f>SUM(O1007:O1010)</f>
        <v>540000</v>
      </c>
      <c r="P1011" s="82"/>
    </row>
    <row r="1012" spans="2:16">
      <c r="B1012" s="81"/>
      <c r="C1012" s="779" t="s">
        <v>49</v>
      </c>
      <c r="D1012" s="780"/>
      <c r="E1012" s="780"/>
      <c r="F1012" s="780"/>
      <c r="G1012" s="780"/>
      <c r="H1012" s="780"/>
      <c r="I1012" s="780"/>
      <c r="J1012" s="780"/>
      <c r="K1012" s="780"/>
      <c r="L1012" s="780"/>
      <c r="M1012" s="780"/>
      <c r="N1012" s="780"/>
      <c r="O1012" s="781"/>
      <c r="P1012" s="82"/>
    </row>
    <row r="1013" spans="2:16">
      <c r="B1013" s="81"/>
      <c r="C1013" s="782"/>
      <c r="D1013" s="783"/>
      <c r="E1013" s="783"/>
      <c r="F1013" s="783"/>
      <c r="G1013" s="783"/>
      <c r="H1013" s="783"/>
      <c r="I1013" s="783"/>
      <c r="J1013" s="783"/>
      <c r="K1013" s="783"/>
      <c r="L1013" s="783"/>
      <c r="M1013" s="783"/>
      <c r="N1013" s="783"/>
      <c r="O1013" s="784"/>
      <c r="P1013" s="82"/>
    </row>
    <row r="1014" spans="2:16" ht="14.4" thickBot="1">
      <c r="B1014" s="81"/>
      <c r="C1014" s="785"/>
      <c r="D1014" s="786"/>
      <c r="E1014" s="786"/>
      <c r="F1014" s="786"/>
      <c r="G1014" s="786"/>
      <c r="H1014" s="786"/>
      <c r="I1014" s="786"/>
      <c r="J1014" s="786"/>
      <c r="K1014" s="786"/>
      <c r="L1014" s="786"/>
      <c r="M1014" s="786"/>
      <c r="N1014" s="786"/>
      <c r="O1014" s="787"/>
      <c r="P1014" s="82"/>
    </row>
    <row r="1015" spans="2:16">
      <c r="B1015" s="81"/>
      <c r="C1015" s="757" t="s">
        <v>50</v>
      </c>
      <c r="D1015" s="758"/>
      <c r="E1015" s="758"/>
      <c r="F1015" s="758"/>
      <c r="G1015" s="758"/>
      <c r="H1015" s="758"/>
      <c r="I1015" s="758"/>
      <c r="J1015" s="121" t="s">
        <v>51</v>
      </c>
      <c r="K1015" s="237" t="s">
        <v>52</v>
      </c>
      <c r="L1015" s="124" t="s">
        <v>53</v>
      </c>
      <c r="M1015" s="759" t="s">
        <v>54</v>
      </c>
      <c r="N1015" s="760"/>
      <c r="O1015" s="122" t="s">
        <v>45</v>
      </c>
      <c r="P1015" s="82"/>
    </row>
    <row r="1016" spans="2:16">
      <c r="B1016" s="81"/>
      <c r="C1016" s="761" t="s">
        <v>196</v>
      </c>
      <c r="D1016" s="762"/>
      <c r="E1016" s="762"/>
      <c r="F1016" s="762"/>
      <c r="G1016" s="762"/>
      <c r="H1016" s="762"/>
      <c r="I1016" s="762"/>
      <c r="J1016" s="55">
        <v>0.1</v>
      </c>
      <c r="K1016" s="56">
        <v>12</v>
      </c>
      <c r="L1016" s="55" t="s">
        <v>197</v>
      </c>
      <c r="M1016" s="763">
        <v>1800</v>
      </c>
      <c r="N1016" s="764"/>
      <c r="O1016" s="54">
        <f>M1016*K1016*J1016</f>
        <v>2160</v>
      </c>
      <c r="P1016" s="82"/>
    </row>
    <row r="1017" spans="2:16" ht="14.4" thickBot="1">
      <c r="B1017" s="81"/>
      <c r="C1017" s="755"/>
      <c r="D1017" s="756"/>
      <c r="E1017" s="756"/>
      <c r="F1017" s="756"/>
      <c r="G1017" s="756"/>
      <c r="H1017" s="756"/>
      <c r="I1017" s="756"/>
      <c r="J1017" s="46"/>
      <c r="K1017" s="26"/>
      <c r="L1017" s="46"/>
      <c r="M1017" s="765"/>
      <c r="N1017" s="766"/>
      <c r="O1017" s="151"/>
      <c r="P1017" s="82"/>
    </row>
    <row r="1018" spans="2:16" ht="14.4" thickBot="1">
      <c r="B1018" s="81"/>
      <c r="C1018" s="767" t="s">
        <v>46</v>
      </c>
      <c r="D1018" s="768"/>
      <c r="E1018" s="768"/>
      <c r="F1018" s="768"/>
      <c r="G1018" s="768"/>
      <c r="H1018" s="768"/>
      <c r="I1018" s="768"/>
      <c r="J1018" s="768"/>
      <c r="K1018" s="768"/>
      <c r="L1018" s="768"/>
      <c r="M1018" s="768"/>
      <c r="N1018" s="769"/>
      <c r="O1018" s="136">
        <f>SUM(O1016:O1017)</f>
        <v>2160</v>
      </c>
      <c r="P1018" s="82"/>
    </row>
    <row r="1019" spans="2:16">
      <c r="B1019" s="81"/>
      <c r="C1019" s="779" t="s">
        <v>55</v>
      </c>
      <c r="D1019" s="780"/>
      <c r="E1019" s="780"/>
      <c r="F1019" s="780"/>
      <c r="G1019" s="780"/>
      <c r="H1019" s="780"/>
      <c r="I1019" s="780"/>
      <c r="J1019" s="780"/>
      <c r="K1019" s="780"/>
      <c r="L1019" s="780"/>
      <c r="M1019" s="780"/>
      <c r="N1019" s="780"/>
      <c r="O1019" s="781"/>
      <c r="P1019" s="82"/>
    </row>
    <row r="1020" spans="2:16">
      <c r="B1020" s="81"/>
      <c r="C1020" s="782"/>
      <c r="D1020" s="783"/>
      <c r="E1020" s="783"/>
      <c r="F1020" s="783"/>
      <c r="G1020" s="783"/>
      <c r="H1020" s="783"/>
      <c r="I1020" s="783"/>
      <c r="J1020" s="783"/>
      <c r="K1020" s="783"/>
      <c r="L1020" s="783"/>
      <c r="M1020" s="783"/>
      <c r="N1020" s="783"/>
      <c r="O1020" s="784"/>
      <c r="P1020" s="82"/>
    </row>
    <row r="1021" spans="2:16" ht="14.4" thickBot="1">
      <c r="B1021" s="81"/>
      <c r="C1021" s="785"/>
      <c r="D1021" s="786"/>
      <c r="E1021" s="786"/>
      <c r="F1021" s="786"/>
      <c r="G1021" s="786"/>
      <c r="H1021" s="786"/>
      <c r="I1021" s="786"/>
      <c r="J1021" s="786"/>
      <c r="K1021" s="786"/>
      <c r="L1021" s="786"/>
      <c r="M1021" s="786"/>
      <c r="N1021" s="786"/>
      <c r="O1021" s="787"/>
      <c r="P1021" s="82"/>
    </row>
    <row r="1022" spans="2:16" ht="25.2" customHeight="1">
      <c r="B1022" s="81"/>
      <c r="C1022" s="770" t="s">
        <v>56</v>
      </c>
      <c r="D1022" s="771"/>
      <c r="E1022" s="771"/>
      <c r="F1022" s="771"/>
      <c r="G1022" s="771"/>
      <c r="H1022" s="771"/>
      <c r="I1022" s="771"/>
      <c r="J1022" s="143" t="s">
        <v>57</v>
      </c>
      <c r="K1022" s="144" t="s">
        <v>58</v>
      </c>
      <c r="L1022" s="145" t="s">
        <v>59</v>
      </c>
      <c r="M1022" s="772" t="s">
        <v>44</v>
      </c>
      <c r="N1022" s="773"/>
      <c r="O1022" s="146" t="s">
        <v>45</v>
      </c>
      <c r="P1022" s="82"/>
    </row>
    <row r="1023" spans="2:16">
      <c r="B1023" s="81"/>
      <c r="C1023" s="52" t="s">
        <v>219</v>
      </c>
      <c r="D1023" s="222"/>
      <c r="E1023" s="222"/>
      <c r="F1023" s="222"/>
      <c r="G1023" s="222"/>
      <c r="H1023" s="222"/>
      <c r="I1023" s="222"/>
      <c r="J1023" s="223">
        <v>209100</v>
      </c>
      <c r="K1023" s="224">
        <v>1.8</v>
      </c>
      <c r="L1023" s="148">
        <f>ROUND(K1023*J1023,2)</f>
        <v>376380</v>
      </c>
      <c r="M1023" s="867">
        <v>400</v>
      </c>
      <c r="N1023" s="868"/>
      <c r="O1023" s="149">
        <f>+ROUND(L1023/M1023,0)</f>
        <v>941</v>
      </c>
      <c r="P1023" s="82"/>
    </row>
    <row r="1024" spans="2:16">
      <c r="B1024" s="81"/>
      <c r="C1024" s="52"/>
      <c r="D1024" s="51"/>
      <c r="E1024" s="51"/>
      <c r="F1024" s="51"/>
      <c r="G1024" s="51"/>
      <c r="H1024" s="51"/>
      <c r="I1024" s="51"/>
      <c r="J1024" s="142"/>
      <c r="K1024" s="147"/>
      <c r="L1024" s="148"/>
      <c r="M1024" s="848"/>
      <c r="N1024" s="849"/>
      <c r="O1024" s="149"/>
      <c r="P1024" s="82"/>
    </row>
    <row r="1025" spans="2:16">
      <c r="B1025" s="81"/>
      <c r="C1025" s="52"/>
      <c r="D1025" s="51"/>
      <c r="E1025" s="51"/>
      <c r="F1025" s="51"/>
      <c r="G1025" s="51"/>
      <c r="H1025" s="51"/>
      <c r="I1025" s="51"/>
      <c r="J1025" s="50"/>
      <c r="K1025" s="49"/>
      <c r="L1025" s="48"/>
      <c r="M1025" s="802"/>
      <c r="N1025" s="803"/>
      <c r="O1025" s="47"/>
      <c r="P1025" s="82"/>
    </row>
    <row r="1026" spans="2:16" ht="14.4" thickBot="1">
      <c r="B1026" s="81"/>
      <c r="C1026" s="755"/>
      <c r="D1026" s="756"/>
      <c r="E1026" s="756"/>
      <c r="F1026" s="756"/>
      <c r="G1026" s="756"/>
      <c r="H1026" s="756"/>
      <c r="I1026" s="756"/>
      <c r="J1026" s="46"/>
      <c r="K1026" s="26"/>
      <c r="L1026" s="46"/>
      <c r="M1026" s="765"/>
      <c r="N1026" s="766"/>
      <c r="O1026" s="45"/>
      <c r="P1026" s="82"/>
    </row>
    <row r="1027" spans="2:16" ht="14.4" thickBot="1">
      <c r="B1027" s="81"/>
      <c r="C1027" s="767" t="s">
        <v>46</v>
      </c>
      <c r="D1027" s="768"/>
      <c r="E1027" s="768"/>
      <c r="F1027" s="768"/>
      <c r="G1027" s="768"/>
      <c r="H1027" s="768"/>
      <c r="I1027" s="768"/>
      <c r="J1027" s="768"/>
      <c r="K1027" s="768"/>
      <c r="L1027" s="768"/>
      <c r="M1027" s="768"/>
      <c r="N1027" s="769"/>
      <c r="O1027" s="141">
        <f>SUM(O1023:O1026)</f>
        <v>941</v>
      </c>
      <c r="P1027" s="82"/>
    </row>
    <row r="1028" spans="2:16" ht="14.4" thickBot="1">
      <c r="B1028" s="81"/>
      <c r="C1028" s="30"/>
      <c r="O1028" s="29"/>
      <c r="P1028" s="82"/>
    </row>
    <row r="1029" spans="2:16" ht="14.4" thickBot="1">
      <c r="B1029" s="81"/>
      <c r="C1029" s="752" t="s">
        <v>60</v>
      </c>
      <c r="D1029" s="753"/>
      <c r="E1029" s="753"/>
      <c r="F1029" s="753"/>
      <c r="G1029" s="753"/>
      <c r="H1029" s="753"/>
      <c r="I1029" s="753"/>
      <c r="J1029" s="753"/>
      <c r="K1029" s="753"/>
      <c r="L1029" s="753"/>
      <c r="M1029" s="753"/>
      <c r="N1029" s="754"/>
      <c r="O1029" s="150">
        <f>ROUND(O1027+O1018+O1011+O1002,2)</f>
        <v>543195.1</v>
      </c>
      <c r="P1029" s="82"/>
    </row>
    <row r="1030" spans="2:16">
      <c r="B1030" s="81"/>
      <c r="C1030" s="779" t="s">
        <v>61</v>
      </c>
      <c r="D1030" s="780"/>
      <c r="E1030" s="780"/>
      <c r="F1030" s="780"/>
      <c r="G1030" s="780"/>
      <c r="H1030" s="780"/>
      <c r="I1030" s="780"/>
      <c r="J1030" s="780"/>
      <c r="K1030" s="780"/>
      <c r="L1030" s="780"/>
      <c r="M1030" s="780"/>
      <c r="N1030" s="780"/>
      <c r="O1030" s="781"/>
      <c r="P1030" s="82"/>
    </row>
    <row r="1031" spans="2:16">
      <c r="B1031" s="81"/>
      <c r="C1031" s="782"/>
      <c r="D1031" s="783"/>
      <c r="E1031" s="783"/>
      <c r="F1031" s="783"/>
      <c r="G1031" s="783"/>
      <c r="H1031" s="783"/>
      <c r="I1031" s="783"/>
      <c r="J1031" s="783"/>
      <c r="K1031" s="783"/>
      <c r="L1031" s="783"/>
      <c r="M1031" s="783"/>
      <c r="N1031" s="783"/>
      <c r="O1031" s="784"/>
      <c r="P1031" s="82"/>
    </row>
    <row r="1032" spans="2:16" ht="14.4" thickBot="1">
      <c r="B1032" s="81"/>
      <c r="C1032" s="785"/>
      <c r="D1032" s="786"/>
      <c r="E1032" s="786"/>
      <c r="F1032" s="786"/>
      <c r="G1032" s="786"/>
      <c r="H1032" s="786"/>
      <c r="I1032" s="786"/>
      <c r="J1032" s="786"/>
      <c r="K1032" s="786"/>
      <c r="L1032" s="786"/>
      <c r="M1032" s="786"/>
      <c r="N1032" s="786"/>
      <c r="O1032" s="787"/>
      <c r="P1032" s="82"/>
    </row>
    <row r="1033" spans="2:16">
      <c r="B1033" s="81"/>
      <c r="C1033" s="757" t="s">
        <v>62</v>
      </c>
      <c r="D1033" s="758"/>
      <c r="E1033" s="758"/>
      <c r="F1033" s="758"/>
      <c r="G1033" s="758"/>
      <c r="H1033" s="758"/>
      <c r="I1033" s="758"/>
      <c r="J1033" s="237"/>
      <c r="K1033" s="238"/>
      <c r="L1033" s="125" t="s">
        <v>63</v>
      </c>
      <c r="M1033" s="850" t="s">
        <v>64</v>
      </c>
      <c r="N1033" s="851"/>
      <c r="O1033" s="127"/>
      <c r="P1033" s="82"/>
    </row>
    <row r="1034" spans="2:16">
      <c r="B1034" s="81"/>
      <c r="C1034" s="761" t="s">
        <v>18</v>
      </c>
      <c r="D1034" s="762"/>
      <c r="E1034" s="762"/>
      <c r="F1034" s="762"/>
      <c r="G1034" s="762"/>
      <c r="H1034" s="762"/>
      <c r="I1034" s="762"/>
      <c r="J1034" s="43"/>
      <c r="K1034" s="42"/>
      <c r="L1034" s="39">
        <v>0.28999999999999998</v>
      </c>
      <c r="M1034" s="831">
        <f>+ROUND(O1029*L1034,2)</f>
        <v>157526.57999999999</v>
      </c>
      <c r="N1034" s="832"/>
      <c r="O1034" s="38"/>
      <c r="P1034" s="82"/>
    </row>
    <row r="1035" spans="2:16">
      <c r="B1035" s="81"/>
      <c r="C1035" s="44" t="s">
        <v>65</v>
      </c>
      <c r="D1035" s="31"/>
      <c r="E1035" s="31"/>
      <c r="F1035" s="31"/>
      <c r="G1035" s="31"/>
      <c r="H1035" s="31"/>
      <c r="I1035" s="31"/>
      <c r="J1035" s="43"/>
      <c r="K1035" s="42"/>
      <c r="L1035" s="39">
        <v>0.01</v>
      </c>
      <c r="M1035" s="831">
        <f>+ROUND(O1029*L1035,2)</f>
        <v>5431.95</v>
      </c>
      <c r="N1035" s="832"/>
      <c r="O1035" s="38"/>
      <c r="P1035" s="82"/>
    </row>
    <row r="1036" spans="2:16" ht="14.4" thickBot="1">
      <c r="B1036" s="81"/>
      <c r="C1036" s="239" t="s">
        <v>66</v>
      </c>
      <c r="D1036" s="240"/>
      <c r="E1036" s="240"/>
      <c r="F1036" s="240"/>
      <c r="G1036" s="240"/>
      <c r="H1036" s="240"/>
      <c r="I1036" s="240"/>
      <c r="J1036" s="41"/>
      <c r="K1036" s="40"/>
      <c r="L1036" s="39">
        <v>0.05</v>
      </c>
      <c r="M1036" s="833">
        <f>+ROUND(O1029*L1036,2)</f>
        <v>27159.759999999998</v>
      </c>
      <c r="N1036" s="834"/>
      <c r="O1036" s="38"/>
      <c r="P1036" s="82"/>
    </row>
    <row r="1037" spans="2:16" ht="14.4" thickBot="1">
      <c r="B1037" s="81"/>
      <c r="C1037" s="767" t="s">
        <v>46</v>
      </c>
      <c r="D1037" s="768"/>
      <c r="E1037" s="768"/>
      <c r="F1037" s="768"/>
      <c r="G1037" s="768"/>
      <c r="H1037" s="768"/>
      <c r="I1037" s="768"/>
      <c r="J1037" s="768"/>
      <c r="K1037" s="768"/>
      <c r="L1037" s="768"/>
      <c r="M1037" s="768"/>
      <c r="N1037" s="769"/>
      <c r="O1037" s="136">
        <f>SUM(M1034:N1036)</f>
        <v>190118.29</v>
      </c>
      <c r="P1037" s="82"/>
    </row>
    <row r="1038" spans="2:16" ht="14.4" thickBot="1">
      <c r="B1038" s="81"/>
      <c r="C1038" s="30"/>
      <c r="O1038" s="29"/>
      <c r="P1038" s="82"/>
    </row>
    <row r="1039" spans="2:16" ht="14.4" thickBot="1">
      <c r="B1039" s="81"/>
      <c r="C1039" s="752" t="s">
        <v>67</v>
      </c>
      <c r="D1039" s="753"/>
      <c r="E1039" s="753"/>
      <c r="F1039" s="753"/>
      <c r="G1039" s="753"/>
      <c r="H1039" s="753"/>
      <c r="I1039" s="753"/>
      <c r="J1039" s="753"/>
      <c r="K1039" s="753"/>
      <c r="L1039" s="753"/>
      <c r="M1039" s="753"/>
      <c r="N1039" s="754"/>
      <c r="O1039" s="150">
        <f>+O1037+O1029</f>
        <v>733313.39</v>
      </c>
      <c r="P1039" s="82"/>
    </row>
    <row r="1040" spans="2:16">
      <c r="B1040" s="81"/>
      <c r="C1040" s="37"/>
      <c r="D1040" s="36"/>
      <c r="E1040" s="36"/>
      <c r="F1040" s="36"/>
      <c r="G1040" s="36"/>
      <c r="H1040" s="36"/>
      <c r="I1040" s="36"/>
      <c r="J1040" s="36"/>
      <c r="K1040" s="36"/>
      <c r="L1040" s="36"/>
      <c r="M1040" s="36"/>
      <c r="N1040" s="36"/>
      <c r="O1040" s="35"/>
      <c r="P1040" s="82"/>
    </row>
    <row r="1041" spans="2:16">
      <c r="B1041" s="81"/>
      <c r="C1041" s="30"/>
      <c r="O1041" s="29"/>
      <c r="P1041" s="82"/>
    </row>
    <row r="1042" spans="2:16">
      <c r="B1042" s="81"/>
      <c r="C1042" s="30"/>
      <c r="O1042" s="29"/>
      <c r="P1042" s="82"/>
    </row>
    <row r="1043" spans="2:16" ht="18">
      <c r="B1043" s="81"/>
      <c r="C1043" s="30"/>
      <c r="H1043" s="128" t="s">
        <v>75</v>
      </c>
      <c r="O1043" s="29"/>
      <c r="P1043" s="82"/>
    </row>
    <row r="1044" spans="2:16" ht="18">
      <c r="B1044" s="81"/>
      <c r="C1044" s="34"/>
      <c r="D1044" s="85"/>
      <c r="E1044" s="85"/>
      <c r="F1044" s="85"/>
      <c r="G1044" s="85"/>
      <c r="H1044" s="128"/>
      <c r="I1044" s="85"/>
      <c r="J1044" s="85"/>
      <c r="K1044" s="85"/>
      <c r="L1044" s="85"/>
      <c r="M1044" s="85"/>
      <c r="N1044" s="85"/>
      <c r="O1044" s="33"/>
      <c r="P1044" s="82"/>
    </row>
    <row r="1045" spans="2:16" ht="18">
      <c r="B1045" s="81"/>
      <c r="C1045" s="34"/>
      <c r="D1045" s="85"/>
      <c r="E1045" s="85"/>
      <c r="F1045" s="85"/>
      <c r="G1045" s="85"/>
      <c r="H1045" s="128"/>
      <c r="K1045" s="85"/>
      <c r="L1045" s="85"/>
      <c r="M1045" s="85"/>
      <c r="N1045" s="85"/>
      <c r="O1045" s="33"/>
      <c r="P1045" s="82"/>
    </row>
    <row r="1046" spans="2:16" ht="18">
      <c r="B1046" s="81"/>
      <c r="C1046" s="32"/>
      <c r="D1046" s="86"/>
      <c r="E1046" s="86"/>
      <c r="F1046" s="86"/>
      <c r="G1046" s="86"/>
      <c r="H1046" s="128" t="s">
        <v>76</v>
      </c>
      <c r="I1046" s="86"/>
      <c r="J1046" s="86"/>
      <c r="K1046" s="86"/>
      <c r="L1046" s="86"/>
      <c r="M1046" s="86"/>
      <c r="N1046" s="86"/>
      <c r="O1046" s="28"/>
      <c r="P1046" s="82"/>
    </row>
    <row r="1047" spans="2:16" ht="18">
      <c r="B1047" s="81"/>
      <c r="C1047" s="30"/>
      <c r="H1047" s="129" t="s">
        <v>95</v>
      </c>
      <c r="O1047" s="29"/>
      <c r="P1047" s="82"/>
    </row>
    <row r="1048" spans="2:16" ht="18">
      <c r="B1048" s="81"/>
      <c r="C1048" s="27"/>
      <c r="D1048" s="87"/>
      <c r="E1048" s="87"/>
      <c r="H1048" s="128" t="s">
        <v>77</v>
      </c>
      <c r="K1048" s="130"/>
      <c r="L1048" s="130"/>
      <c r="M1048" s="130"/>
      <c r="N1048" s="130"/>
      <c r="O1048" s="131"/>
      <c r="P1048" s="82"/>
    </row>
    <row r="1049" spans="2:16" ht="16.2" thickBot="1">
      <c r="B1049" s="81"/>
      <c r="C1049" s="835"/>
      <c r="D1049" s="836"/>
      <c r="E1049" s="836"/>
      <c r="F1049" s="26"/>
      <c r="G1049" s="26"/>
      <c r="H1049" s="26"/>
      <c r="I1049" s="26"/>
      <c r="J1049" s="26"/>
      <c r="K1049" s="132"/>
      <c r="L1049" s="132"/>
      <c r="M1049" s="132"/>
      <c r="N1049" s="132"/>
      <c r="O1049" s="133"/>
      <c r="P1049" s="82"/>
    </row>
    <row r="1050" spans="2:16" ht="14.4" thickBot="1">
      <c r="B1050" s="88"/>
      <c r="C1050" s="89"/>
      <c r="D1050" s="89"/>
      <c r="E1050" s="89"/>
      <c r="F1050" s="89"/>
      <c r="G1050" s="89"/>
      <c r="H1050" s="89"/>
      <c r="I1050" s="89"/>
      <c r="J1050" s="89"/>
      <c r="K1050" s="89"/>
      <c r="L1050" s="89"/>
      <c r="M1050" s="89"/>
      <c r="N1050" s="89"/>
      <c r="O1050" s="89"/>
      <c r="P1050" s="90"/>
    </row>
    <row r="1051" spans="2:16" ht="14.4" thickTop="1"/>
    <row r="1052" spans="2:16" ht="14.4" thickBot="1"/>
    <row r="1053" spans="2:16" ht="14.4" thickTop="1">
      <c r="B1053" s="828"/>
      <c r="C1053" s="829"/>
      <c r="D1053" s="829"/>
      <c r="E1053" s="829"/>
      <c r="F1053" s="829"/>
      <c r="G1053" s="829"/>
      <c r="H1053" s="829"/>
      <c r="I1053" s="829"/>
      <c r="J1053" s="829"/>
      <c r="K1053" s="829"/>
      <c r="L1053" s="829"/>
      <c r="M1053" s="829"/>
      <c r="N1053" s="829"/>
      <c r="O1053" s="829"/>
      <c r="P1053" s="830"/>
    </row>
    <row r="1054" spans="2:16" ht="13.8" customHeight="1">
      <c r="B1054" s="103"/>
      <c r="C1054" s="933" t="s">
        <v>336</v>
      </c>
      <c r="D1054" s="933"/>
      <c r="E1054" s="933"/>
      <c r="F1054" s="933"/>
      <c r="G1054" s="933"/>
      <c r="H1054" s="933"/>
      <c r="I1054" s="933"/>
      <c r="J1054" s="933"/>
      <c r="K1054" s="933"/>
      <c r="L1054" s="933"/>
      <c r="M1054" s="933"/>
      <c r="P1054" s="82"/>
    </row>
    <row r="1055" spans="2:16" ht="14.4">
      <c r="B1055" s="103"/>
      <c r="C1055" s="933" t="s">
        <v>334</v>
      </c>
      <c r="D1055" s="933"/>
      <c r="E1055" s="933"/>
      <c r="F1055" s="933"/>
      <c r="G1055" s="935"/>
      <c r="H1055" s="935"/>
      <c r="I1055" s="935"/>
      <c r="J1055" s="935"/>
      <c r="K1055" s="935"/>
      <c r="L1055" s="935"/>
      <c r="M1055" s="935"/>
      <c r="P1055" s="82"/>
    </row>
    <row r="1056" spans="2:16">
      <c r="B1056" s="103"/>
      <c r="C1056" s="91"/>
      <c r="D1056" s="92"/>
      <c r="E1056" s="91"/>
      <c r="F1056" s="92"/>
      <c r="P1056" s="82"/>
    </row>
    <row r="1057" spans="2:16" ht="14.4" thickBot="1">
      <c r="B1057" s="81"/>
      <c r="P1057" s="82"/>
    </row>
    <row r="1058" spans="2:16">
      <c r="B1058" s="81"/>
      <c r="C1058" s="820"/>
      <c r="D1058" s="821"/>
      <c r="E1058" s="810"/>
      <c r="F1058" s="810"/>
      <c r="G1058" s="810"/>
      <c r="H1058" s="810"/>
      <c r="I1058" s="810"/>
      <c r="J1058" s="810"/>
      <c r="K1058" s="811"/>
      <c r="L1058" s="790"/>
      <c r="M1058" s="791"/>
      <c r="N1058" s="791"/>
      <c r="O1058" s="792"/>
      <c r="P1058" s="82"/>
    </row>
    <row r="1059" spans="2:16">
      <c r="B1059" s="81"/>
      <c r="C1059" s="822"/>
      <c r="D1059" s="823"/>
      <c r="E1059" s="812" t="s">
        <v>74</v>
      </c>
      <c r="F1059" s="812"/>
      <c r="G1059" s="812"/>
      <c r="H1059" s="812"/>
      <c r="I1059" s="812"/>
      <c r="J1059" s="812"/>
      <c r="K1059" s="813"/>
      <c r="L1059" s="793"/>
      <c r="M1059" s="794"/>
      <c r="N1059" s="794"/>
      <c r="O1059" s="795"/>
      <c r="P1059" s="82"/>
    </row>
    <row r="1060" spans="2:16">
      <c r="B1060" s="81"/>
      <c r="C1060" s="822"/>
      <c r="D1060" s="823"/>
      <c r="E1060" s="814"/>
      <c r="F1060" s="814"/>
      <c r="G1060" s="814"/>
      <c r="H1060" s="814"/>
      <c r="I1060" s="814"/>
      <c r="J1060" s="814"/>
      <c r="K1060" s="815"/>
      <c r="L1060" s="774" t="s">
        <v>28</v>
      </c>
      <c r="M1060" s="796"/>
      <c r="N1060" s="797"/>
      <c r="O1060" s="798"/>
      <c r="P1060" s="82"/>
    </row>
    <row r="1061" spans="2:16">
      <c r="B1061" s="81"/>
      <c r="C1061" s="822"/>
      <c r="D1061" s="823"/>
      <c r="E1061" s="812"/>
      <c r="F1061" s="812"/>
      <c r="G1061" s="812"/>
      <c r="H1061" s="812"/>
      <c r="I1061" s="812"/>
      <c r="J1061" s="812"/>
      <c r="K1061" s="813"/>
      <c r="L1061" s="775"/>
      <c r="M1061" s="799"/>
      <c r="N1061" s="800"/>
      <c r="O1061" s="801"/>
      <c r="P1061" s="82"/>
    </row>
    <row r="1062" spans="2:16">
      <c r="B1062" s="81"/>
      <c r="C1062" s="822"/>
      <c r="D1062" s="823"/>
      <c r="E1062" s="816"/>
      <c r="F1062" s="816"/>
      <c r="G1062" s="816"/>
      <c r="H1062" s="816"/>
      <c r="I1062" s="816"/>
      <c r="J1062" s="816"/>
      <c r="K1062" s="817"/>
      <c r="L1062" s="774" t="s">
        <v>29</v>
      </c>
      <c r="M1062" s="774">
        <v>14</v>
      </c>
      <c r="N1062" s="774" t="s">
        <v>30</v>
      </c>
      <c r="O1062" s="788" t="str">
        <f>+$O$11</f>
        <v>X</v>
      </c>
      <c r="P1062" s="82"/>
    </row>
    <row r="1063" spans="2:16">
      <c r="B1063" s="81"/>
      <c r="C1063" s="822"/>
      <c r="D1063" s="823"/>
      <c r="E1063" s="816"/>
      <c r="F1063" s="816"/>
      <c r="G1063" s="816"/>
      <c r="H1063" s="816"/>
      <c r="I1063" s="816"/>
      <c r="J1063" s="816"/>
      <c r="K1063" s="817"/>
      <c r="L1063" s="804"/>
      <c r="M1063" s="804"/>
      <c r="N1063" s="804"/>
      <c r="O1063" s="789"/>
      <c r="P1063" s="82"/>
    </row>
    <row r="1064" spans="2:16">
      <c r="B1064" s="81"/>
      <c r="C1064" s="824"/>
      <c r="D1064" s="825"/>
      <c r="E1064" s="818" t="s">
        <v>31</v>
      </c>
      <c r="F1064" s="818"/>
      <c r="G1064" s="818"/>
      <c r="H1064" s="818"/>
      <c r="I1064" s="818"/>
      <c r="J1064" s="818"/>
      <c r="K1064" s="819"/>
      <c r="L1064" s="804"/>
      <c r="M1064" s="804"/>
      <c r="N1064" s="804"/>
      <c r="O1064" s="789"/>
      <c r="P1064" s="82"/>
    </row>
    <row r="1065" spans="2:16" ht="14.4" thickBot="1">
      <c r="B1065" s="81"/>
      <c r="C1065" s="74"/>
      <c r="D1065" s="73"/>
      <c r="E1065" s="73"/>
      <c r="F1065" s="73"/>
      <c r="G1065" s="73"/>
      <c r="H1065" s="73"/>
      <c r="I1065" s="73"/>
      <c r="J1065" s="73"/>
      <c r="K1065" s="73"/>
      <c r="L1065" s="73"/>
      <c r="M1065" s="72"/>
      <c r="N1065" s="72"/>
      <c r="O1065" s="71"/>
      <c r="P1065" s="82"/>
    </row>
    <row r="1066" spans="2:16">
      <c r="B1066" s="81"/>
      <c r="C1066" s="70"/>
      <c r="D1066" s="69"/>
      <c r="E1066" s="69"/>
      <c r="F1066" s="69"/>
      <c r="G1066" s="69"/>
      <c r="H1066" s="69"/>
      <c r="I1066" s="69"/>
      <c r="J1066" s="69"/>
      <c r="K1066" s="69"/>
      <c r="L1066" s="68" t="s">
        <v>32</v>
      </c>
      <c r="M1066" s="67" t="s">
        <v>33</v>
      </c>
      <c r="N1066" s="67" t="s">
        <v>34</v>
      </c>
      <c r="O1066" s="66" t="s">
        <v>35</v>
      </c>
      <c r="P1066" s="82"/>
    </row>
    <row r="1067" spans="2:16">
      <c r="B1067" s="81"/>
      <c r="C1067" s="32"/>
      <c r="D1067" s="242"/>
      <c r="E1067" s="242"/>
      <c r="F1067" s="242"/>
      <c r="G1067" s="242"/>
      <c r="H1067" s="242"/>
      <c r="I1067" s="242"/>
      <c r="J1067" s="242"/>
      <c r="K1067" s="242"/>
      <c r="L1067" s="84"/>
      <c r="M1067" s="65">
        <f>+$M$16</f>
        <v>2</v>
      </c>
      <c r="N1067" s="65">
        <f>+$N$16</f>
        <v>6</v>
      </c>
      <c r="O1067" s="64">
        <f>+$O$16</f>
        <v>2026</v>
      </c>
      <c r="P1067" s="82"/>
    </row>
    <row r="1068" spans="2:16">
      <c r="B1068" s="81"/>
      <c r="C1068" s="63"/>
      <c r="D1068" s="62"/>
      <c r="E1068" s="62"/>
      <c r="F1068" s="62"/>
      <c r="G1068" s="62"/>
      <c r="H1068" s="62"/>
      <c r="I1068" s="62"/>
      <c r="J1068" s="62"/>
      <c r="K1068" s="62"/>
      <c r="L1068" s="62"/>
      <c r="M1068" s="62"/>
      <c r="N1068" s="62"/>
      <c r="O1068" s="61"/>
      <c r="P1068" s="82"/>
    </row>
    <row r="1069" spans="2:16" ht="14.4" thickBot="1">
      <c r="B1069" s="81"/>
      <c r="C1069" s="239"/>
      <c r="D1069" s="240"/>
      <c r="E1069" s="240"/>
      <c r="F1069" s="240"/>
      <c r="G1069" s="240"/>
      <c r="H1069" s="240"/>
      <c r="I1069" s="240"/>
      <c r="J1069" s="240"/>
      <c r="K1069" s="240"/>
      <c r="L1069" s="240"/>
      <c r="M1069" s="240"/>
      <c r="N1069" s="240"/>
      <c r="O1069" s="60"/>
      <c r="P1069" s="82"/>
    </row>
    <row r="1070" spans="2:16" ht="14.4" thickBot="1">
      <c r="B1070" s="81"/>
      <c r="C1070" s="37"/>
      <c r="D1070" s="36"/>
      <c r="E1070" s="36"/>
      <c r="F1070" s="36"/>
      <c r="G1070" s="36"/>
      <c r="H1070" s="36"/>
      <c r="K1070" s="36"/>
      <c r="L1070" s="36"/>
      <c r="M1070" s="36"/>
      <c r="N1070" s="36"/>
      <c r="O1070" s="35"/>
      <c r="P1070" s="82"/>
    </row>
    <row r="1071" spans="2:16">
      <c r="B1071" s="81"/>
      <c r="C1071" s="841" t="s">
        <v>36</v>
      </c>
      <c r="D1071" s="842"/>
      <c r="E1071" s="842"/>
      <c r="F1071" s="842"/>
      <c r="G1071" s="842"/>
      <c r="H1071" s="842"/>
      <c r="I1071" s="842"/>
      <c r="J1071" s="842"/>
      <c r="K1071" s="842"/>
      <c r="L1071" s="842"/>
      <c r="M1071" s="842"/>
      <c r="N1071" s="842"/>
      <c r="O1071" s="843"/>
      <c r="P1071" s="82"/>
    </row>
    <row r="1072" spans="2:16" ht="14.4" thickBot="1">
      <c r="B1072" s="81"/>
      <c r="C1072" s="30"/>
      <c r="O1072" s="29"/>
      <c r="P1072" s="82"/>
    </row>
    <row r="1073" spans="2:16">
      <c r="B1073" s="81"/>
      <c r="C1073" s="117" t="s">
        <v>37</v>
      </c>
      <c r="D1073" s="776" t="s">
        <v>38</v>
      </c>
      <c r="E1073" s="777"/>
      <c r="F1073" s="777"/>
      <c r="G1073" s="777"/>
      <c r="H1073" s="777"/>
      <c r="I1073" s="777"/>
      <c r="J1073" s="777"/>
      <c r="K1073" s="777"/>
      <c r="L1073" s="778"/>
      <c r="M1073" s="839" t="s">
        <v>39</v>
      </c>
      <c r="N1073" s="840"/>
      <c r="O1073" s="117" t="s">
        <v>8</v>
      </c>
      <c r="P1073" s="82"/>
    </row>
    <row r="1074" spans="2:16" ht="14.4" thickBot="1">
      <c r="B1074" s="81"/>
      <c r="C1074" s="118">
        <f>+'PRESUPUESTO OFICIAL (Entidad)'!D40</f>
        <v>6.02</v>
      </c>
      <c r="D1074" s="807" t="str">
        <f>+'PRESUPUESTO OFICIAL (Entidad)'!E40</f>
        <v>Suministro e instalación de Tubería sanitaria de 4"</v>
      </c>
      <c r="E1074" s="808"/>
      <c r="F1074" s="808"/>
      <c r="G1074" s="808"/>
      <c r="H1074" s="808"/>
      <c r="I1074" s="808"/>
      <c r="J1074" s="808"/>
      <c r="K1074" s="808"/>
      <c r="L1074" s="809"/>
      <c r="M1074" s="807" t="str">
        <f>+'PRESUPUESTO OFICIAL (Entidad)'!F40</f>
        <v>ML</v>
      </c>
      <c r="N1074" s="809"/>
      <c r="O1074" s="119">
        <f>+'PRESUPUESTO OFICIAL (Entidad)'!G40</f>
        <v>39</v>
      </c>
      <c r="P1074" s="82"/>
    </row>
    <row r="1075" spans="2:16">
      <c r="B1075" s="81"/>
      <c r="C1075" s="779" t="s">
        <v>40</v>
      </c>
      <c r="D1075" s="780"/>
      <c r="E1075" s="780"/>
      <c r="F1075" s="780"/>
      <c r="G1075" s="780"/>
      <c r="H1075" s="780"/>
      <c r="I1075" s="780"/>
      <c r="J1075" s="780"/>
      <c r="K1075" s="780"/>
      <c r="L1075" s="780"/>
      <c r="M1075" s="780"/>
      <c r="N1075" s="780"/>
      <c r="O1075" s="781"/>
      <c r="P1075" s="82"/>
    </row>
    <row r="1076" spans="2:16">
      <c r="B1076" s="81"/>
      <c r="C1076" s="782"/>
      <c r="D1076" s="783"/>
      <c r="E1076" s="783"/>
      <c r="F1076" s="783"/>
      <c r="G1076" s="783"/>
      <c r="H1076" s="783"/>
      <c r="I1076" s="783"/>
      <c r="J1076" s="783"/>
      <c r="K1076" s="783"/>
      <c r="L1076" s="783"/>
      <c r="M1076" s="783"/>
      <c r="N1076" s="783"/>
      <c r="O1076" s="784"/>
      <c r="P1076" s="82"/>
    </row>
    <row r="1077" spans="2:16" ht="14.4" thickBot="1">
      <c r="B1077" s="81"/>
      <c r="C1077" s="785"/>
      <c r="D1077" s="786"/>
      <c r="E1077" s="786"/>
      <c r="F1077" s="786"/>
      <c r="G1077" s="786"/>
      <c r="H1077" s="786"/>
      <c r="I1077" s="786"/>
      <c r="J1077" s="786"/>
      <c r="K1077" s="786"/>
      <c r="L1077" s="786"/>
      <c r="M1077" s="786"/>
      <c r="N1077" s="786"/>
      <c r="O1077" s="787"/>
      <c r="P1077" s="82"/>
    </row>
    <row r="1078" spans="2:16">
      <c r="B1078" s="81"/>
      <c r="C1078" s="757" t="s">
        <v>38</v>
      </c>
      <c r="D1078" s="837"/>
      <c r="E1078" s="837"/>
      <c r="F1078" s="837"/>
      <c r="G1078" s="838"/>
      <c r="H1078" s="759" t="s">
        <v>41</v>
      </c>
      <c r="I1078" s="837"/>
      <c r="J1078" s="805" t="s">
        <v>42</v>
      </c>
      <c r="K1078" s="806"/>
      <c r="L1078" s="121" t="s">
        <v>43</v>
      </c>
      <c r="M1078" s="759" t="s">
        <v>44</v>
      </c>
      <c r="N1078" s="760"/>
      <c r="O1078" s="122" t="s">
        <v>45</v>
      </c>
      <c r="P1078" s="82"/>
    </row>
    <row r="1079" spans="2:16">
      <c r="B1079" s="81"/>
      <c r="C1079" s="761" t="s">
        <v>78</v>
      </c>
      <c r="D1079" s="762"/>
      <c r="E1079" s="762"/>
      <c r="F1079" s="762"/>
      <c r="G1079" s="844"/>
      <c r="H1079" s="845"/>
      <c r="I1079" s="844"/>
      <c r="J1079" s="826" t="s">
        <v>79</v>
      </c>
      <c r="K1079" s="827"/>
      <c r="L1079" s="134">
        <f>+O1108</f>
        <v>1255</v>
      </c>
      <c r="M1079" s="846">
        <v>0.1</v>
      </c>
      <c r="N1079" s="847"/>
      <c r="O1079" s="135">
        <f>+ROUND(L1079*M1079,2)</f>
        <v>125.5</v>
      </c>
      <c r="P1079" s="82"/>
    </row>
    <row r="1080" spans="2:16">
      <c r="B1080" s="81"/>
      <c r="C1080" s="202"/>
      <c r="D1080" s="203"/>
      <c r="E1080" s="203"/>
      <c r="F1080" s="203"/>
      <c r="G1080" s="204"/>
      <c r="H1080" s="205"/>
      <c r="I1080" s="204"/>
      <c r="J1080" s="863"/>
      <c r="K1080" s="864"/>
      <c r="L1080" s="206"/>
      <c r="M1080" s="865"/>
      <c r="N1080" s="866"/>
      <c r="O1080" s="135"/>
      <c r="P1080" s="82"/>
    </row>
    <row r="1081" spans="2:16" ht="14.4" thickBot="1">
      <c r="B1081" s="81"/>
      <c r="C1081" s="755"/>
      <c r="D1081" s="756"/>
      <c r="E1081" s="756"/>
      <c r="F1081" s="756"/>
      <c r="G1081" s="852"/>
      <c r="H1081" s="853"/>
      <c r="I1081" s="852"/>
      <c r="J1081" s="765"/>
      <c r="K1081" s="766"/>
      <c r="L1081" s="212"/>
      <c r="M1081" s="854"/>
      <c r="N1081" s="855"/>
      <c r="O1081" s="135"/>
      <c r="P1081" s="82"/>
    </row>
    <row r="1082" spans="2:16" ht="14.4" thickBot="1">
      <c r="B1082" s="81"/>
      <c r="C1082" s="767" t="s">
        <v>46</v>
      </c>
      <c r="D1082" s="768"/>
      <c r="E1082" s="768"/>
      <c r="F1082" s="768"/>
      <c r="G1082" s="768"/>
      <c r="H1082" s="768"/>
      <c r="I1082" s="768"/>
      <c r="J1082" s="768"/>
      <c r="K1082" s="768"/>
      <c r="L1082" s="768"/>
      <c r="M1082" s="768"/>
      <c r="N1082" s="769"/>
      <c r="O1082" s="136">
        <f>SUM(O1079:O1081)</f>
        <v>125.5</v>
      </c>
      <c r="P1082" s="82"/>
    </row>
    <row r="1083" spans="2:16">
      <c r="B1083" s="81"/>
      <c r="C1083" s="779" t="s">
        <v>47</v>
      </c>
      <c r="D1083" s="780"/>
      <c r="E1083" s="780"/>
      <c r="F1083" s="780"/>
      <c r="G1083" s="780"/>
      <c r="H1083" s="780"/>
      <c r="I1083" s="780"/>
      <c r="J1083" s="780"/>
      <c r="K1083" s="780"/>
      <c r="L1083" s="780"/>
      <c r="M1083" s="780"/>
      <c r="N1083" s="780"/>
      <c r="O1083" s="781"/>
      <c r="P1083" s="82"/>
    </row>
    <row r="1084" spans="2:16">
      <c r="B1084" s="81"/>
      <c r="C1084" s="782"/>
      <c r="D1084" s="783"/>
      <c r="E1084" s="783"/>
      <c r="F1084" s="783"/>
      <c r="G1084" s="783"/>
      <c r="H1084" s="783"/>
      <c r="I1084" s="783"/>
      <c r="J1084" s="783"/>
      <c r="K1084" s="783"/>
      <c r="L1084" s="783"/>
      <c r="M1084" s="783"/>
      <c r="N1084" s="783"/>
      <c r="O1084" s="784"/>
      <c r="P1084" s="82"/>
    </row>
    <row r="1085" spans="2:16" ht="14.4" thickBot="1">
      <c r="B1085" s="81"/>
      <c r="C1085" s="785"/>
      <c r="D1085" s="786"/>
      <c r="E1085" s="786"/>
      <c r="F1085" s="786"/>
      <c r="G1085" s="786"/>
      <c r="H1085" s="786"/>
      <c r="I1085" s="786"/>
      <c r="J1085" s="786"/>
      <c r="K1085" s="786"/>
      <c r="L1085" s="786"/>
      <c r="M1085" s="786"/>
      <c r="N1085" s="786"/>
      <c r="O1085" s="787"/>
      <c r="P1085" s="82"/>
    </row>
    <row r="1086" spans="2:16">
      <c r="B1086" s="81"/>
      <c r="C1086" s="757" t="s">
        <v>38</v>
      </c>
      <c r="D1086" s="758"/>
      <c r="E1086" s="758"/>
      <c r="F1086" s="758"/>
      <c r="G1086" s="758"/>
      <c r="H1086" s="758"/>
      <c r="I1086" s="758"/>
      <c r="J1086" s="760"/>
      <c r="K1086" s="241" t="s">
        <v>39</v>
      </c>
      <c r="L1086" s="121" t="s">
        <v>8</v>
      </c>
      <c r="M1086" s="759" t="s">
        <v>48</v>
      </c>
      <c r="N1086" s="760"/>
      <c r="O1086" s="122" t="s">
        <v>45</v>
      </c>
      <c r="P1086" s="82"/>
    </row>
    <row r="1087" spans="2:16">
      <c r="B1087" s="81"/>
      <c r="C1087" s="397" t="s">
        <v>251</v>
      </c>
      <c r="D1087" s="401"/>
      <c r="E1087" s="401"/>
      <c r="F1087" s="401"/>
      <c r="G1087" s="401"/>
      <c r="H1087" s="401"/>
      <c r="I1087" s="401"/>
      <c r="J1087" s="402"/>
      <c r="K1087" s="208" t="s">
        <v>163</v>
      </c>
      <c r="L1087" s="209">
        <v>2.1000000000000001E-2</v>
      </c>
      <c r="M1087" s="860">
        <v>94253.95</v>
      </c>
      <c r="N1087" s="861"/>
      <c r="O1087" s="135">
        <f>+ROUND(M1087*L1087,2)</f>
        <v>1979.33</v>
      </c>
      <c r="P1087" s="82"/>
    </row>
    <row r="1088" spans="2:16">
      <c r="B1088" s="81"/>
      <c r="C1088" s="455" t="s">
        <v>252</v>
      </c>
      <c r="D1088" s="456"/>
      <c r="E1088" s="456"/>
      <c r="F1088" s="456"/>
      <c r="G1088" s="456"/>
      <c r="H1088" s="456"/>
      <c r="I1088" s="456"/>
      <c r="J1088" s="457"/>
      <c r="K1088" s="208" t="s">
        <v>163</v>
      </c>
      <c r="L1088" s="209">
        <v>2.1000000000000001E-2</v>
      </c>
      <c r="M1088" s="860">
        <v>45446.1</v>
      </c>
      <c r="N1088" s="861"/>
      <c r="O1088" s="135">
        <f t="shared" ref="O1088:O1090" si="11">+ROUND(M1088*L1088,2)</f>
        <v>954.37</v>
      </c>
      <c r="P1088" s="82"/>
    </row>
    <row r="1089" spans="2:16">
      <c r="B1089" s="81"/>
      <c r="C1089" s="455" t="s">
        <v>253</v>
      </c>
      <c r="D1089" s="456"/>
      <c r="E1089" s="456"/>
      <c r="F1089" s="456"/>
      <c r="G1089" s="456"/>
      <c r="H1089" s="456"/>
      <c r="I1089" s="456"/>
      <c r="J1089" s="457"/>
      <c r="K1089" s="208" t="s">
        <v>255</v>
      </c>
      <c r="L1089" s="209">
        <v>1</v>
      </c>
      <c r="M1089" s="860">
        <v>20000</v>
      </c>
      <c r="N1089" s="861"/>
      <c r="O1089" s="135">
        <f t="shared" si="11"/>
        <v>20000</v>
      </c>
      <c r="P1089" s="82"/>
    </row>
    <row r="1090" spans="2:16">
      <c r="B1090" s="81"/>
      <c r="C1090" s="202" t="s">
        <v>254</v>
      </c>
      <c r="D1090" s="164"/>
      <c r="E1090" s="164"/>
      <c r="F1090" s="164"/>
      <c r="G1090" s="164"/>
      <c r="H1090" s="164"/>
      <c r="I1090" s="164"/>
      <c r="J1090" s="204"/>
      <c r="K1090" s="208" t="s">
        <v>163</v>
      </c>
      <c r="L1090" s="209">
        <v>0.21000000000000005</v>
      </c>
      <c r="M1090" s="860">
        <v>7108.9885999999988</v>
      </c>
      <c r="N1090" s="861"/>
      <c r="O1090" s="135">
        <f t="shared" si="11"/>
        <v>1492.89</v>
      </c>
      <c r="P1090" s="82"/>
    </row>
    <row r="1091" spans="2:16" ht="14.4" thickBot="1">
      <c r="B1091" s="81"/>
      <c r="C1091" s="755"/>
      <c r="D1091" s="756"/>
      <c r="E1091" s="756"/>
      <c r="F1091" s="756"/>
      <c r="G1091" s="756"/>
      <c r="H1091" s="756"/>
      <c r="I1091" s="756"/>
      <c r="J1091" s="852"/>
      <c r="K1091" s="138"/>
      <c r="L1091" s="140"/>
      <c r="M1091" s="458"/>
      <c r="N1091" s="459"/>
      <c r="O1091" s="135"/>
      <c r="P1091" s="82"/>
    </row>
    <row r="1092" spans="2:16" ht="14.4" thickBot="1">
      <c r="B1092" s="81"/>
      <c r="C1092" s="767" t="s">
        <v>46</v>
      </c>
      <c r="D1092" s="768"/>
      <c r="E1092" s="768"/>
      <c r="F1092" s="768"/>
      <c r="G1092" s="768"/>
      <c r="H1092" s="768"/>
      <c r="I1092" s="768"/>
      <c r="J1092" s="768"/>
      <c r="K1092" s="768"/>
      <c r="L1092" s="768"/>
      <c r="M1092" s="768"/>
      <c r="N1092" s="769"/>
      <c r="O1092" s="141">
        <f>SUM(O1087:O1091)</f>
        <v>24426.59</v>
      </c>
      <c r="P1092" s="82"/>
    </row>
    <row r="1093" spans="2:16">
      <c r="B1093" s="81"/>
      <c r="C1093" s="779" t="s">
        <v>49</v>
      </c>
      <c r="D1093" s="780"/>
      <c r="E1093" s="780"/>
      <c r="F1093" s="780"/>
      <c r="G1093" s="780"/>
      <c r="H1093" s="780"/>
      <c r="I1093" s="780"/>
      <c r="J1093" s="780"/>
      <c r="K1093" s="780"/>
      <c r="L1093" s="780"/>
      <c r="M1093" s="780"/>
      <c r="N1093" s="780"/>
      <c r="O1093" s="781"/>
      <c r="P1093" s="82"/>
    </row>
    <row r="1094" spans="2:16">
      <c r="B1094" s="81"/>
      <c r="C1094" s="782"/>
      <c r="D1094" s="783"/>
      <c r="E1094" s="783"/>
      <c r="F1094" s="783"/>
      <c r="G1094" s="783"/>
      <c r="H1094" s="783"/>
      <c r="I1094" s="783"/>
      <c r="J1094" s="783"/>
      <c r="K1094" s="783"/>
      <c r="L1094" s="783"/>
      <c r="M1094" s="783"/>
      <c r="N1094" s="783"/>
      <c r="O1094" s="784"/>
      <c r="P1094" s="82"/>
    </row>
    <row r="1095" spans="2:16" ht="14.4" thickBot="1">
      <c r="B1095" s="81"/>
      <c r="C1095" s="785"/>
      <c r="D1095" s="786"/>
      <c r="E1095" s="786"/>
      <c r="F1095" s="786"/>
      <c r="G1095" s="786"/>
      <c r="H1095" s="786"/>
      <c r="I1095" s="786"/>
      <c r="J1095" s="786"/>
      <c r="K1095" s="786"/>
      <c r="L1095" s="786"/>
      <c r="M1095" s="786"/>
      <c r="N1095" s="786"/>
      <c r="O1095" s="787"/>
      <c r="P1095" s="82"/>
    </row>
    <row r="1096" spans="2:16">
      <c r="B1096" s="81"/>
      <c r="C1096" s="757" t="s">
        <v>50</v>
      </c>
      <c r="D1096" s="758"/>
      <c r="E1096" s="758"/>
      <c r="F1096" s="758"/>
      <c r="G1096" s="758"/>
      <c r="H1096" s="758"/>
      <c r="I1096" s="758"/>
      <c r="J1096" s="121" t="s">
        <v>51</v>
      </c>
      <c r="K1096" s="237" t="s">
        <v>52</v>
      </c>
      <c r="L1096" s="124" t="s">
        <v>53</v>
      </c>
      <c r="M1096" s="759" t="s">
        <v>54</v>
      </c>
      <c r="N1096" s="760"/>
      <c r="O1096" s="122" t="s">
        <v>45</v>
      </c>
      <c r="P1096" s="82"/>
    </row>
    <row r="1097" spans="2:16">
      <c r="B1097" s="81"/>
      <c r="C1097" s="761" t="s">
        <v>196</v>
      </c>
      <c r="D1097" s="762"/>
      <c r="E1097" s="762"/>
      <c r="F1097" s="762"/>
      <c r="G1097" s="762"/>
      <c r="H1097" s="762"/>
      <c r="I1097" s="762"/>
      <c r="J1097" s="55">
        <v>0.01</v>
      </c>
      <c r="K1097" s="56">
        <v>12</v>
      </c>
      <c r="L1097" s="55" t="s">
        <v>197</v>
      </c>
      <c r="M1097" s="763">
        <v>1800</v>
      </c>
      <c r="N1097" s="764"/>
      <c r="O1097" s="54">
        <f>M1097*K1097*J1097</f>
        <v>216</v>
      </c>
      <c r="P1097" s="82"/>
    </row>
    <row r="1098" spans="2:16" ht="14.4" thickBot="1">
      <c r="B1098" s="81"/>
      <c r="C1098" s="755"/>
      <c r="D1098" s="756"/>
      <c r="E1098" s="756"/>
      <c r="F1098" s="756"/>
      <c r="G1098" s="756"/>
      <c r="H1098" s="756"/>
      <c r="I1098" s="756"/>
      <c r="J1098" s="46"/>
      <c r="K1098" s="26"/>
      <c r="L1098" s="46"/>
      <c r="M1098" s="765"/>
      <c r="N1098" s="766"/>
      <c r="O1098" s="151"/>
      <c r="P1098" s="82"/>
    </row>
    <row r="1099" spans="2:16" ht="14.4" thickBot="1">
      <c r="B1099" s="81"/>
      <c r="C1099" s="767" t="s">
        <v>46</v>
      </c>
      <c r="D1099" s="768"/>
      <c r="E1099" s="768"/>
      <c r="F1099" s="768"/>
      <c r="G1099" s="768"/>
      <c r="H1099" s="768"/>
      <c r="I1099" s="768"/>
      <c r="J1099" s="768"/>
      <c r="K1099" s="768"/>
      <c r="L1099" s="768"/>
      <c r="M1099" s="768"/>
      <c r="N1099" s="769"/>
      <c r="O1099" s="136">
        <f>SUM(O1097:O1098)</f>
        <v>216</v>
      </c>
      <c r="P1099" s="82"/>
    </row>
    <row r="1100" spans="2:16">
      <c r="B1100" s="81"/>
      <c r="C1100" s="779" t="s">
        <v>55</v>
      </c>
      <c r="D1100" s="780"/>
      <c r="E1100" s="780"/>
      <c r="F1100" s="780"/>
      <c r="G1100" s="780"/>
      <c r="H1100" s="780"/>
      <c r="I1100" s="780"/>
      <c r="J1100" s="780"/>
      <c r="K1100" s="780"/>
      <c r="L1100" s="780"/>
      <c r="M1100" s="780"/>
      <c r="N1100" s="780"/>
      <c r="O1100" s="781"/>
      <c r="P1100" s="82"/>
    </row>
    <row r="1101" spans="2:16">
      <c r="B1101" s="81"/>
      <c r="C1101" s="782"/>
      <c r="D1101" s="783"/>
      <c r="E1101" s="783"/>
      <c r="F1101" s="783"/>
      <c r="G1101" s="783"/>
      <c r="H1101" s="783"/>
      <c r="I1101" s="783"/>
      <c r="J1101" s="783"/>
      <c r="K1101" s="783"/>
      <c r="L1101" s="783"/>
      <c r="M1101" s="783"/>
      <c r="N1101" s="783"/>
      <c r="O1101" s="784"/>
      <c r="P1101" s="82"/>
    </row>
    <row r="1102" spans="2:16" ht="14.4" thickBot="1">
      <c r="B1102" s="81"/>
      <c r="C1102" s="785"/>
      <c r="D1102" s="786"/>
      <c r="E1102" s="786"/>
      <c r="F1102" s="786"/>
      <c r="G1102" s="786"/>
      <c r="H1102" s="786"/>
      <c r="I1102" s="786"/>
      <c r="J1102" s="786"/>
      <c r="K1102" s="786"/>
      <c r="L1102" s="786"/>
      <c r="M1102" s="786"/>
      <c r="N1102" s="786"/>
      <c r="O1102" s="787"/>
      <c r="P1102" s="82"/>
    </row>
    <row r="1103" spans="2:16" ht="24.6" customHeight="1">
      <c r="B1103" s="81"/>
      <c r="C1103" s="770" t="s">
        <v>56</v>
      </c>
      <c r="D1103" s="771"/>
      <c r="E1103" s="771"/>
      <c r="F1103" s="771"/>
      <c r="G1103" s="771"/>
      <c r="H1103" s="771"/>
      <c r="I1103" s="771"/>
      <c r="J1103" s="143" t="s">
        <v>57</v>
      </c>
      <c r="K1103" s="144" t="s">
        <v>58</v>
      </c>
      <c r="L1103" s="145" t="s">
        <v>59</v>
      </c>
      <c r="M1103" s="772" t="s">
        <v>44</v>
      </c>
      <c r="N1103" s="773"/>
      <c r="O1103" s="146" t="s">
        <v>45</v>
      </c>
      <c r="P1103" s="82"/>
    </row>
    <row r="1104" spans="2:16">
      <c r="B1104" s="81"/>
      <c r="C1104" s="52" t="s">
        <v>219</v>
      </c>
      <c r="D1104" s="222"/>
      <c r="E1104" s="222"/>
      <c r="F1104" s="222"/>
      <c r="G1104" s="222"/>
      <c r="H1104" s="222"/>
      <c r="I1104" s="222"/>
      <c r="J1104" s="223">
        <v>209100</v>
      </c>
      <c r="K1104" s="224">
        <v>1.8</v>
      </c>
      <c r="L1104" s="148">
        <f>ROUND(K1104*J1104,2)</f>
        <v>376380</v>
      </c>
      <c r="M1104" s="867">
        <v>300</v>
      </c>
      <c r="N1104" s="868"/>
      <c r="O1104" s="149">
        <f>+ROUND(L1104/M1104,0)</f>
        <v>1255</v>
      </c>
      <c r="P1104" s="82"/>
    </row>
    <row r="1105" spans="2:16">
      <c r="B1105" s="81"/>
      <c r="C1105" s="52"/>
      <c r="D1105" s="51"/>
      <c r="E1105" s="51"/>
      <c r="F1105" s="51"/>
      <c r="G1105" s="51"/>
      <c r="H1105" s="51"/>
      <c r="I1105" s="51"/>
      <c r="J1105" s="142"/>
      <c r="K1105" s="147"/>
      <c r="L1105" s="148"/>
      <c r="M1105" s="848"/>
      <c r="N1105" s="849"/>
      <c r="O1105" s="149"/>
      <c r="P1105" s="82"/>
    </row>
    <row r="1106" spans="2:16">
      <c r="B1106" s="81"/>
      <c r="C1106" s="52"/>
      <c r="D1106" s="51"/>
      <c r="E1106" s="51"/>
      <c r="F1106" s="51"/>
      <c r="G1106" s="51"/>
      <c r="H1106" s="51"/>
      <c r="I1106" s="51"/>
      <c r="J1106" s="50"/>
      <c r="K1106" s="49"/>
      <c r="L1106" s="48"/>
      <c r="M1106" s="802"/>
      <c r="N1106" s="803"/>
      <c r="O1106" s="47"/>
      <c r="P1106" s="82"/>
    </row>
    <row r="1107" spans="2:16" ht="14.4" thickBot="1">
      <c r="B1107" s="81"/>
      <c r="C1107" s="755"/>
      <c r="D1107" s="756"/>
      <c r="E1107" s="756"/>
      <c r="F1107" s="756"/>
      <c r="G1107" s="756"/>
      <c r="H1107" s="756"/>
      <c r="I1107" s="756"/>
      <c r="J1107" s="46"/>
      <c r="K1107" s="26"/>
      <c r="L1107" s="46"/>
      <c r="M1107" s="765"/>
      <c r="N1107" s="766"/>
      <c r="O1107" s="45"/>
      <c r="P1107" s="82"/>
    </row>
    <row r="1108" spans="2:16" ht="14.4" thickBot="1">
      <c r="B1108" s="81"/>
      <c r="C1108" s="767" t="s">
        <v>46</v>
      </c>
      <c r="D1108" s="768"/>
      <c r="E1108" s="768"/>
      <c r="F1108" s="768"/>
      <c r="G1108" s="768"/>
      <c r="H1108" s="768"/>
      <c r="I1108" s="768"/>
      <c r="J1108" s="768"/>
      <c r="K1108" s="768"/>
      <c r="L1108" s="768"/>
      <c r="M1108" s="768"/>
      <c r="N1108" s="769"/>
      <c r="O1108" s="141">
        <f>SUM(O1104:O1107)</f>
        <v>1255</v>
      </c>
      <c r="P1108" s="82"/>
    </row>
    <row r="1109" spans="2:16" ht="14.4" thickBot="1">
      <c r="B1109" s="81"/>
      <c r="C1109" s="30"/>
      <c r="O1109" s="29"/>
      <c r="P1109" s="82"/>
    </row>
    <row r="1110" spans="2:16" ht="14.4" thickBot="1">
      <c r="B1110" s="81"/>
      <c r="C1110" s="752" t="s">
        <v>60</v>
      </c>
      <c r="D1110" s="753"/>
      <c r="E1110" s="753"/>
      <c r="F1110" s="753"/>
      <c r="G1110" s="753"/>
      <c r="H1110" s="753"/>
      <c r="I1110" s="753"/>
      <c r="J1110" s="753"/>
      <c r="K1110" s="753"/>
      <c r="L1110" s="753"/>
      <c r="M1110" s="753"/>
      <c r="N1110" s="754"/>
      <c r="O1110" s="150">
        <f>ROUND(O1108+O1099+O1092+O1082,2)</f>
        <v>26023.09</v>
      </c>
      <c r="P1110" s="82"/>
    </row>
    <row r="1111" spans="2:16">
      <c r="B1111" s="81"/>
      <c r="C1111" s="779" t="s">
        <v>61</v>
      </c>
      <c r="D1111" s="780"/>
      <c r="E1111" s="780"/>
      <c r="F1111" s="780"/>
      <c r="G1111" s="780"/>
      <c r="H1111" s="780"/>
      <c r="I1111" s="780"/>
      <c r="J1111" s="780"/>
      <c r="K1111" s="780"/>
      <c r="L1111" s="780"/>
      <c r="M1111" s="780"/>
      <c r="N1111" s="780"/>
      <c r="O1111" s="781"/>
      <c r="P1111" s="82"/>
    </row>
    <row r="1112" spans="2:16">
      <c r="B1112" s="81"/>
      <c r="C1112" s="782"/>
      <c r="D1112" s="783"/>
      <c r="E1112" s="783"/>
      <c r="F1112" s="783"/>
      <c r="G1112" s="783"/>
      <c r="H1112" s="783"/>
      <c r="I1112" s="783"/>
      <c r="J1112" s="783"/>
      <c r="K1112" s="783"/>
      <c r="L1112" s="783"/>
      <c r="M1112" s="783"/>
      <c r="N1112" s="783"/>
      <c r="O1112" s="784"/>
      <c r="P1112" s="82"/>
    </row>
    <row r="1113" spans="2:16" ht="14.4" thickBot="1">
      <c r="B1113" s="81"/>
      <c r="C1113" s="785"/>
      <c r="D1113" s="786"/>
      <c r="E1113" s="786"/>
      <c r="F1113" s="786"/>
      <c r="G1113" s="786"/>
      <c r="H1113" s="786"/>
      <c r="I1113" s="786"/>
      <c r="J1113" s="786"/>
      <c r="K1113" s="786"/>
      <c r="L1113" s="786"/>
      <c r="M1113" s="786"/>
      <c r="N1113" s="786"/>
      <c r="O1113" s="787"/>
      <c r="P1113" s="82"/>
    </row>
    <row r="1114" spans="2:16">
      <c r="B1114" s="81"/>
      <c r="C1114" s="757" t="s">
        <v>62</v>
      </c>
      <c r="D1114" s="758"/>
      <c r="E1114" s="758"/>
      <c r="F1114" s="758"/>
      <c r="G1114" s="758"/>
      <c r="H1114" s="758"/>
      <c r="I1114" s="758"/>
      <c r="J1114" s="237"/>
      <c r="K1114" s="238"/>
      <c r="L1114" s="125" t="s">
        <v>63</v>
      </c>
      <c r="M1114" s="850" t="s">
        <v>64</v>
      </c>
      <c r="N1114" s="851"/>
      <c r="O1114" s="127"/>
      <c r="P1114" s="82"/>
    </row>
    <row r="1115" spans="2:16">
      <c r="B1115" s="81"/>
      <c r="C1115" s="761" t="s">
        <v>18</v>
      </c>
      <c r="D1115" s="762"/>
      <c r="E1115" s="762"/>
      <c r="F1115" s="762"/>
      <c r="G1115" s="762"/>
      <c r="H1115" s="762"/>
      <c r="I1115" s="762"/>
      <c r="J1115" s="43"/>
      <c r="K1115" s="42"/>
      <c r="L1115" s="39">
        <v>0.28999999999999998</v>
      </c>
      <c r="M1115" s="831">
        <f>+ROUND(O1110*L1115,2)</f>
        <v>7546.7</v>
      </c>
      <c r="N1115" s="832"/>
      <c r="O1115" s="38"/>
      <c r="P1115" s="82"/>
    </row>
    <row r="1116" spans="2:16">
      <c r="B1116" s="81"/>
      <c r="C1116" s="44" t="s">
        <v>65</v>
      </c>
      <c r="D1116" s="31"/>
      <c r="E1116" s="31"/>
      <c r="F1116" s="31"/>
      <c r="G1116" s="31"/>
      <c r="H1116" s="31"/>
      <c r="I1116" s="31"/>
      <c r="J1116" s="43"/>
      <c r="K1116" s="42"/>
      <c r="L1116" s="39">
        <v>0.01</v>
      </c>
      <c r="M1116" s="831">
        <f>+ROUND(O1110*L1116,2)</f>
        <v>260.23</v>
      </c>
      <c r="N1116" s="832"/>
      <c r="O1116" s="38"/>
      <c r="P1116" s="82"/>
    </row>
    <row r="1117" spans="2:16" ht="14.4" thickBot="1">
      <c r="B1117" s="81"/>
      <c r="C1117" s="239" t="s">
        <v>66</v>
      </c>
      <c r="D1117" s="240"/>
      <c r="E1117" s="240"/>
      <c r="F1117" s="240"/>
      <c r="G1117" s="240"/>
      <c r="H1117" s="240"/>
      <c r="I1117" s="240"/>
      <c r="J1117" s="41"/>
      <c r="K1117" s="40"/>
      <c r="L1117" s="39">
        <v>0.05</v>
      </c>
      <c r="M1117" s="833">
        <f>+ROUND(O1110*L1117,2)</f>
        <v>1301.1500000000001</v>
      </c>
      <c r="N1117" s="834"/>
      <c r="O1117" s="38"/>
      <c r="P1117" s="82"/>
    </row>
    <row r="1118" spans="2:16" ht="14.4" thickBot="1">
      <c r="B1118" s="81"/>
      <c r="C1118" s="767" t="s">
        <v>46</v>
      </c>
      <c r="D1118" s="768"/>
      <c r="E1118" s="768"/>
      <c r="F1118" s="768"/>
      <c r="G1118" s="768"/>
      <c r="H1118" s="768"/>
      <c r="I1118" s="768"/>
      <c r="J1118" s="768"/>
      <c r="K1118" s="768"/>
      <c r="L1118" s="768"/>
      <c r="M1118" s="768"/>
      <c r="N1118" s="769"/>
      <c r="O1118" s="136">
        <f>SUM(M1115:N1117)</f>
        <v>9108.08</v>
      </c>
      <c r="P1118" s="82"/>
    </row>
    <row r="1119" spans="2:16" ht="14.4" thickBot="1">
      <c r="B1119" s="81"/>
      <c r="C1119" s="30"/>
      <c r="O1119" s="29"/>
      <c r="P1119" s="82"/>
    </row>
    <row r="1120" spans="2:16" ht="14.4" thickBot="1">
      <c r="B1120" s="81"/>
      <c r="C1120" s="752" t="s">
        <v>67</v>
      </c>
      <c r="D1120" s="753"/>
      <c r="E1120" s="753"/>
      <c r="F1120" s="753"/>
      <c r="G1120" s="753"/>
      <c r="H1120" s="753"/>
      <c r="I1120" s="753"/>
      <c r="J1120" s="753"/>
      <c r="K1120" s="753"/>
      <c r="L1120" s="753"/>
      <c r="M1120" s="753"/>
      <c r="N1120" s="754"/>
      <c r="O1120" s="150">
        <f>+O1118+O1110</f>
        <v>35131.17</v>
      </c>
      <c r="P1120" s="82"/>
    </row>
    <row r="1121" spans="2:16">
      <c r="B1121" s="81"/>
      <c r="C1121" s="37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5"/>
      <c r="P1121" s="82"/>
    </row>
    <row r="1122" spans="2:16">
      <c r="B1122" s="81"/>
      <c r="C1122" s="30"/>
      <c r="O1122" s="29"/>
      <c r="P1122" s="82"/>
    </row>
    <row r="1123" spans="2:16">
      <c r="B1123" s="81"/>
      <c r="C1123" s="30"/>
      <c r="O1123" s="29"/>
      <c r="P1123" s="82"/>
    </row>
    <row r="1124" spans="2:16" ht="18">
      <c r="B1124" s="81"/>
      <c r="C1124" s="30"/>
      <c r="H1124" s="128" t="s">
        <v>75</v>
      </c>
      <c r="O1124" s="29"/>
      <c r="P1124" s="82"/>
    </row>
    <row r="1125" spans="2:16" ht="18">
      <c r="B1125" s="81"/>
      <c r="C1125" s="34"/>
      <c r="D1125" s="85"/>
      <c r="E1125" s="85"/>
      <c r="F1125" s="85"/>
      <c r="G1125" s="85"/>
      <c r="H1125" s="128"/>
      <c r="I1125" s="85"/>
      <c r="J1125" s="85"/>
      <c r="K1125" s="85"/>
      <c r="L1125" s="85"/>
      <c r="M1125" s="85"/>
      <c r="N1125" s="85"/>
      <c r="O1125" s="33"/>
      <c r="P1125" s="82"/>
    </row>
    <row r="1126" spans="2:16" ht="18">
      <c r="B1126" s="81"/>
      <c r="C1126" s="34"/>
      <c r="D1126" s="85"/>
      <c r="E1126" s="85"/>
      <c r="F1126" s="85"/>
      <c r="G1126" s="85"/>
      <c r="H1126" s="128"/>
      <c r="K1126" s="85"/>
      <c r="L1126" s="85"/>
      <c r="M1126" s="85"/>
      <c r="N1126" s="85"/>
      <c r="O1126" s="33"/>
      <c r="P1126" s="82"/>
    </row>
    <row r="1127" spans="2:16" ht="18">
      <c r="B1127" s="81"/>
      <c r="C1127" s="32"/>
      <c r="D1127" s="86"/>
      <c r="E1127" s="86"/>
      <c r="F1127" s="86"/>
      <c r="G1127" s="86"/>
      <c r="H1127" s="128" t="s">
        <v>76</v>
      </c>
      <c r="I1127" s="86"/>
      <c r="J1127" s="86"/>
      <c r="K1127" s="86"/>
      <c r="L1127" s="86"/>
      <c r="M1127" s="86"/>
      <c r="N1127" s="86"/>
      <c r="O1127" s="28"/>
      <c r="P1127" s="82"/>
    </row>
    <row r="1128" spans="2:16" ht="18">
      <c r="B1128" s="81"/>
      <c r="C1128" s="30"/>
      <c r="H1128" s="129" t="s">
        <v>95</v>
      </c>
      <c r="O1128" s="29"/>
      <c r="P1128" s="82"/>
    </row>
    <row r="1129" spans="2:16" ht="18">
      <c r="B1129" s="81"/>
      <c r="C1129" s="27"/>
      <c r="D1129" s="87"/>
      <c r="E1129" s="87"/>
      <c r="H1129" s="128" t="s">
        <v>77</v>
      </c>
      <c r="K1129" s="130"/>
      <c r="L1129" s="130"/>
      <c r="M1129" s="130"/>
      <c r="N1129" s="130"/>
      <c r="O1129" s="131"/>
      <c r="P1129" s="82"/>
    </row>
    <row r="1130" spans="2:16" ht="16.2" thickBot="1">
      <c r="B1130" s="81"/>
      <c r="C1130" s="835"/>
      <c r="D1130" s="836"/>
      <c r="E1130" s="836"/>
      <c r="F1130" s="26"/>
      <c r="G1130" s="26"/>
      <c r="H1130" s="26"/>
      <c r="I1130" s="26"/>
      <c r="J1130" s="26"/>
      <c r="K1130" s="132"/>
      <c r="L1130" s="132"/>
      <c r="M1130" s="132"/>
      <c r="N1130" s="132"/>
      <c r="O1130" s="133"/>
      <c r="P1130" s="82"/>
    </row>
    <row r="1131" spans="2:16" ht="14.4" thickBot="1">
      <c r="B1131" s="88"/>
      <c r="C1131" s="89"/>
      <c r="D1131" s="89"/>
      <c r="E1131" s="89"/>
      <c r="F1131" s="89"/>
      <c r="G1131" s="89"/>
      <c r="H1131" s="89"/>
      <c r="I1131" s="89"/>
      <c r="J1131" s="89"/>
      <c r="K1131" s="89"/>
      <c r="L1131" s="89"/>
      <c r="M1131" s="89"/>
      <c r="N1131" s="89"/>
      <c r="O1131" s="89"/>
      <c r="P1131" s="90"/>
    </row>
    <row r="1132" spans="2:16" ht="14.4" thickTop="1">
      <c r="B1132" s="460"/>
      <c r="C1132" s="460"/>
      <c r="D1132" s="460"/>
      <c r="E1132" s="460"/>
      <c r="F1132" s="460"/>
      <c r="G1132" s="460"/>
      <c r="H1132" s="460"/>
      <c r="I1132" s="460"/>
      <c r="J1132" s="460"/>
      <c r="K1132" s="460"/>
      <c r="L1132" s="460"/>
      <c r="M1132" s="460"/>
      <c r="N1132" s="460"/>
      <c r="O1132" s="460"/>
      <c r="P1132" s="460"/>
    </row>
    <row r="1133" spans="2:16" ht="14.4" thickBot="1"/>
    <row r="1134" spans="2:16" ht="14.4" thickTop="1">
      <c r="B1134" s="828"/>
      <c r="C1134" s="829"/>
      <c r="D1134" s="829"/>
      <c r="E1134" s="829"/>
      <c r="F1134" s="829"/>
      <c r="G1134" s="829"/>
      <c r="H1134" s="829"/>
      <c r="I1134" s="829"/>
      <c r="J1134" s="829"/>
      <c r="K1134" s="829"/>
      <c r="L1134" s="829"/>
      <c r="M1134" s="829"/>
      <c r="N1134" s="829"/>
      <c r="O1134" s="829"/>
      <c r="P1134" s="830"/>
    </row>
    <row r="1135" spans="2:16" ht="13.8" customHeight="1">
      <c r="B1135" s="103"/>
      <c r="C1135" s="933" t="s">
        <v>336</v>
      </c>
      <c r="D1135" s="933"/>
      <c r="E1135" s="933"/>
      <c r="F1135" s="933"/>
      <c r="G1135" s="933"/>
      <c r="H1135" s="933"/>
      <c r="I1135" s="933"/>
      <c r="J1135" s="933"/>
      <c r="K1135" s="933"/>
      <c r="L1135" s="933"/>
      <c r="M1135" s="933"/>
      <c r="P1135" s="82"/>
    </row>
    <row r="1136" spans="2:16" ht="14.4">
      <c r="B1136" s="103"/>
      <c r="C1136" s="933" t="s">
        <v>334</v>
      </c>
      <c r="D1136" s="933"/>
      <c r="E1136" s="933"/>
      <c r="F1136" s="933"/>
      <c r="G1136" s="935"/>
      <c r="H1136" s="935"/>
      <c r="I1136" s="935"/>
      <c r="J1136" s="935"/>
      <c r="K1136" s="935"/>
      <c r="L1136" s="935"/>
      <c r="M1136" s="935"/>
      <c r="P1136" s="82"/>
    </row>
    <row r="1137" spans="2:16">
      <c r="B1137" s="103"/>
      <c r="C1137" s="91"/>
      <c r="D1137" s="92"/>
      <c r="E1137" s="91"/>
      <c r="F1137" s="92"/>
      <c r="P1137" s="82"/>
    </row>
    <row r="1138" spans="2:16" ht="14.4" thickBot="1">
      <c r="B1138" s="81"/>
      <c r="P1138" s="82"/>
    </row>
    <row r="1139" spans="2:16">
      <c r="B1139" s="81"/>
      <c r="C1139" s="820"/>
      <c r="D1139" s="821"/>
      <c r="E1139" s="810"/>
      <c r="F1139" s="810"/>
      <c r="G1139" s="810"/>
      <c r="H1139" s="810"/>
      <c r="I1139" s="810"/>
      <c r="J1139" s="810"/>
      <c r="K1139" s="811"/>
      <c r="L1139" s="790"/>
      <c r="M1139" s="791"/>
      <c r="N1139" s="791"/>
      <c r="O1139" s="792"/>
      <c r="P1139" s="82"/>
    </row>
    <row r="1140" spans="2:16">
      <c r="B1140" s="81"/>
      <c r="C1140" s="822"/>
      <c r="D1140" s="823"/>
      <c r="E1140" s="812" t="s">
        <v>74</v>
      </c>
      <c r="F1140" s="812"/>
      <c r="G1140" s="812"/>
      <c r="H1140" s="812"/>
      <c r="I1140" s="812"/>
      <c r="J1140" s="812"/>
      <c r="K1140" s="813"/>
      <c r="L1140" s="793"/>
      <c r="M1140" s="794"/>
      <c r="N1140" s="794"/>
      <c r="O1140" s="795"/>
      <c r="P1140" s="82"/>
    </row>
    <row r="1141" spans="2:16">
      <c r="B1141" s="81"/>
      <c r="C1141" s="822"/>
      <c r="D1141" s="823"/>
      <c r="E1141" s="814"/>
      <c r="F1141" s="814"/>
      <c r="G1141" s="814"/>
      <c r="H1141" s="814"/>
      <c r="I1141" s="814"/>
      <c r="J1141" s="814"/>
      <c r="K1141" s="815"/>
      <c r="L1141" s="774" t="s">
        <v>28</v>
      </c>
      <c r="M1141" s="796"/>
      <c r="N1141" s="797"/>
      <c r="O1141" s="798"/>
      <c r="P1141" s="82"/>
    </row>
    <row r="1142" spans="2:16">
      <c r="B1142" s="81"/>
      <c r="C1142" s="822"/>
      <c r="D1142" s="823"/>
      <c r="E1142" s="812"/>
      <c r="F1142" s="812"/>
      <c r="G1142" s="812"/>
      <c r="H1142" s="812"/>
      <c r="I1142" s="812"/>
      <c r="J1142" s="812"/>
      <c r="K1142" s="813"/>
      <c r="L1142" s="775"/>
      <c r="M1142" s="799"/>
      <c r="N1142" s="800"/>
      <c r="O1142" s="801"/>
      <c r="P1142" s="82"/>
    </row>
    <row r="1143" spans="2:16">
      <c r="B1143" s="81"/>
      <c r="C1143" s="822"/>
      <c r="D1143" s="823"/>
      <c r="E1143" s="816"/>
      <c r="F1143" s="816"/>
      <c r="G1143" s="816"/>
      <c r="H1143" s="816"/>
      <c r="I1143" s="816"/>
      <c r="J1143" s="816"/>
      <c r="K1143" s="817"/>
      <c r="L1143" s="774" t="s">
        <v>29</v>
      </c>
      <c r="M1143" s="774">
        <v>15</v>
      </c>
      <c r="N1143" s="774" t="s">
        <v>30</v>
      </c>
      <c r="O1143" s="788" t="str">
        <f>+$O$11</f>
        <v>X</v>
      </c>
      <c r="P1143" s="82"/>
    </row>
    <row r="1144" spans="2:16">
      <c r="B1144" s="81"/>
      <c r="C1144" s="822"/>
      <c r="D1144" s="823"/>
      <c r="E1144" s="816"/>
      <c r="F1144" s="816"/>
      <c r="G1144" s="816"/>
      <c r="H1144" s="816"/>
      <c r="I1144" s="816"/>
      <c r="J1144" s="816"/>
      <c r="K1144" s="817"/>
      <c r="L1144" s="804"/>
      <c r="M1144" s="804"/>
      <c r="N1144" s="804"/>
      <c r="O1144" s="789"/>
      <c r="P1144" s="82"/>
    </row>
    <row r="1145" spans="2:16">
      <c r="B1145" s="81"/>
      <c r="C1145" s="824"/>
      <c r="D1145" s="825"/>
      <c r="E1145" s="818" t="s">
        <v>31</v>
      </c>
      <c r="F1145" s="818"/>
      <c r="G1145" s="818"/>
      <c r="H1145" s="818"/>
      <c r="I1145" s="818"/>
      <c r="J1145" s="818"/>
      <c r="K1145" s="819"/>
      <c r="L1145" s="804"/>
      <c r="M1145" s="804"/>
      <c r="N1145" s="804"/>
      <c r="O1145" s="789"/>
      <c r="P1145" s="82"/>
    </row>
    <row r="1146" spans="2:16" ht="14.4" thickBot="1">
      <c r="B1146" s="81"/>
      <c r="C1146" s="74"/>
      <c r="D1146" s="73"/>
      <c r="E1146" s="73"/>
      <c r="F1146" s="73"/>
      <c r="G1146" s="73"/>
      <c r="H1146" s="73"/>
      <c r="I1146" s="73"/>
      <c r="J1146" s="73"/>
      <c r="K1146" s="73"/>
      <c r="L1146" s="73"/>
      <c r="M1146" s="72"/>
      <c r="N1146" s="72"/>
      <c r="O1146" s="71"/>
      <c r="P1146" s="82"/>
    </row>
    <row r="1147" spans="2:16">
      <c r="B1147" s="81"/>
      <c r="C1147" s="70"/>
      <c r="D1147" s="69"/>
      <c r="E1147" s="69"/>
      <c r="F1147" s="69"/>
      <c r="G1147" s="69"/>
      <c r="H1147" s="69"/>
      <c r="I1147" s="69"/>
      <c r="J1147" s="69"/>
      <c r="K1147" s="69"/>
      <c r="L1147" s="68" t="s">
        <v>32</v>
      </c>
      <c r="M1147" s="67" t="s">
        <v>33</v>
      </c>
      <c r="N1147" s="67" t="s">
        <v>34</v>
      </c>
      <c r="O1147" s="66" t="s">
        <v>35</v>
      </c>
      <c r="P1147" s="82"/>
    </row>
    <row r="1148" spans="2:16">
      <c r="B1148" s="81"/>
      <c r="C1148" s="32"/>
      <c r="D1148" s="242"/>
      <c r="E1148" s="242"/>
      <c r="F1148" s="242"/>
      <c r="G1148" s="242"/>
      <c r="H1148" s="242"/>
      <c r="I1148" s="242"/>
      <c r="J1148" s="242"/>
      <c r="K1148" s="242"/>
      <c r="L1148" s="84"/>
      <c r="M1148" s="65">
        <f>+$M$16</f>
        <v>2</v>
      </c>
      <c r="N1148" s="65">
        <f>+$N$16</f>
        <v>6</v>
      </c>
      <c r="O1148" s="64">
        <f>+$O$16</f>
        <v>2026</v>
      </c>
      <c r="P1148" s="82"/>
    </row>
    <row r="1149" spans="2:16">
      <c r="B1149" s="81"/>
      <c r="C1149" s="63"/>
      <c r="D1149" s="62"/>
      <c r="E1149" s="62"/>
      <c r="F1149" s="62"/>
      <c r="G1149" s="62"/>
      <c r="H1149" s="62"/>
      <c r="I1149" s="62"/>
      <c r="J1149" s="62"/>
      <c r="K1149" s="62"/>
      <c r="L1149" s="62"/>
      <c r="M1149" s="62"/>
      <c r="N1149" s="62"/>
      <c r="O1149" s="61"/>
      <c r="P1149" s="82"/>
    </row>
    <row r="1150" spans="2:16" ht="14.4" thickBot="1">
      <c r="B1150" s="81"/>
      <c r="C1150" s="239"/>
      <c r="D1150" s="240"/>
      <c r="E1150" s="240"/>
      <c r="F1150" s="240"/>
      <c r="G1150" s="240"/>
      <c r="H1150" s="240"/>
      <c r="I1150" s="240"/>
      <c r="J1150" s="240"/>
      <c r="K1150" s="240"/>
      <c r="L1150" s="240"/>
      <c r="M1150" s="240"/>
      <c r="N1150" s="240"/>
      <c r="O1150" s="60"/>
      <c r="P1150" s="82"/>
    </row>
    <row r="1151" spans="2:16" ht="14.4" thickBot="1">
      <c r="B1151" s="81"/>
      <c r="C1151" s="37"/>
      <c r="D1151" s="36"/>
      <c r="E1151" s="36"/>
      <c r="F1151" s="36"/>
      <c r="G1151" s="36"/>
      <c r="H1151" s="36"/>
      <c r="K1151" s="36"/>
      <c r="L1151" s="36"/>
      <c r="M1151" s="36"/>
      <c r="N1151" s="36"/>
      <c r="O1151" s="35"/>
      <c r="P1151" s="82"/>
    </row>
    <row r="1152" spans="2:16">
      <c r="B1152" s="81"/>
      <c r="C1152" s="841" t="s">
        <v>36</v>
      </c>
      <c r="D1152" s="842"/>
      <c r="E1152" s="842"/>
      <c r="F1152" s="842"/>
      <c r="G1152" s="842"/>
      <c r="H1152" s="842"/>
      <c r="I1152" s="842"/>
      <c r="J1152" s="842"/>
      <c r="K1152" s="842"/>
      <c r="L1152" s="842"/>
      <c r="M1152" s="842"/>
      <c r="N1152" s="842"/>
      <c r="O1152" s="843"/>
      <c r="P1152" s="82"/>
    </row>
    <row r="1153" spans="2:16" ht="14.4" thickBot="1">
      <c r="B1153" s="81"/>
      <c r="C1153" s="30"/>
      <c r="O1153" s="29"/>
      <c r="P1153" s="82"/>
    </row>
    <row r="1154" spans="2:16">
      <c r="B1154" s="81"/>
      <c r="C1154" s="117" t="s">
        <v>37</v>
      </c>
      <c r="D1154" s="776" t="s">
        <v>38</v>
      </c>
      <c r="E1154" s="777"/>
      <c r="F1154" s="777"/>
      <c r="G1154" s="777"/>
      <c r="H1154" s="777"/>
      <c r="I1154" s="777"/>
      <c r="J1154" s="777"/>
      <c r="K1154" s="777"/>
      <c r="L1154" s="778"/>
      <c r="M1154" s="839" t="s">
        <v>39</v>
      </c>
      <c r="N1154" s="840"/>
      <c r="O1154" s="117" t="s">
        <v>8</v>
      </c>
      <c r="P1154" s="82"/>
    </row>
    <row r="1155" spans="2:16" ht="14.4" thickBot="1">
      <c r="B1155" s="81"/>
      <c r="C1155" s="118">
        <f>+'PRESUPUESTO OFICIAL (Entidad)'!D41</f>
        <v>6.03</v>
      </c>
      <c r="D1155" s="807" t="str">
        <f>+'PRESUPUESTO OFICIAL (Entidad)'!E41</f>
        <v>Punto sanitario de 4" Sanitario</v>
      </c>
      <c r="E1155" s="808"/>
      <c r="F1155" s="808"/>
      <c r="G1155" s="808"/>
      <c r="H1155" s="808"/>
      <c r="I1155" s="808"/>
      <c r="J1155" s="808"/>
      <c r="K1155" s="808"/>
      <c r="L1155" s="809"/>
      <c r="M1155" s="807" t="str">
        <f>+'PRESUPUESTO OFICIAL (Entidad)'!F41</f>
        <v>UND</v>
      </c>
      <c r="N1155" s="809"/>
      <c r="O1155" s="119">
        <f>+'PRESUPUESTO OFICIAL (Entidad)'!G41</f>
        <v>10</v>
      </c>
      <c r="P1155" s="82"/>
    </row>
    <row r="1156" spans="2:16">
      <c r="B1156" s="81"/>
      <c r="C1156" s="779" t="s">
        <v>40</v>
      </c>
      <c r="D1156" s="780"/>
      <c r="E1156" s="780"/>
      <c r="F1156" s="780"/>
      <c r="G1156" s="780"/>
      <c r="H1156" s="780"/>
      <c r="I1156" s="780"/>
      <c r="J1156" s="780"/>
      <c r="K1156" s="780"/>
      <c r="L1156" s="780"/>
      <c r="M1156" s="780"/>
      <c r="N1156" s="780"/>
      <c r="O1156" s="781"/>
      <c r="P1156" s="82"/>
    </row>
    <row r="1157" spans="2:16">
      <c r="B1157" s="81"/>
      <c r="C1157" s="782"/>
      <c r="D1157" s="783"/>
      <c r="E1157" s="783"/>
      <c r="F1157" s="783"/>
      <c r="G1157" s="783"/>
      <c r="H1157" s="783"/>
      <c r="I1157" s="783"/>
      <c r="J1157" s="783"/>
      <c r="K1157" s="783"/>
      <c r="L1157" s="783"/>
      <c r="M1157" s="783"/>
      <c r="N1157" s="783"/>
      <c r="O1157" s="784"/>
      <c r="P1157" s="82"/>
    </row>
    <row r="1158" spans="2:16" ht="14.4" thickBot="1">
      <c r="B1158" s="81"/>
      <c r="C1158" s="785"/>
      <c r="D1158" s="786"/>
      <c r="E1158" s="786"/>
      <c r="F1158" s="786"/>
      <c r="G1158" s="786"/>
      <c r="H1158" s="786"/>
      <c r="I1158" s="786"/>
      <c r="J1158" s="786"/>
      <c r="K1158" s="786"/>
      <c r="L1158" s="786"/>
      <c r="M1158" s="786"/>
      <c r="N1158" s="786"/>
      <c r="O1158" s="787"/>
      <c r="P1158" s="82"/>
    </row>
    <row r="1159" spans="2:16">
      <c r="B1159" s="81"/>
      <c r="C1159" s="757" t="s">
        <v>38</v>
      </c>
      <c r="D1159" s="837"/>
      <c r="E1159" s="837"/>
      <c r="F1159" s="837"/>
      <c r="G1159" s="838"/>
      <c r="H1159" s="759" t="s">
        <v>41</v>
      </c>
      <c r="I1159" s="837"/>
      <c r="J1159" s="805" t="s">
        <v>42</v>
      </c>
      <c r="K1159" s="806"/>
      <c r="L1159" s="121" t="s">
        <v>43</v>
      </c>
      <c r="M1159" s="759" t="s">
        <v>44</v>
      </c>
      <c r="N1159" s="760"/>
      <c r="O1159" s="122" t="s">
        <v>45</v>
      </c>
      <c r="P1159" s="82"/>
    </row>
    <row r="1160" spans="2:16">
      <c r="B1160" s="81"/>
      <c r="C1160" s="761" t="s">
        <v>78</v>
      </c>
      <c r="D1160" s="762"/>
      <c r="E1160" s="762"/>
      <c r="F1160" s="762"/>
      <c r="G1160" s="844"/>
      <c r="H1160" s="845"/>
      <c r="I1160" s="844"/>
      <c r="J1160" s="826" t="s">
        <v>79</v>
      </c>
      <c r="K1160" s="827"/>
      <c r="L1160" s="134">
        <f>+O1191</f>
        <v>753</v>
      </c>
      <c r="M1160" s="846">
        <v>0.1</v>
      </c>
      <c r="N1160" s="847"/>
      <c r="O1160" s="135">
        <f>+ROUND(L1160*M1160,2)</f>
        <v>75.3</v>
      </c>
      <c r="P1160" s="82"/>
    </row>
    <row r="1161" spans="2:16">
      <c r="B1161" s="81"/>
      <c r="C1161" s="202"/>
      <c r="D1161" s="203"/>
      <c r="E1161" s="203"/>
      <c r="F1161" s="203"/>
      <c r="G1161" s="204"/>
      <c r="H1161" s="205"/>
      <c r="I1161" s="204"/>
      <c r="J1161" s="863"/>
      <c r="K1161" s="864"/>
      <c r="L1161" s="206"/>
      <c r="M1161" s="865"/>
      <c r="N1161" s="866"/>
      <c r="O1161" s="135"/>
      <c r="P1161" s="82"/>
    </row>
    <row r="1162" spans="2:16" ht="14.4" thickBot="1">
      <c r="B1162" s="81"/>
      <c r="C1162" s="755"/>
      <c r="D1162" s="756"/>
      <c r="E1162" s="756"/>
      <c r="F1162" s="756"/>
      <c r="G1162" s="852"/>
      <c r="H1162" s="853"/>
      <c r="I1162" s="852"/>
      <c r="J1162" s="765"/>
      <c r="K1162" s="766"/>
      <c r="L1162" s="212"/>
      <c r="M1162" s="854"/>
      <c r="N1162" s="855"/>
      <c r="O1162" s="135"/>
      <c r="P1162" s="82"/>
    </row>
    <row r="1163" spans="2:16" ht="14.4" thickBot="1">
      <c r="B1163" s="81"/>
      <c r="C1163" s="767" t="s">
        <v>46</v>
      </c>
      <c r="D1163" s="768"/>
      <c r="E1163" s="768"/>
      <c r="F1163" s="768"/>
      <c r="G1163" s="768"/>
      <c r="H1163" s="768"/>
      <c r="I1163" s="768"/>
      <c r="J1163" s="768"/>
      <c r="K1163" s="768"/>
      <c r="L1163" s="768"/>
      <c r="M1163" s="768"/>
      <c r="N1163" s="769"/>
      <c r="O1163" s="136">
        <f>SUM(O1160:O1162)</f>
        <v>75.3</v>
      </c>
      <c r="P1163" s="82"/>
    </row>
    <row r="1164" spans="2:16">
      <c r="B1164" s="81"/>
      <c r="C1164" s="779" t="s">
        <v>47</v>
      </c>
      <c r="D1164" s="780"/>
      <c r="E1164" s="780"/>
      <c r="F1164" s="780"/>
      <c r="G1164" s="780"/>
      <c r="H1164" s="780"/>
      <c r="I1164" s="780"/>
      <c r="J1164" s="780"/>
      <c r="K1164" s="780"/>
      <c r="L1164" s="780"/>
      <c r="M1164" s="780"/>
      <c r="N1164" s="780"/>
      <c r="O1164" s="781"/>
      <c r="P1164" s="82"/>
    </row>
    <row r="1165" spans="2:16">
      <c r="B1165" s="81"/>
      <c r="C1165" s="782"/>
      <c r="D1165" s="783"/>
      <c r="E1165" s="783"/>
      <c r="F1165" s="783"/>
      <c r="G1165" s="783"/>
      <c r="H1165" s="783"/>
      <c r="I1165" s="783"/>
      <c r="J1165" s="783"/>
      <c r="K1165" s="783"/>
      <c r="L1165" s="783"/>
      <c r="M1165" s="783"/>
      <c r="N1165" s="783"/>
      <c r="O1165" s="784"/>
      <c r="P1165" s="82"/>
    </row>
    <row r="1166" spans="2:16" ht="14.4" thickBot="1">
      <c r="B1166" s="81"/>
      <c r="C1166" s="785"/>
      <c r="D1166" s="786"/>
      <c r="E1166" s="786"/>
      <c r="F1166" s="786"/>
      <c r="G1166" s="786"/>
      <c r="H1166" s="786"/>
      <c r="I1166" s="786"/>
      <c r="J1166" s="786"/>
      <c r="K1166" s="786"/>
      <c r="L1166" s="786"/>
      <c r="M1166" s="786"/>
      <c r="N1166" s="786"/>
      <c r="O1166" s="787"/>
      <c r="P1166" s="82"/>
    </row>
    <row r="1167" spans="2:16">
      <c r="B1167" s="81"/>
      <c r="C1167" s="757" t="s">
        <v>38</v>
      </c>
      <c r="D1167" s="758"/>
      <c r="E1167" s="758"/>
      <c r="F1167" s="758"/>
      <c r="G1167" s="758"/>
      <c r="H1167" s="758"/>
      <c r="I1167" s="758"/>
      <c r="J1167" s="760"/>
      <c r="K1167" s="241" t="s">
        <v>39</v>
      </c>
      <c r="L1167" s="121" t="s">
        <v>8</v>
      </c>
      <c r="M1167" s="759" t="s">
        <v>48</v>
      </c>
      <c r="N1167" s="760"/>
      <c r="O1167" s="122" t="s">
        <v>45</v>
      </c>
      <c r="P1167" s="82"/>
    </row>
    <row r="1168" spans="2:16">
      <c r="B1168" s="81"/>
      <c r="C1168" s="397" t="s">
        <v>251</v>
      </c>
      <c r="D1168" s="401"/>
      <c r="E1168" s="401"/>
      <c r="F1168" s="401"/>
      <c r="G1168" s="401"/>
      <c r="H1168" s="401"/>
      <c r="I1168" s="401"/>
      <c r="J1168" s="402"/>
      <c r="K1168" s="208" t="s">
        <v>163</v>
      </c>
      <c r="L1168" s="209">
        <v>2.1000000000000001E-2</v>
      </c>
      <c r="M1168" s="860">
        <v>94253.95</v>
      </c>
      <c r="N1168" s="861"/>
      <c r="O1168" s="135">
        <f>+ROUND(M1168*L1168,2)</f>
        <v>1979.33</v>
      </c>
      <c r="P1168" s="82"/>
    </row>
    <row r="1169" spans="2:16">
      <c r="B1169" s="81"/>
      <c r="C1169" s="455" t="s">
        <v>252</v>
      </c>
      <c r="D1169" s="456"/>
      <c r="E1169" s="456"/>
      <c r="F1169" s="456"/>
      <c r="G1169" s="456"/>
      <c r="H1169" s="456"/>
      <c r="I1169" s="456"/>
      <c r="J1169" s="457"/>
      <c r="K1169" s="208" t="s">
        <v>163</v>
      </c>
      <c r="L1169" s="209">
        <v>2.1000000000000001E-2</v>
      </c>
      <c r="M1169" s="860">
        <v>45446.1</v>
      </c>
      <c r="N1169" s="861"/>
      <c r="O1169" s="135">
        <f t="shared" ref="O1169:O1173" si="12">+ROUND(M1169*L1169,2)</f>
        <v>954.37</v>
      </c>
      <c r="P1169" s="82"/>
    </row>
    <row r="1170" spans="2:16">
      <c r="B1170" s="81"/>
      <c r="C1170" s="455" t="s">
        <v>253</v>
      </c>
      <c r="D1170" s="456"/>
      <c r="E1170" s="456"/>
      <c r="F1170" s="456"/>
      <c r="G1170" s="456"/>
      <c r="H1170" s="456"/>
      <c r="I1170" s="456"/>
      <c r="J1170" s="457"/>
      <c r="K1170" s="208" t="s">
        <v>255</v>
      </c>
      <c r="L1170" s="209">
        <v>0.1</v>
      </c>
      <c r="M1170" s="860">
        <v>20000</v>
      </c>
      <c r="N1170" s="861"/>
      <c r="O1170" s="135">
        <f t="shared" si="12"/>
        <v>2000</v>
      </c>
      <c r="P1170" s="82"/>
    </row>
    <row r="1171" spans="2:16">
      <c r="B1171" s="81"/>
      <c r="C1171" s="455" t="s">
        <v>256</v>
      </c>
      <c r="D1171" s="456"/>
      <c r="E1171" s="456"/>
      <c r="F1171" s="456"/>
      <c r="G1171" s="456"/>
      <c r="H1171" s="456"/>
      <c r="I1171" s="456"/>
      <c r="J1171" s="457"/>
      <c r="K1171" s="208" t="s">
        <v>163</v>
      </c>
      <c r="L1171" s="209">
        <v>0.21000000000000005</v>
      </c>
      <c r="M1171" s="860">
        <v>20000</v>
      </c>
      <c r="N1171" s="861"/>
      <c r="O1171" s="135">
        <f t="shared" si="12"/>
        <v>4200</v>
      </c>
      <c r="P1171" s="82"/>
    </row>
    <row r="1172" spans="2:16">
      <c r="B1172" s="81"/>
      <c r="C1172" s="455" t="s">
        <v>257</v>
      </c>
      <c r="D1172" s="456"/>
      <c r="E1172" s="456"/>
      <c r="F1172" s="456"/>
      <c r="G1172" s="456"/>
      <c r="H1172" s="456"/>
      <c r="I1172" s="456"/>
      <c r="J1172" s="457"/>
      <c r="K1172" s="208" t="s">
        <v>163</v>
      </c>
      <c r="L1172" s="209">
        <v>0.21000000000000005</v>
      </c>
      <c r="M1172" s="860">
        <v>10000</v>
      </c>
      <c r="N1172" s="861"/>
      <c r="O1172" s="135">
        <f t="shared" si="12"/>
        <v>2100</v>
      </c>
      <c r="P1172" s="82"/>
    </row>
    <row r="1173" spans="2:16">
      <c r="B1173" s="81"/>
      <c r="C1173" s="202" t="s">
        <v>258</v>
      </c>
      <c r="D1173" s="164"/>
      <c r="E1173" s="164"/>
      <c r="F1173" s="164"/>
      <c r="G1173" s="164"/>
      <c r="H1173" s="164"/>
      <c r="I1173" s="164"/>
      <c r="J1173" s="204"/>
      <c r="K1173" s="208" t="s">
        <v>163</v>
      </c>
      <c r="L1173" s="209">
        <v>0.21000000000000005</v>
      </c>
      <c r="M1173" s="860">
        <v>13000</v>
      </c>
      <c r="N1173" s="861"/>
      <c r="O1173" s="135">
        <f t="shared" si="12"/>
        <v>2730</v>
      </c>
      <c r="P1173" s="82"/>
    </row>
    <row r="1174" spans="2:16" ht="14.4" thickBot="1">
      <c r="B1174" s="81"/>
      <c r="C1174" s="393"/>
      <c r="D1174" s="394"/>
      <c r="E1174" s="394"/>
      <c r="F1174" s="394"/>
      <c r="G1174" s="394"/>
      <c r="H1174" s="394"/>
      <c r="I1174" s="394"/>
      <c r="J1174" s="395"/>
      <c r="K1174" s="138"/>
      <c r="L1174" s="140"/>
      <c r="M1174" s="458"/>
      <c r="N1174" s="459"/>
      <c r="O1174" s="135"/>
      <c r="P1174" s="82"/>
    </row>
    <row r="1175" spans="2:16" ht="14.4" thickBot="1">
      <c r="B1175" s="81"/>
      <c r="C1175" s="767" t="s">
        <v>46</v>
      </c>
      <c r="D1175" s="768"/>
      <c r="E1175" s="768"/>
      <c r="F1175" s="768"/>
      <c r="G1175" s="768"/>
      <c r="H1175" s="768"/>
      <c r="I1175" s="768"/>
      <c r="J1175" s="768"/>
      <c r="K1175" s="768"/>
      <c r="L1175" s="768"/>
      <c r="M1175" s="768"/>
      <c r="N1175" s="769"/>
      <c r="O1175" s="141">
        <f>SUM(O1168:O1174)</f>
        <v>13963.7</v>
      </c>
      <c r="P1175" s="82"/>
    </row>
    <row r="1176" spans="2:16">
      <c r="B1176" s="81"/>
      <c r="C1176" s="779" t="s">
        <v>49</v>
      </c>
      <c r="D1176" s="780"/>
      <c r="E1176" s="780"/>
      <c r="F1176" s="780"/>
      <c r="G1176" s="780"/>
      <c r="H1176" s="780"/>
      <c r="I1176" s="780"/>
      <c r="J1176" s="780"/>
      <c r="K1176" s="780"/>
      <c r="L1176" s="780"/>
      <c r="M1176" s="780"/>
      <c r="N1176" s="780"/>
      <c r="O1176" s="781"/>
      <c r="P1176" s="82"/>
    </row>
    <row r="1177" spans="2:16">
      <c r="B1177" s="81"/>
      <c r="C1177" s="782"/>
      <c r="D1177" s="783"/>
      <c r="E1177" s="783"/>
      <c r="F1177" s="783"/>
      <c r="G1177" s="783"/>
      <c r="H1177" s="783"/>
      <c r="I1177" s="783"/>
      <c r="J1177" s="783"/>
      <c r="K1177" s="783"/>
      <c r="L1177" s="783"/>
      <c r="M1177" s="783"/>
      <c r="N1177" s="783"/>
      <c r="O1177" s="784"/>
      <c r="P1177" s="82"/>
    </row>
    <row r="1178" spans="2:16" ht="14.4" thickBot="1">
      <c r="B1178" s="81"/>
      <c r="C1178" s="785"/>
      <c r="D1178" s="786"/>
      <c r="E1178" s="786"/>
      <c r="F1178" s="786"/>
      <c r="G1178" s="786"/>
      <c r="H1178" s="786"/>
      <c r="I1178" s="786"/>
      <c r="J1178" s="786"/>
      <c r="K1178" s="786"/>
      <c r="L1178" s="786"/>
      <c r="M1178" s="786"/>
      <c r="N1178" s="786"/>
      <c r="O1178" s="787"/>
      <c r="P1178" s="82"/>
    </row>
    <row r="1179" spans="2:16">
      <c r="B1179" s="81"/>
      <c r="C1179" s="757" t="s">
        <v>50</v>
      </c>
      <c r="D1179" s="758"/>
      <c r="E1179" s="758"/>
      <c r="F1179" s="758"/>
      <c r="G1179" s="758"/>
      <c r="H1179" s="758"/>
      <c r="I1179" s="758"/>
      <c r="J1179" s="121" t="s">
        <v>51</v>
      </c>
      <c r="K1179" s="237" t="s">
        <v>52</v>
      </c>
      <c r="L1179" s="124" t="s">
        <v>53</v>
      </c>
      <c r="M1179" s="759" t="s">
        <v>54</v>
      </c>
      <c r="N1179" s="760"/>
      <c r="O1179" s="122" t="s">
        <v>45</v>
      </c>
      <c r="P1179" s="82"/>
    </row>
    <row r="1180" spans="2:16">
      <c r="B1180" s="81"/>
      <c r="C1180" s="761" t="s">
        <v>196</v>
      </c>
      <c r="D1180" s="762"/>
      <c r="E1180" s="762"/>
      <c r="F1180" s="762"/>
      <c r="G1180" s="762"/>
      <c r="H1180" s="762"/>
      <c r="I1180" s="762"/>
      <c r="J1180" s="55">
        <v>0.01</v>
      </c>
      <c r="K1180" s="56">
        <v>12</v>
      </c>
      <c r="L1180" s="55" t="s">
        <v>197</v>
      </c>
      <c r="M1180" s="763">
        <v>1800</v>
      </c>
      <c r="N1180" s="764"/>
      <c r="O1180" s="54">
        <f>M1180*K1180*J1180</f>
        <v>216</v>
      </c>
      <c r="P1180" s="82"/>
    </row>
    <row r="1181" spans="2:16" ht="14.4" thickBot="1">
      <c r="B1181" s="81"/>
      <c r="C1181" s="755"/>
      <c r="D1181" s="756"/>
      <c r="E1181" s="756"/>
      <c r="F1181" s="756"/>
      <c r="G1181" s="756"/>
      <c r="H1181" s="756"/>
      <c r="I1181" s="756"/>
      <c r="J1181" s="46"/>
      <c r="K1181" s="26"/>
      <c r="L1181" s="46"/>
      <c r="M1181" s="765"/>
      <c r="N1181" s="766"/>
      <c r="O1181" s="151"/>
      <c r="P1181" s="82"/>
    </row>
    <row r="1182" spans="2:16" ht="14.4" thickBot="1">
      <c r="B1182" s="81"/>
      <c r="C1182" s="767" t="s">
        <v>46</v>
      </c>
      <c r="D1182" s="768"/>
      <c r="E1182" s="768"/>
      <c r="F1182" s="768"/>
      <c r="G1182" s="768"/>
      <c r="H1182" s="768"/>
      <c r="I1182" s="768"/>
      <c r="J1182" s="768"/>
      <c r="K1182" s="768"/>
      <c r="L1182" s="768"/>
      <c r="M1182" s="768"/>
      <c r="N1182" s="769"/>
      <c r="O1182" s="136">
        <f>SUM(O1180:O1181)</f>
        <v>216</v>
      </c>
      <c r="P1182" s="82"/>
    </row>
    <row r="1183" spans="2:16">
      <c r="B1183" s="81"/>
      <c r="C1183" s="779" t="s">
        <v>55</v>
      </c>
      <c r="D1183" s="780"/>
      <c r="E1183" s="780"/>
      <c r="F1183" s="780"/>
      <c r="G1183" s="780"/>
      <c r="H1183" s="780"/>
      <c r="I1183" s="780"/>
      <c r="J1183" s="780"/>
      <c r="K1183" s="780"/>
      <c r="L1183" s="780"/>
      <c r="M1183" s="780"/>
      <c r="N1183" s="780"/>
      <c r="O1183" s="781"/>
      <c r="P1183" s="82"/>
    </row>
    <row r="1184" spans="2:16">
      <c r="B1184" s="81"/>
      <c r="C1184" s="782"/>
      <c r="D1184" s="783"/>
      <c r="E1184" s="783"/>
      <c r="F1184" s="783"/>
      <c r="G1184" s="783"/>
      <c r="H1184" s="783"/>
      <c r="I1184" s="783"/>
      <c r="J1184" s="783"/>
      <c r="K1184" s="783"/>
      <c r="L1184" s="783"/>
      <c r="M1184" s="783"/>
      <c r="N1184" s="783"/>
      <c r="O1184" s="784"/>
      <c r="P1184" s="82"/>
    </row>
    <row r="1185" spans="2:16" ht="14.4" thickBot="1">
      <c r="B1185" s="81"/>
      <c r="C1185" s="785"/>
      <c r="D1185" s="786"/>
      <c r="E1185" s="786"/>
      <c r="F1185" s="786"/>
      <c r="G1185" s="786"/>
      <c r="H1185" s="786"/>
      <c r="I1185" s="786"/>
      <c r="J1185" s="786"/>
      <c r="K1185" s="786"/>
      <c r="L1185" s="786"/>
      <c r="M1185" s="786"/>
      <c r="N1185" s="786"/>
      <c r="O1185" s="787"/>
      <c r="P1185" s="82"/>
    </row>
    <row r="1186" spans="2:16" ht="27.6" customHeight="1">
      <c r="B1186" s="81"/>
      <c r="C1186" s="770" t="s">
        <v>56</v>
      </c>
      <c r="D1186" s="771"/>
      <c r="E1186" s="771"/>
      <c r="F1186" s="771"/>
      <c r="G1186" s="771"/>
      <c r="H1186" s="771"/>
      <c r="I1186" s="771"/>
      <c r="J1186" s="143" t="s">
        <v>57</v>
      </c>
      <c r="K1186" s="144" t="s">
        <v>58</v>
      </c>
      <c r="L1186" s="145" t="s">
        <v>59</v>
      </c>
      <c r="M1186" s="772" t="s">
        <v>44</v>
      </c>
      <c r="N1186" s="773"/>
      <c r="O1186" s="146" t="s">
        <v>45</v>
      </c>
      <c r="P1186" s="82"/>
    </row>
    <row r="1187" spans="2:16">
      <c r="B1187" s="81"/>
      <c r="C1187" s="52" t="s">
        <v>219</v>
      </c>
      <c r="D1187" s="222"/>
      <c r="E1187" s="222"/>
      <c r="F1187" s="222"/>
      <c r="G1187" s="222"/>
      <c r="H1187" s="222"/>
      <c r="I1187" s="222"/>
      <c r="J1187" s="223">
        <v>209100</v>
      </c>
      <c r="K1187" s="224">
        <v>1.8</v>
      </c>
      <c r="L1187" s="148">
        <f>ROUND(K1187*J1187,2)</f>
        <v>376380</v>
      </c>
      <c r="M1187" s="867">
        <v>500</v>
      </c>
      <c r="N1187" s="868"/>
      <c r="O1187" s="149">
        <f>+ROUND(L1187/M1187,0)</f>
        <v>753</v>
      </c>
      <c r="P1187" s="82"/>
    </row>
    <row r="1188" spans="2:16">
      <c r="B1188" s="81"/>
      <c r="C1188" s="52"/>
      <c r="D1188" s="51"/>
      <c r="E1188" s="51"/>
      <c r="F1188" s="51"/>
      <c r="G1188" s="51"/>
      <c r="H1188" s="51"/>
      <c r="I1188" s="51"/>
      <c r="J1188" s="142"/>
      <c r="K1188" s="147"/>
      <c r="L1188" s="148"/>
      <c r="M1188" s="848"/>
      <c r="N1188" s="849"/>
      <c r="O1188" s="149"/>
      <c r="P1188" s="82"/>
    </row>
    <row r="1189" spans="2:16">
      <c r="B1189" s="81"/>
      <c r="C1189" s="52"/>
      <c r="D1189" s="51"/>
      <c r="E1189" s="51"/>
      <c r="F1189" s="51"/>
      <c r="G1189" s="51"/>
      <c r="H1189" s="51"/>
      <c r="I1189" s="51"/>
      <c r="J1189" s="50"/>
      <c r="K1189" s="49"/>
      <c r="L1189" s="48"/>
      <c r="M1189" s="802"/>
      <c r="N1189" s="803"/>
      <c r="O1189" s="47"/>
      <c r="P1189" s="82"/>
    </row>
    <row r="1190" spans="2:16" ht="14.4" thickBot="1">
      <c r="B1190" s="81"/>
      <c r="C1190" s="755"/>
      <c r="D1190" s="756"/>
      <c r="E1190" s="756"/>
      <c r="F1190" s="756"/>
      <c r="G1190" s="756"/>
      <c r="H1190" s="756"/>
      <c r="I1190" s="756"/>
      <c r="J1190" s="46"/>
      <c r="K1190" s="26"/>
      <c r="L1190" s="46"/>
      <c r="M1190" s="765"/>
      <c r="N1190" s="766"/>
      <c r="O1190" s="45"/>
      <c r="P1190" s="82"/>
    </row>
    <row r="1191" spans="2:16" ht="14.4" thickBot="1">
      <c r="B1191" s="81"/>
      <c r="C1191" s="767" t="s">
        <v>46</v>
      </c>
      <c r="D1191" s="768"/>
      <c r="E1191" s="768"/>
      <c r="F1191" s="768"/>
      <c r="G1191" s="768"/>
      <c r="H1191" s="768"/>
      <c r="I1191" s="768"/>
      <c r="J1191" s="768"/>
      <c r="K1191" s="768"/>
      <c r="L1191" s="768"/>
      <c r="M1191" s="768"/>
      <c r="N1191" s="769"/>
      <c r="O1191" s="141">
        <f>SUM(O1187:O1190)</f>
        <v>753</v>
      </c>
      <c r="P1191" s="82"/>
    </row>
    <row r="1192" spans="2:16" ht="14.4" thickBot="1">
      <c r="B1192" s="81"/>
      <c r="C1192" s="30"/>
      <c r="O1192" s="29"/>
      <c r="P1192" s="82"/>
    </row>
    <row r="1193" spans="2:16" ht="14.4" thickBot="1">
      <c r="B1193" s="81"/>
      <c r="C1193" s="752" t="s">
        <v>60</v>
      </c>
      <c r="D1193" s="753"/>
      <c r="E1193" s="753"/>
      <c r="F1193" s="753"/>
      <c r="G1193" s="753"/>
      <c r="H1193" s="753"/>
      <c r="I1193" s="753"/>
      <c r="J1193" s="753"/>
      <c r="K1193" s="753"/>
      <c r="L1193" s="753"/>
      <c r="M1193" s="753"/>
      <c r="N1193" s="754"/>
      <c r="O1193" s="150">
        <f>ROUND(O1191+O1182+O1175+O1163,2)</f>
        <v>15008</v>
      </c>
      <c r="P1193" s="82"/>
    </row>
    <row r="1194" spans="2:16">
      <c r="B1194" s="81"/>
      <c r="C1194" s="779" t="s">
        <v>61</v>
      </c>
      <c r="D1194" s="780"/>
      <c r="E1194" s="780"/>
      <c r="F1194" s="780"/>
      <c r="G1194" s="780"/>
      <c r="H1194" s="780"/>
      <c r="I1194" s="780"/>
      <c r="J1194" s="780"/>
      <c r="K1194" s="780"/>
      <c r="L1194" s="780"/>
      <c r="M1194" s="780"/>
      <c r="N1194" s="780"/>
      <c r="O1194" s="781"/>
      <c r="P1194" s="82"/>
    </row>
    <row r="1195" spans="2:16">
      <c r="B1195" s="81"/>
      <c r="C1195" s="782"/>
      <c r="D1195" s="783"/>
      <c r="E1195" s="783"/>
      <c r="F1195" s="783"/>
      <c r="G1195" s="783"/>
      <c r="H1195" s="783"/>
      <c r="I1195" s="783"/>
      <c r="J1195" s="783"/>
      <c r="K1195" s="783"/>
      <c r="L1195" s="783"/>
      <c r="M1195" s="783"/>
      <c r="N1195" s="783"/>
      <c r="O1195" s="784"/>
      <c r="P1195" s="82"/>
    </row>
    <row r="1196" spans="2:16" ht="14.4" thickBot="1">
      <c r="B1196" s="81"/>
      <c r="C1196" s="785"/>
      <c r="D1196" s="786"/>
      <c r="E1196" s="786"/>
      <c r="F1196" s="786"/>
      <c r="G1196" s="786"/>
      <c r="H1196" s="786"/>
      <c r="I1196" s="786"/>
      <c r="J1196" s="786"/>
      <c r="K1196" s="786"/>
      <c r="L1196" s="786"/>
      <c r="M1196" s="786"/>
      <c r="N1196" s="786"/>
      <c r="O1196" s="787"/>
      <c r="P1196" s="82"/>
    </row>
    <row r="1197" spans="2:16">
      <c r="B1197" s="81"/>
      <c r="C1197" s="757" t="s">
        <v>62</v>
      </c>
      <c r="D1197" s="758"/>
      <c r="E1197" s="758"/>
      <c r="F1197" s="758"/>
      <c r="G1197" s="758"/>
      <c r="H1197" s="758"/>
      <c r="I1197" s="758"/>
      <c r="J1197" s="237"/>
      <c r="K1197" s="238"/>
      <c r="L1197" s="125" t="s">
        <v>63</v>
      </c>
      <c r="M1197" s="850" t="s">
        <v>64</v>
      </c>
      <c r="N1197" s="851"/>
      <c r="O1197" s="127"/>
      <c r="P1197" s="82"/>
    </row>
    <row r="1198" spans="2:16">
      <c r="B1198" s="81"/>
      <c r="C1198" s="761" t="s">
        <v>18</v>
      </c>
      <c r="D1198" s="762"/>
      <c r="E1198" s="762"/>
      <c r="F1198" s="762"/>
      <c r="G1198" s="762"/>
      <c r="H1198" s="762"/>
      <c r="I1198" s="762"/>
      <c r="J1198" s="43"/>
      <c r="K1198" s="42"/>
      <c r="L1198" s="39">
        <v>0.28999999999999998</v>
      </c>
      <c r="M1198" s="831">
        <f>+ROUND(O1193*L1198,2)</f>
        <v>4352.32</v>
      </c>
      <c r="N1198" s="832"/>
      <c r="O1198" s="38"/>
      <c r="P1198" s="82"/>
    </row>
    <row r="1199" spans="2:16">
      <c r="B1199" s="81"/>
      <c r="C1199" s="44" t="s">
        <v>65</v>
      </c>
      <c r="D1199" s="31"/>
      <c r="E1199" s="31"/>
      <c r="F1199" s="31"/>
      <c r="G1199" s="31"/>
      <c r="H1199" s="31"/>
      <c r="I1199" s="31"/>
      <c r="J1199" s="43"/>
      <c r="K1199" s="42"/>
      <c r="L1199" s="39">
        <v>0.01</v>
      </c>
      <c r="M1199" s="831">
        <f>+ROUND(O1193*L1199,2)</f>
        <v>150.08000000000001</v>
      </c>
      <c r="N1199" s="832"/>
      <c r="O1199" s="38"/>
      <c r="P1199" s="82"/>
    </row>
    <row r="1200" spans="2:16" ht="14.4" thickBot="1">
      <c r="B1200" s="81"/>
      <c r="C1200" s="239" t="s">
        <v>66</v>
      </c>
      <c r="D1200" s="240"/>
      <c r="E1200" s="240"/>
      <c r="F1200" s="240"/>
      <c r="G1200" s="240"/>
      <c r="H1200" s="240"/>
      <c r="I1200" s="240"/>
      <c r="J1200" s="41"/>
      <c r="K1200" s="40"/>
      <c r="L1200" s="39">
        <v>0.05</v>
      </c>
      <c r="M1200" s="833">
        <f>+ROUND(O1193*L1200,2)</f>
        <v>750.4</v>
      </c>
      <c r="N1200" s="834"/>
      <c r="O1200" s="38"/>
      <c r="P1200" s="82"/>
    </row>
    <row r="1201" spans="2:16" ht="14.4" thickBot="1">
      <c r="B1201" s="81"/>
      <c r="C1201" s="767" t="s">
        <v>46</v>
      </c>
      <c r="D1201" s="768"/>
      <c r="E1201" s="768"/>
      <c r="F1201" s="768"/>
      <c r="G1201" s="768"/>
      <c r="H1201" s="768"/>
      <c r="I1201" s="768"/>
      <c r="J1201" s="768"/>
      <c r="K1201" s="768"/>
      <c r="L1201" s="768"/>
      <c r="M1201" s="768"/>
      <c r="N1201" s="769"/>
      <c r="O1201" s="136">
        <f>SUM(M1198:N1200)</f>
        <v>5252.7999999999993</v>
      </c>
      <c r="P1201" s="82"/>
    </row>
    <row r="1202" spans="2:16" ht="14.4" thickBot="1">
      <c r="B1202" s="81"/>
      <c r="C1202" s="30"/>
      <c r="O1202" s="29"/>
      <c r="P1202" s="82"/>
    </row>
    <row r="1203" spans="2:16" ht="14.4" thickBot="1">
      <c r="B1203" s="81"/>
      <c r="C1203" s="752" t="s">
        <v>67</v>
      </c>
      <c r="D1203" s="753"/>
      <c r="E1203" s="753"/>
      <c r="F1203" s="753"/>
      <c r="G1203" s="753"/>
      <c r="H1203" s="753"/>
      <c r="I1203" s="753"/>
      <c r="J1203" s="753"/>
      <c r="K1203" s="753"/>
      <c r="L1203" s="753"/>
      <c r="M1203" s="753"/>
      <c r="N1203" s="754"/>
      <c r="O1203" s="150">
        <f>+O1201+O1193</f>
        <v>20260.8</v>
      </c>
      <c r="P1203" s="82"/>
    </row>
    <row r="1204" spans="2:16">
      <c r="B1204" s="81"/>
      <c r="C1204" s="37"/>
      <c r="D1204" s="36"/>
      <c r="E1204" s="36"/>
      <c r="F1204" s="36"/>
      <c r="G1204" s="36"/>
      <c r="H1204" s="36"/>
      <c r="I1204" s="36"/>
      <c r="J1204" s="36"/>
      <c r="K1204" s="36"/>
      <c r="L1204" s="36"/>
      <c r="M1204" s="36"/>
      <c r="N1204" s="36"/>
      <c r="O1204" s="35"/>
      <c r="P1204" s="82"/>
    </row>
    <row r="1205" spans="2:16">
      <c r="B1205" s="81"/>
      <c r="C1205" s="30"/>
      <c r="O1205" s="29"/>
      <c r="P1205" s="82"/>
    </row>
    <row r="1206" spans="2:16">
      <c r="B1206" s="81"/>
      <c r="C1206" s="30"/>
      <c r="O1206" s="29"/>
      <c r="P1206" s="82"/>
    </row>
    <row r="1207" spans="2:16" ht="18">
      <c r="B1207" s="81"/>
      <c r="C1207" s="30"/>
      <c r="H1207" s="128" t="s">
        <v>75</v>
      </c>
      <c r="O1207" s="29"/>
      <c r="P1207" s="82"/>
    </row>
    <row r="1208" spans="2:16" ht="18">
      <c r="B1208" s="81"/>
      <c r="C1208" s="34"/>
      <c r="D1208" s="85"/>
      <c r="E1208" s="85"/>
      <c r="F1208" s="85"/>
      <c r="G1208" s="85"/>
      <c r="H1208" s="128"/>
      <c r="I1208" s="85"/>
      <c r="J1208" s="85"/>
      <c r="K1208" s="85"/>
      <c r="L1208" s="85"/>
      <c r="M1208" s="85"/>
      <c r="N1208" s="85"/>
      <c r="O1208" s="33"/>
      <c r="P1208" s="82"/>
    </row>
    <row r="1209" spans="2:16" ht="18">
      <c r="B1209" s="81"/>
      <c r="C1209" s="34"/>
      <c r="D1209" s="85"/>
      <c r="E1209" s="85"/>
      <c r="F1209" s="85"/>
      <c r="G1209" s="85"/>
      <c r="H1209" s="128"/>
      <c r="K1209" s="85"/>
      <c r="L1209" s="85"/>
      <c r="M1209" s="85"/>
      <c r="N1209" s="85"/>
      <c r="O1209" s="33"/>
      <c r="P1209" s="82"/>
    </row>
    <row r="1210" spans="2:16" ht="18">
      <c r="B1210" s="81"/>
      <c r="C1210" s="32"/>
      <c r="D1210" s="86"/>
      <c r="E1210" s="86"/>
      <c r="F1210" s="86"/>
      <c r="G1210" s="86"/>
      <c r="H1210" s="128" t="s">
        <v>76</v>
      </c>
      <c r="I1210" s="86"/>
      <c r="J1210" s="86"/>
      <c r="K1210" s="86"/>
      <c r="L1210" s="86"/>
      <c r="M1210" s="86"/>
      <c r="N1210" s="86"/>
      <c r="O1210" s="28"/>
      <c r="P1210" s="82"/>
    </row>
    <row r="1211" spans="2:16" ht="18">
      <c r="B1211" s="81"/>
      <c r="C1211" s="30"/>
      <c r="H1211" s="129" t="s">
        <v>95</v>
      </c>
      <c r="O1211" s="29"/>
      <c r="P1211" s="82"/>
    </row>
    <row r="1212" spans="2:16" ht="18">
      <c r="B1212" s="81"/>
      <c r="C1212" s="27"/>
      <c r="D1212" s="87"/>
      <c r="E1212" s="87"/>
      <c r="H1212" s="128" t="s">
        <v>77</v>
      </c>
      <c r="K1212" s="130"/>
      <c r="L1212" s="130"/>
      <c r="M1212" s="130"/>
      <c r="N1212" s="130"/>
      <c r="O1212" s="131"/>
      <c r="P1212" s="82"/>
    </row>
    <row r="1213" spans="2:16" ht="16.2" thickBot="1">
      <c r="B1213" s="81"/>
      <c r="C1213" s="835"/>
      <c r="D1213" s="836"/>
      <c r="E1213" s="836"/>
      <c r="F1213" s="26"/>
      <c r="G1213" s="26"/>
      <c r="H1213" s="26"/>
      <c r="I1213" s="26"/>
      <c r="J1213" s="26"/>
      <c r="K1213" s="132"/>
      <c r="L1213" s="132"/>
      <c r="M1213" s="132"/>
      <c r="N1213" s="132"/>
      <c r="O1213" s="133"/>
      <c r="P1213" s="82"/>
    </row>
    <row r="1214" spans="2:16" ht="14.4" thickBot="1">
      <c r="B1214" s="88"/>
      <c r="C1214" s="89"/>
      <c r="D1214" s="89"/>
      <c r="E1214" s="89"/>
      <c r="F1214" s="89"/>
      <c r="G1214" s="89"/>
      <c r="H1214" s="89"/>
      <c r="I1214" s="89"/>
      <c r="J1214" s="89"/>
      <c r="K1214" s="89"/>
      <c r="L1214" s="89"/>
      <c r="M1214" s="89"/>
      <c r="N1214" s="89"/>
      <c r="O1214" s="89"/>
      <c r="P1214" s="90"/>
    </row>
    <row r="1215" spans="2:16" ht="14.4" thickTop="1"/>
    <row r="1216" spans="2:16" ht="14.4" thickBot="1"/>
    <row r="1217" spans="2:16" ht="14.4" thickTop="1">
      <c r="B1217" s="828"/>
      <c r="C1217" s="829"/>
      <c r="D1217" s="829"/>
      <c r="E1217" s="829"/>
      <c r="F1217" s="829"/>
      <c r="G1217" s="829"/>
      <c r="H1217" s="829"/>
      <c r="I1217" s="829"/>
      <c r="J1217" s="829"/>
      <c r="K1217" s="829"/>
      <c r="L1217" s="829"/>
      <c r="M1217" s="829"/>
      <c r="N1217" s="829"/>
      <c r="O1217" s="829"/>
      <c r="P1217" s="830"/>
    </row>
    <row r="1218" spans="2:16" ht="13.8" customHeight="1">
      <c r="B1218" s="103"/>
      <c r="C1218" s="933" t="s">
        <v>336</v>
      </c>
      <c r="D1218" s="933"/>
      <c r="E1218" s="933"/>
      <c r="F1218" s="933"/>
      <c r="G1218" s="933"/>
      <c r="H1218" s="933"/>
      <c r="I1218" s="933"/>
      <c r="J1218" s="933"/>
      <c r="K1218" s="933"/>
      <c r="L1218" s="933"/>
      <c r="M1218" s="933"/>
      <c r="P1218" s="82"/>
    </row>
    <row r="1219" spans="2:16" ht="14.4">
      <c r="B1219" s="103"/>
      <c r="C1219" s="933" t="s">
        <v>334</v>
      </c>
      <c r="D1219" s="933"/>
      <c r="E1219" s="933"/>
      <c r="F1219" s="933"/>
      <c r="G1219" s="935"/>
      <c r="H1219" s="935"/>
      <c r="I1219" s="935"/>
      <c r="J1219" s="935"/>
      <c r="K1219" s="935"/>
      <c r="L1219" s="935"/>
      <c r="M1219" s="935"/>
      <c r="P1219" s="82"/>
    </row>
    <row r="1220" spans="2:16">
      <c r="B1220" s="103"/>
      <c r="C1220" s="91"/>
      <c r="D1220" s="92"/>
      <c r="E1220" s="91"/>
      <c r="F1220" s="92"/>
      <c r="P1220" s="82"/>
    </row>
    <row r="1221" spans="2:16" ht="14.4" thickBot="1">
      <c r="B1221" s="81"/>
      <c r="P1221" s="82"/>
    </row>
    <row r="1222" spans="2:16">
      <c r="B1222" s="81"/>
      <c r="C1222" s="820"/>
      <c r="D1222" s="821"/>
      <c r="E1222" s="810"/>
      <c r="F1222" s="810"/>
      <c r="G1222" s="810"/>
      <c r="H1222" s="810"/>
      <c r="I1222" s="810"/>
      <c r="J1222" s="810"/>
      <c r="K1222" s="811"/>
      <c r="L1222" s="790"/>
      <c r="M1222" s="791"/>
      <c r="N1222" s="791"/>
      <c r="O1222" s="792"/>
      <c r="P1222" s="82"/>
    </row>
    <row r="1223" spans="2:16">
      <c r="B1223" s="81"/>
      <c r="C1223" s="822"/>
      <c r="D1223" s="823"/>
      <c r="E1223" s="812" t="s">
        <v>74</v>
      </c>
      <c r="F1223" s="812"/>
      <c r="G1223" s="812"/>
      <c r="H1223" s="812"/>
      <c r="I1223" s="812"/>
      <c r="J1223" s="812"/>
      <c r="K1223" s="813"/>
      <c r="L1223" s="793"/>
      <c r="M1223" s="794"/>
      <c r="N1223" s="794"/>
      <c r="O1223" s="795"/>
      <c r="P1223" s="82"/>
    </row>
    <row r="1224" spans="2:16">
      <c r="B1224" s="81"/>
      <c r="C1224" s="822"/>
      <c r="D1224" s="823"/>
      <c r="E1224" s="814"/>
      <c r="F1224" s="814"/>
      <c r="G1224" s="814"/>
      <c r="H1224" s="814"/>
      <c r="I1224" s="814"/>
      <c r="J1224" s="814"/>
      <c r="K1224" s="815"/>
      <c r="L1224" s="774" t="s">
        <v>28</v>
      </c>
      <c r="M1224" s="796"/>
      <c r="N1224" s="797"/>
      <c r="O1224" s="798"/>
      <c r="P1224" s="82"/>
    </row>
    <row r="1225" spans="2:16">
      <c r="B1225" s="81"/>
      <c r="C1225" s="822"/>
      <c r="D1225" s="823"/>
      <c r="E1225" s="812"/>
      <c r="F1225" s="812"/>
      <c r="G1225" s="812"/>
      <c r="H1225" s="812"/>
      <c r="I1225" s="812"/>
      <c r="J1225" s="812"/>
      <c r="K1225" s="813"/>
      <c r="L1225" s="775"/>
      <c r="M1225" s="799"/>
      <c r="N1225" s="800"/>
      <c r="O1225" s="801"/>
      <c r="P1225" s="82"/>
    </row>
    <row r="1226" spans="2:16">
      <c r="B1226" s="81"/>
      <c r="C1226" s="822"/>
      <c r="D1226" s="823"/>
      <c r="E1226" s="816"/>
      <c r="F1226" s="816"/>
      <c r="G1226" s="816"/>
      <c r="H1226" s="816"/>
      <c r="I1226" s="816"/>
      <c r="J1226" s="816"/>
      <c r="K1226" s="817"/>
      <c r="L1226" s="774" t="s">
        <v>29</v>
      </c>
      <c r="M1226" s="774">
        <v>16</v>
      </c>
      <c r="N1226" s="774" t="s">
        <v>30</v>
      </c>
      <c r="O1226" s="788" t="str">
        <f>+$O$11</f>
        <v>X</v>
      </c>
      <c r="P1226" s="82"/>
    </row>
    <row r="1227" spans="2:16">
      <c r="B1227" s="81"/>
      <c r="C1227" s="822"/>
      <c r="D1227" s="823"/>
      <c r="E1227" s="816"/>
      <c r="F1227" s="816"/>
      <c r="G1227" s="816"/>
      <c r="H1227" s="816"/>
      <c r="I1227" s="816"/>
      <c r="J1227" s="816"/>
      <c r="K1227" s="817"/>
      <c r="L1227" s="804"/>
      <c r="M1227" s="804"/>
      <c r="N1227" s="804"/>
      <c r="O1227" s="789"/>
      <c r="P1227" s="82"/>
    </row>
    <row r="1228" spans="2:16">
      <c r="B1228" s="81"/>
      <c r="C1228" s="824"/>
      <c r="D1228" s="825"/>
      <c r="E1228" s="818" t="s">
        <v>31</v>
      </c>
      <c r="F1228" s="818"/>
      <c r="G1228" s="818"/>
      <c r="H1228" s="818"/>
      <c r="I1228" s="818"/>
      <c r="J1228" s="818"/>
      <c r="K1228" s="819"/>
      <c r="L1228" s="804"/>
      <c r="M1228" s="804"/>
      <c r="N1228" s="804"/>
      <c r="O1228" s="789"/>
      <c r="P1228" s="82"/>
    </row>
    <row r="1229" spans="2:16" ht="14.4" thickBot="1">
      <c r="B1229" s="81"/>
      <c r="C1229" s="74"/>
      <c r="D1229" s="73"/>
      <c r="E1229" s="73"/>
      <c r="F1229" s="73"/>
      <c r="G1229" s="73"/>
      <c r="H1229" s="73"/>
      <c r="I1229" s="73"/>
      <c r="J1229" s="73"/>
      <c r="K1229" s="73"/>
      <c r="L1229" s="73"/>
      <c r="M1229" s="72"/>
      <c r="N1229" s="72"/>
      <c r="O1229" s="71"/>
      <c r="P1229" s="82"/>
    </row>
    <row r="1230" spans="2:16">
      <c r="B1230" s="81"/>
      <c r="C1230" s="70"/>
      <c r="D1230" s="69"/>
      <c r="E1230" s="69"/>
      <c r="F1230" s="69"/>
      <c r="G1230" s="69"/>
      <c r="H1230" s="69"/>
      <c r="I1230" s="69"/>
      <c r="J1230" s="69"/>
      <c r="K1230" s="69"/>
      <c r="L1230" s="68" t="s">
        <v>32</v>
      </c>
      <c r="M1230" s="67" t="s">
        <v>33</v>
      </c>
      <c r="N1230" s="67" t="s">
        <v>34</v>
      </c>
      <c r="O1230" s="66" t="s">
        <v>35</v>
      </c>
      <c r="P1230" s="82"/>
    </row>
    <row r="1231" spans="2:16">
      <c r="B1231" s="81"/>
      <c r="C1231" s="32"/>
      <c r="D1231" s="242"/>
      <c r="E1231" s="242"/>
      <c r="F1231" s="242"/>
      <c r="G1231" s="242"/>
      <c r="H1231" s="242"/>
      <c r="I1231" s="242"/>
      <c r="J1231" s="242"/>
      <c r="K1231" s="242"/>
      <c r="L1231" s="84"/>
      <c r="M1231" s="65">
        <f>+$M$16</f>
        <v>2</v>
      </c>
      <c r="N1231" s="65">
        <f>+$N$16</f>
        <v>6</v>
      </c>
      <c r="O1231" s="64">
        <f>+$O$16</f>
        <v>2026</v>
      </c>
      <c r="P1231" s="82"/>
    </row>
    <row r="1232" spans="2:16">
      <c r="B1232" s="81"/>
      <c r="C1232" s="63"/>
      <c r="D1232" s="62"/>
      <c r="E1232" s="62"/>
      <c r="F1232" s="62"/>
      <c r="G1232" s="62"/>
      <c r="H1232" s="62"/>
      <c r="I1232" s="62"/>
      <c r="J1232" s="62"/>
      <c r="K1232" s="62"/>
      <c r="L1232" s="62"/>
      <c r="M1232" s="62"/>
      <c r="N1232" s="62"/>
      <c r="O1232" s="61"/>
      <c r="P1232" s="82"/>
    </row>
    <row r="1233" spans="2:16" ht="14.4" thickBot="1">
      <c r="B1233" s="81"/>
      <c r="C1233" s="239"/>
      <c r="D1233" s="240"/>
      <c r="E1233" s="240"/>
      <c r="F1233" s="240"/>
      <c r="G1233" s="240"/>
      <c r="H1233" s="240"/>
      <c r="I1233" s="240"/>
      <c r="J1233" s="240"/>
      <c r="K1233" s="240"/>
      <c r="L1233" s="240"/>
      <c r="M1233" s="240"/>
      <c r="N1233" s="240"/>
      <c r="O1233" s="60"/>
      <c r="P1233" s="82"/>
    </row>
    <row r="1234" spans="2:16" ht="14.4" thickBot="1">
      <c r="B1234" s="81"/>
      <c r="C1234" s="37"/>
      <c r="D1234" s="36"/>
      <c r="E1234" s="36"/>
      <c r="F1234" s="36"/>
      <c r="G1234" s="36"/>
      <c r="H1234" s="36"/>
      <c r="K1234" s="36"/>
      <c r="L1234" s="36"/>
      <c r="M1234" s="36"/>
      <c r="N1234" s="36"/>
      <c r="O1234" s="35"/>
      <c r="P1234" s="82"/>
    </row>
    <row r="1235" spans="2:16">
      <c r="B1235" s="81"/>
      <c r="C1235" s="841" t="s">
        <v>36</v>
      </c>
      <c r="D1235" s="842"/>
      <c r="E1235" s="842"/>
      <c r="F1235" s="842"/>
      <c r="G1235" s="842"/>
      <c r="H1235" s="842"/>
      <c r="I1235" s="842"/>
      <c r="J1235" s="842"/>
      <c r="K1235" s="842"/>
      <c r="L1235" s="842"/>
      <c r="M1235" s="842"/>
      <c r="N1235" s="842"/>
      <c r="O1235" s="843"/>
      <c r="P1235" s="82"/>
    </row>
    <row r="1236" spans="2:16" ht="14.4" thickBot="1">
      <c r="B1236" s="81"/>
      <c r="C1236" s="30"/>
      <c r="O1236" s="29"/>
      <c r="P1236" s="82"/>
    </row>
    <row r="1237" spans="2:16">
      <c r="B1237" s="81"/>
      <c r="C1237" s="117" t="s">
        <v>37</v>
      </c>
      <c r="D1237" s="776" t="s">
        <v>38</v>
      </c>
      <c r="E1237" s="777"/>
      <c r="F1237" s="777"/>
      <c r="G1237" s="777"/>
      <c r="H1237" s="777"/>
      <c r="I1237" s="777"/>
      <c r="J1237" s="777"/>
      <c r="K1237" s="777"/>
      <c r="L1237" s="778"/>
      <c r="M1237" s="839" t="s">
        <v>39</v>
      </c>
      <c r="N1237" s="840"/>
      <c r="O1237" s="117" t="s">
        <v>8</v>
      </c>
      <c r="P1237" s="82"/>
    </row>
    <row r="1238" spans="2:16" ht="14.4" thickBot="1">
      <c r="B1238" s="81"/>
      <c r="C1238" s="118">
        <f>+'PRESUPUESTO OFICIAL (Entidad)'!D42</f>
        <v>6.04</v>
      </c>
      <c r="D1238" s="807" t="str">
        <f>+'PRESUPUESTO OFICIAL (Entidad)'!E42</f>
        <v>Suministro e instalación de Tubería sanitaria de 2"</v>
      </c>
      <c r="E1238" s="808"/>
      <c r="F1238" s="808"/>
      <c r="G1238" s="808"/>
      <c r="H1238" s="808"/>
      <c r="I1238" s="808"/>
      <c r="J1238" s="808"/>
      <c r="K1238" s="808"/>
      <c r="L1238" s="809"/>
      <c r="M1238" s="807" t="str">
        <f>+'PRESUPUESTO OFICIAL (Entidad)'!F42</f>
        <v>ML</v>
      </c>
      <c r="N1238" s="809"/>
      <c r="O1238" s="119">
        <f>+'PRESUPUESTO OFICIAL (Entidad)'!G42</f>
        <v>30</v>
      </c>
      <c r="P1238" s="82"/>
    </row>
    <row r="1239" spans="2:16">
      <c r="B1239" s="81"/>
      <c r="C1239" s="779" t="s">
        <v>40</v>
      </c>
      <c r="D1239" s="780"/>
      <c r="E1239" s="780"/>
      <c r="F1239" s="780"/>
      <c r="G1239" s="780"/>
      <c r="H1239" s="780"/>
      <c r="I1239" s="780"/>
      <c r="J1239" s="780"/>
      <c r="K1239" s="780"/>
      <c r="L1239" s="780"/>
      <c r="M1239" s="780"/>
      <c r="N1239" s="780"/>
      <c r="O1239" s="781"/>
      <c r="P1239" s="82"/>
    </row>
    <row r="1240" spans="2:16">
      <c r="B1240" s="81"/>
      <c r="C1240" s="782"/>
      <c r="D1240" s="783"/>
      <c r="E1240" s="783"/>
      <c r="F1240" s="783"/>
      <c r="G1240" s="783"/>
      <c r="H1240" s="783"/>
      <c r="I1240" s="783"/>
      <c r="J1240" s="783"/>
      <c r="K1240" s="783"/>
      <c r="L1240" s="783"/>
      <c r="M1240" s="783"/>
      <c r="N1240" s="783"/>
      <c r="O1240" s="784"/>
      <c r="P1240" s="82"/>
    </row>
    <row r="1241" spans="2:16" ht="14.4" thickBot="1">
      <c r="B1241" s="81"/>
      <c r="C1241" s="785"/>
      <c r="D1241" s="786"/>
      <c r="E1241" s="786"/>
      <c r="F1241" s="786"/>
      <c r="G1241" s="786"/>
      <c r="H1241" s="786"/>
      <c r="I1241" s="786"/>
      <c r="J1241" s="786"/>
      <c r="K1241" s="786"/>
      <c r="L1241" s="786"/>
      <c r="M1241" s="786"/>
      <c r="N1241" s="786"/>
      <c r="O1241" s="787"/>
      <c r="P1241" s="82"/>
    </row>
    <row r="1242" spans="2:16">
      <c r="B1242" s="81"/>
      <c r="C1242" s="757" t="s">
        <v>38</v>
      </c>
      <c r="D1242" s="837"/>
      <c r="E1242" s="837"/>
      <c r="F1242" s="837"/>
      <c r="G1242" s="838"/>
      <c r="H1242" s="759" t="s">
        <v>41</v>
      </c>
      <c r="I1242" s="837"/>
      <c r="J1242" s="805" t="s">
        <v>42</v>
      </c>
      <c r="K1242" s="806"/>
      <c r="L1242" s="121" t="s">
        <v>43</v>
      </c>
      <c r="M1242" s="759" t="s">
        <v>44</v>
      </c>
      <c r="N1242" s="760"/>
      <c r="O1242" s="122" t="s">
        <v>45</v>
      </c>
      <c r="P1242" s="82"/>
    </row>
    <row r="1243" spans="2:16">
      <c r="B1243" s="81"/>
      <c r="C1243" s="761" t="s">
        <v>78</v>
      </c>
      <c r="D1243" s="762"/>
      <c r="E1243" s="762"/>
      <c r="F1243" s="762"/>
      <c r="G1243" s="844"/>
      <c r="H1243" s="845"/>
      <c r="I1243" s="844"/>
      <c r="J1243" s="826" t="s">
        <v>79</v>
      </c>
      <c r="K1243" s="827"/>
      <c r="L1243" s="134">
        <f>+O1272</f>
        <v>1255</v>
      </c>
      <c r="M1243" s="846">
        <v>0.1</v>
      </c>
      <c r="N1243" s="847"/>
      <c r="O1243" s="135">
        <f>+ROUND(L1243*M1243,2)</f>
        <v>125.5</v>
      </c>
      <c r="P1243" s="82"/>
    </row>
    <row r="1244" spans="2:16">
      <c r="B1244" s="81"/>
      <c r="C1244" s="202"/>
      <c r="D1244" s="203"/>
      <c r="E1244" s="203"/>
      <c r="F1244" s="203"/>
      <c r="G1244" s="204"/>
      <c r="H1244" s="205"/>
      <c r="I1244" s="204"/>
      <c r="J1244" s="863"/>
      <c r="K1244" s="864"/>
      <c r="L1244" s="206"/>
      <c r="M1244" s="865"/>
      <c r="N1244" s="866"/>
      <c r="O1244" s="135"/>
      <c r="P1244" s="82"/>
    </row>
    <row r="1245" spans="2:16" ht="14.4" thickBot="1">
      <c r="B1245" s="81"/>
      <c r="C1245" s="755"/>
      <c r="D1245" s="756"/>
      <c r="E1245" s="756"/>
      <c r="F1245" s="756"/>
      <c r="G1245" s="852"/>
      <c r="H1245" s="853"/>
      <c r="I1245" s="852"/>
      <c r="J1245" s="765"/>
      <c r="K1245" s="766"/>
      <c r="L1245" s="212"/>
      <c r="M1245" s="854"/>
      <c r="N1245" s="855"/>
      <c r="O1245" s="135"/>
      <c r="P1245" s="82"/>
    </row>
    <row r="1246" spans="2:16" ht="14.4" thickBot="1">
      <c r="B1246" s="81"/>
      <c r="C1246" s="767" t="s">
        <v>46</v>
      </c>
      <c r="D1246" s="768"/>
      <c r="E1246" s="768"/>
      <c r="F1246" s="768"/>
      <c r="G1246" s="768"/>
      <c r="H1246" s="768"/>
      <c r="I1246" s="768"/>
      <c r="J1246" s="768"/>
      <c r="K1246" s="768"/>
      <c r="L1246" s="768"/>
      <c r="M1246" s="768"/>
      <c r="N1246" s="769"/>
      <c r="O1246" s="136">
        <f>SUM(O1243:O1245)</f>
        <v>125.5</v>
      </c>
      <c r="P1246" s="82"/>
    </row>
    <row r="1247" spans="2:16">
      <c r="B1247" s="81"/>
      <c r="C1247" s="779" t="s">
        <v>47</v>
      </c>
      <c r="D1247" s="780"/>
      <c r="E1247" s="780"/>
      <c r="F1247" s="780"/>
      <c r="G1247" s="780"/>
      <c r="H1247" s="780"/>
      <c r="I1247" s="780"/>
      <c r="J1247" s="780"/>
      <c r="K1247" s="780"/>
      <c r="L1247" s="780"/>
      <c r="M1247" s="780"/>
      <c r="N1247" s="780"/>
      <c r="O1247" s="781"/>
      <c r="P1247" s="82"/>
    </row>
    <row r="1248" spans="2:16">
      <c r="B1248" s="81"/>
      <c r="C1248" s="782"/>
      <c r="D1248" s="783"/>
      <c r="E1248" s="783"/>
      <c r="F1248" s="783"/>
      <c r="G1248" s="783"/>
      <c r="H1248" s="783"/>
      <c r="I1248" s="783"/>
      <c r="J1248" s="783"/>
      <c r="K1248" s="783"/>
      <c r="L1248" s="783"/>
      <c r="M1248" s="783"/>
      <c r="N1248" s="783"/>
      <c r="O1248" s="784"/>
      <c r="P1248" s="82"/>
    </row>
    <row r="1249" spans="2:16" ht="14.4" thickBot="1">
      <c r="B1249" s="81"/>
      <c r="C1249" s="785"/>
      <c r="D1249" s="786"/>
      <c r="E1249" s="786"/>
      <c r="F1249" s="786"/>
      <c r="G1249" s="786"/>
      <c r="H1249" s="786"/>
      <c r="I1249" s="786"/>
      <c r="J1249" s="786"/>
      <c r="K1249" s="786"/>
      <c r="L1249" s="786"/>
      <c r="M1249" s="786"/>
      <c r="N1249" s="786"/>
      <c r="O1249" s="787"/>
      <c r="P1249" s="82"/>
    </row>
    <row r="1250" spans="2:16">
      <c r="B1250" s="81"/>
      <c r="C1250" s="757" t="s">
        <v>38</v>
      </c>
      <c r="D1250" s="758"/>
      <c r="E1250" s="758"/>
      <c r="F1250" s="758"/>
      <c r="G1250" s="758"/>
      <c r="H1250" s="758"/>
      <c r="I1250" s="758"/>
      <c r="J1250" s="760"/>
      <c r="K1250" s="241" t="s">
        <v>39</v>
      </c>
      <c r="L1250" s="121" t="s">
        <v>8</v>
      </c>
      <c r="M1250" s="759" t="s">
        <v>48</v>
      </c>
      <c r="N1250" s="760"/>
      <c r="O1250" s="122" t="s">
        <v>45</v>
      </c>
      <c r="P1250" s="82"/>
    </row>
    <row r="1251" spans="2:16">
      <c r="B1251" s="81"/>
      <c r="C1251" s="397" t="s">
        <v>251</v>
      </c>
      <c r="D1251" s="401"/>
      <c r="E1251" s="401"/>
      <c r="F1251" s="401"/>
      <c r="G1251" s="401"/>
      <c r="H1251" s="401"/>
      <c r="I1251" s="401"/>
      <c r="J1251" s="402"/>
      <c r="K1251" s="208" t="s">
        <v>163</v>
      </c>
      <c r="L1251" s="209">
        <v>2.1000000000000001E-2</v>
      </c>
      <c r="M1251" s="860">
        <v>94253.95</v>
      </c>
      <c r="N1251" s="861"/>
      <c r="O1251" s="135">
        <f>+ROUND(M1251*L1251,2)</f>
        <v>1979.33</v>
      </c>
      <c r="P1251" s="82"/>
    </row>
    <row r="1252" spans="2:16">
      <c r="B1252" s="81"/>
      <c r="C1252" s="455" t="s">
        <v>252</v>
      </c>
      <c r="D1252" s="456"/>
      <c r="E1252" s="456"/>
      <c r="F1252" s="456"/>
      <c r="G1252" s="456"/>
      <c r="H1252" s="456"/>
      <c r="I1252" s="456"/>
      <c r="J1252" s="457"/>
      <c r="K1252" s="208" t="s">
        <v>163</v>
      </c>
      <c r="L1252" s="209">
        <v>2.1000000000000001E-2</v>
      </c>
      <c r="M1252" s="860">
        <v>45446.1</v>
      </c>
      <c r="N1252" s="861"/>
      <c r="O1252" s="135">
        <f t="shared" ref="O1252:O1254" si="13">+ROUND(M1252*L1252,2)</f>
        <v>954.37</v>
      </c>
      <c r="P1252" s="82"/>
    </row>
    <row r="1253" spans="2:16">
      <c r="B1253" s="81"/>
      <c r="C1253" s="455" t="s">
        <v>260</v>
      </c>
      <c r="D1253" s="456"/>
      <c r="E1253" s="456"/>
      <c r="F1253" s="456"/>
      <c r="G1253" s="456"/>
      <c r="H1253" s="456"/>
      <c r="I1253" s="456"/>
      <c r="J1253" s="457"/>
      <c r="K1253" s="208" t="s">
        <v>255</v>
      </c>
      <c r="L1253" s="209">
        <v>1</v>
      </c>
      <c r="M1253" s="860">
        <v>10000</v>
      </c>
      <c r="N1253" s="861"/>
      <c r="O1253" s="135">
        <f t="shared" si="13"/>
        <v>10000</v>
      </c>
      <c r="P1253" s="82"/>
    </row>
    <row r="1254" spans="2:16">
      <c r="B1254" s="81"/>
      <c r="C1254" s="202" t="s">
        <v>259</v>
      </c>
      <c r="D1254" s="164"/>
      <c r="E1254" s="164"/>
      <c r="F1254" s="164"/>
      <c r="G1254" s="164"/>
      <c r="H1254" s="164"/>
      <c r="I1254" s="164"/>
      <c r="J1254" s="204"/>
      <c r="K1254" s="208" t="s">
        <v>163</v>
      </c>
      <c r="L1254" s="209">
        <v>0.21000000000000005</v>
      </c>
      <c r="M1254" s="860">
        <v>2000</v>
      </c>
      <c r="N1254" s="861"/>
      <c r="O1254" s="135">
        <f t="shared" si="13"/>
        <v>420</v>
      </c>
      <c r="P1254" s="82"/>
    </row>
    <row r="1255" spans="2:16" ht="14.4" thickBot="1">
      <c r="B1255" s="81"/>
      <c r="C1255" s="755"/>
      <c r="D1255" s="756"/>
      <c r="E1255" s="756"/>
      <c r="F1255" s="756"/>
      <c r="G1255" s="756"/>
      <c r="H1255" s="756"/>
      <c r="I1255" s="756"/>
      <c r="J1255" s="852"/>
      <c r="K1255" s="138"/>
      <c r="L1255" s="140"/>
      <c r="M1255" s="458"/>
      <c r="N1255" s="459"/>
      <c r="O1255" s="135"/>
      <c r="P1255" s="82"/>
    </row>
    <row r="1256" spans="2:16" ht="14.4" thickBot="1">
      <c r="B1256" s="81"/>
      <c r="C1256" s="767" t="s">
        <v>46</v>
      </c>
      <c r="D1256" s="768"/>
      <c r="E1256" s="768"/>
      <c r="F1256" s="768"/>
      <c r="G1256" s="768"/>
      <c r="H1256" s="768"/>
      <c r="I1256" s="768"/>
      <c r="J1256" s="768"/>
      <c r="K1256" s="768"/>
      <c r="L1256" s="768"/>
      <c r="M1256" s="768"/>
      <c r="N1256" s="769"/>
      <c r="O1256" s="141">
        <f>SUM(O1251:O1255)</f>
        <v>13353.7</v>
      </c>
      <c r="P1256" s="82"/>
    </row>
    <row r="1257" spans="2:16">
      <c r="B1257" s="81"/>
      <c r="C1257" s="779" t="s">
        <v>49</v>
      </c>
      <c r="D1257" s="780"/>
      <c r="E1257" s="780"/>
      <c r="F1257" s="780"/>
      <c r="G1257" s="780"/>
      <c r="H1257" s="780"/>
      <c r="I1257" s="780"/>
      <c r="J1257" s="780"/>
      <c r="K1257" s="780"/>
      <c r="L1257" s="780"/>
      <c r="M1257" s="780"/>
      <c r="N1257" s="780"/>
      <c r="O1257" s="781"/>
      <c r="P1257" s="82"/>
    </row>
    <row r="1258" spans="2:16">
      <c r="B1258" s="81"/>
      <c r="C1258" s="782"/>
      <c r="D1258" s="783"/>
      <c r="E1258" s="783"/>
      <c r="F1258" s="783"/>
      <c r="G1258" s="783"/>
      <c r="H1258" s="783"/>
      <c r="I1258" s="783"/>
      <c r="J1258" s="783"/>
      <c r="K1258" s="783"/>
      <c r="L1258" s="783"/>
      <c r="M1258" s="783"/>
      <c r="N1258" s="783"/>
      <c r="O1258" s="784"/>
      <c r="P1258" s="82"/>
    </row>
    <row r="1259" spans="2:16" ht="14.4" thickBot="1">
      <c r="B1259" s="81"/>
      <c r="C1259" s="785"/>
      <c r="D1259" s="786"/>
      <c r="E1259" s="786"/>
      <c r="F1259" s="786"/>
      <c r="G1259" s="786"/>
      <c r="H1259" s="786"/>
      <c r="I1259" s="786"/>
      <c r="J1259" s="786"/>
      <c r="K1259" s="786"/>
      <c r="L1259" s="786"/>
      <c r="M1259" s="786"/>
      <c r="N1259" s="786"/>
      <c r="O1259" s="787"/>
      <c r="P1259" s="82"/>
    </row>
    <row r="1260" spans="2:16">
      <c r="B1260" s="81"/>
      <c r="C1260" s="757" t="s">
        <v>50</v>
      </c>
      <c r="D1260" s="758"/>
      <c r="E1260" s="758"/>
      <c r="F1260" s="758"/>
      <c r="G1260" s="758"/>
      <c r="H1260" s="758"/>
      <c r="I1260" s="758"/>
      <c r="J1260" s="121" t="s">
        <v>51</v>
      </c>
      <c r="K1260" s="237" t="s">
        <v>52</v>
      </c>
      <c r="L1260" s="124" t="s">
        <v>53</v>
      </c>
      <c r="M1260" s="759" t="s">
        <v>54</v>
      </c>
      <c r="N1260" s="760"/>
      <c r="O1260" s="122" t="s">
        <v>45</v>
      </c>
      <c r="P1260" s="82"/>
    </row>
    <row r="1261" spans="2:16">
      <c r="B1261" s="81"/>
      <c r="C1261" s="761" t="s">
        <v>196</v>
      </c>
      <c r="D1261" s="762"/>
      <c r="E1261" s="762"/>
      <c r="F1261" s="762"/>
      <c r="G1261" s="762"/>
      <c r="H1261" s="762"/>
      <c r="I1261" s="762"/>
      <c r="J1261" s="55">
        <v>0.01</v>
      </c>
      <c r="K1261" s="56">
        <v>12</v>
      </c>
      <c r="L1261" s="55" t="s">
        <v>197</v>
      </c>
      <c r="M1261" s="763">
        <v>1800</v>
      </c>
      <c r="N1261" s="764"/>
      <c r="O1261" s="54">
        <f>M1261*K1261*J1261</f>
        <v>216</v>
      </c>
      <c r="P1261" s="82"/>
    </row>
    <row r="1262" spans="2:16" ht="14.4" thickBot="1">
      <c r="B1262" s="81"/>
      <c r="C1262" s="755"/>
      <c r="D1262" s="756"/>
      <c r="E1262" s="756"/>
      <c r="F1262" s="756"/>
      <c r="G1262" s="756"/>
      <c r="H1262" s="756"/>
      <c r="I1262" s="756"/>
      <c r="J1262" s="46"/>
      <c r="K1262" s="26"/>
      <c r="L1262" s="46"/>
      <c r="M1262" s="765"/>
      <c r="N1262" s="766"/>
      <c r="O1262" s="151"/>
      <c r="P1262" s="82"/>
    </row>
    <row r="1263" spans="2:16" ht="14.4" thickBot="1">
      <c r="B1263" s="81"/>
      <c r="C1263" s="767" t="s">
        <v>46</v>
      </c>
      <c r="D1263" s="768"/>
      <c r="E1263" s="768"/>
      <c r="F1263" s="768"/>
      <c r="G1263" s="768"/>
      <c r="H1263" s="768"/>
      <c r="I1263" s="768"/>
      <c r="J1263" s="768"/>
      <c r="K1263" s="768"/>
      <c r="L1263" s="768"/>
      <c r="M1263" s="768"/>
      <c r="N1263" s="769"/>
      <c r="O1263" s="136">
        <f>SUM(O1261:O1262)</f>
        <v>216</v>
      </c>
      <c r="P1263" s="82"/>
    </row>
    <row r="1264" spans="2:16">
      <c r="B1264" s="81"/>
      <c r="C1264" s="779" t="s">
        <v>55</v>
      </c>
      <c r="D1264" s="780"/>
      <c r="E1264" s="780"/>
      <c r="F1264" s="780"/>
      <c r="G1264" s="780"/>
      <c r="H1264" s="780"/>
      <c r="I1264" s="780"/>
      <c r="J1264" s="780"/>
      <c r="K1264" s="780"/>
      <c r="L1264" s="780"/>
      <c r="M1264" s="780"/>
      <c r="N1264" s="780"/>
      <c r="O1264" s="781"/>
      <c r="P1264" s="82"/>
    </row>
    <row r="1265" spans="2:16">
      <c r="B1265" s="81"/>
      <c r="C1265" s="782"/>
      <c r="D1265" s="783"/>
      <c r="E1265" s="783"/>
      <c r="F1265" s="783"/>
      <c r="G1265" s="783"/>
      <c r="H1265" s="783"/>
      <c r="I1265" s="783"/>
      <c r="J1265" s="783"/>
      <c r="K1265" s="783"/>
      <c r="L1265" s="783"/>
      <c r="M1265" s="783"/>
      <c r="N1265" s="783"/>
      <c r="O1265" s="784"/>
      <c r="P1265" s="82"/>
    </row>
    <row r="1266" spans="2:16" ht="14.4" thickBot="1">
      <c r="B1266" s="81"/>
      <c r="C1266" s="785"/>
      <c r="D1266" s="786"/>
      <c r="E1266" s="786"/>
      <c r="F1266" s="786"/>
      <c r="G1266" s="786"/>
      <c r="H1266" s="786"/>
      <c r="I1266" s="786"/>
      <c r="J1266" s="786"/>
      <c r="K1266" s="786"/>
      <c r="L1266" s="786"/>
      <c r="M1266" s="786"/>
      <c r="N1266" s="786"/>
      <c r="O1266" s="787"/>
      <c r="P1266" s="82"/>
    </row>
    <row r="1267" spans="2:16">
      <c r="B1267" s="81"/>
      <c r="C1267" s="770" t="s">
        <v>56</v>
      </c>
      <c r="D1267" s="771"/>
      <c r="E1267" s="771"/>
      <c r="F1267" s="771"/>
      <c r="G1267" s="771"/>
      <c r="H1267" s="771"/>
      <c r="I1267" s="771"/>
      <c r="J1267" s="143" t="s">
        <v>57</v>
      </c>
      <c r="K1267" s="144" t="s">
        <v>58</v>
      </c>
      <c r="L1267" s="145" t="s">
        <v>59</v>
      </c>
      <c r="M1267" s="772" t="s">
        <v>44</v>
      </c>
      <c r="N1267" s="773"/>
      <c r="O1267" s="146" t="s">
        <v>45</v>
      </c>
      <c r="P1267" s="82"/>
    </row>
    <row r="1268" spans="2:16">
      <c r="B1268" s="81"/>
      <c r="C1268" s="52" t="s">
        <v>219</v>
      </c>
      <c r="D1268" s="222"/>
      <c r="E1268" s="222"/>
      <c r="F1268" s="222"/>
      <c r="G1268" s="222"/>
      <c r="H1268" s="222"/>
      <c r="I1268" s="222"/>
      <c r="J1268" s="223">
        <v>209100</v>
      </c>
      <c r="K1268" s="224">
        <v>1.8</v>
      </c>
      <c r="L1268" s="148">
        <f>ROUND(K1268*J1268,2)</f>
        <v>376380</v>
      </c>
      <c r="M1268" s="867">
        <v>300</v>
      </c>
      <c r="N1268" s="868"/>
      <c r="O1268" s="149">
        <f>+ROUND(L1268/M1268,0)</f>
        <v>1255</v>
      </c>
      <c r="P1268" s="82"/>
    </row>
    <row r="1269" spans="2:16">
      <c r="B1269" s="81"/>
      <c r="C1269" s="52"/>
      <c r="D1269" s="51"/>
      <c r="E1269" s="51"/>
      <c r="F1269" s="51"/>
      <c r="G1269" s="51"/>
      <c r="H1269" s="51"/>
      <c r="I1269" s="51"/>
      <c r="J1269" s="142"/>
      <c r="K1269" s="147"/>
      <c r="L1269" s="148"/>
      <c r="M1269" s="848"/>
      <c r="N1269" s="849"/>
      <c r="O1269" s="149"/>
      <c r="P1269" s="82"/>
    </row>
    <row r="1270" spans="2:16">
      <c r="B1270" s="81"/>
      <c r="C1270" s="52"/>
      <c r="D1270" s="51"/>
      <c r="E1270" s="51"/>
      <c r="F1270" s="51"/>
      <c r="G1270" s="51"/>
      <c r="H1270" s="51"/>
      <c r="I1270" s="51"/>
      <c r="J1270" s="50"/>
      <c r="K1270" s="49"/>
      <c r="L1270" s="48"/>
      <c r="M1270" s="802"/>
      <c r="N1270" s="803"/>
      <c r="O1270" s="47"/>
      <c r="P1270" s="82"/>
    </row>
    <row r="1271" spans="2:16" ht="14.4" thickBot="1">
      <c r="B1271" s="81"/>
      <c r="C1271" s="755"/>
      <c r="D1271" s="756"/>
      <c r="E1271" s="756"/>
      <c r="F1271" s="756"/>
      <c r="G1271" s="756"/>
      <c r="H1271" s="756"/>
      <c r="I1271" s="756"/>
      <c r="J1271" s="46"/>
      <c r="K1271" s="26"/>
      <c r="L1271" s="46"/>
      <c r="M1271" s="765"/>
      <c r="N1271" s="766"/>
      <c r="O1271" s="45"/>
      <c r="P1271" s="82"/>
    </row>
    <row r="1272" spans="2:16" ht="14.4" thickBot="1">
      <c r="B1272" s="81"/>
      <c r="C1272" s="767" t="s">
        <v>46</v>
      </c>
      <c r="D1272" s="768"/>
      <c r="E1272" s="768"/>
      <c r="F1272" s="768"/>
      <c r="G1272" s="768"/>
      <c r="H1272" s="768"/>
      <c r="I1272" s="768"/>
      <c r="J1272" s="768"/>
      <c r="K1272" s="768"/>
      <c r="L1272" s="768"/>
      <c r="M1272" s="768"/>
      <c r="N1272" s="769"/>
      <c r="O1272" s="141">
        <f>SUM(O1268:O1271)</f>
        <v>1255</v>
      </c>
      <c r="P1272" s="82"/>
    </row>
    <row r="1273" spans="2:16" ht="14.4" thickBot="1">
      <c r="B1273" s="81"/>
      <c r="C1273" s="30"/>
      <c r="O1273" s="29"/>
      <c r="P1273" s="82"/>
    </row>
    <row r="1274" spans="2:16" ht="14.4" thickBot="1">
      <c r="B1274" s="81"/>
      <c r="C1274" s="752" t="s">
        <v>60</v>
      </c>
      <c r="D1274" s="753"/>
      <c r="E1274" s="753"/>
      <c r="F1274" s="753"/>
      <c r="G1274" s="753"/>
      <c r="H1274" s="753"/>
      <c r="I1274" s="753"/>
      <c r="J1274" s="753"/>
      <c r="K1274" s="753"/>
      <c r="L1274" s="753"/>
      <c r="M1274" s="753"/>
      <c r="N1274" s="754"/>
      <c r="O1274" s="150">
        <f>ROUND(O1272+O1263+O1256+O1246,2)</f>
        <v>14950.2</v>
      </c>
      <c r="P1274" s="82"/>
    </row>
    <row r="1275" spans="2:16">
      <c r="B1275" s="81"/>
      <c r="C1275" s="779" t="s">
        <v>61</v>
      </c>
      <c r="D1275" s="780"/>
      <c r="E1275" s="780"/>
      <c r="F1275" s="780"/>
      <c r="G1275" s="780"/>
      <c r="H1275" s="780"/>
      <c r="I1275" s="780"/>
      <c r="J1275" s="780"/>
      <c r="K1275" s="780"/>
      <c r="L1275" s="780"/>
      <c r="M1275" s="780"/>
      <c r="N1275" s="780"/>
      <c r="O1275" s="781"/>
      <c r="P1275" s="82"/>
    </row>
    <row r="1276" spans="2:16">
      <c r="B1276" s="81"/>
      <c r="C1276" s="782"/>
      <c r="D1276" s="783"/>
      <c r="E1276" s="783"/>
      <c r="F1276" s="783"/>
      <c r="G1276" s="783"/>
      <c r="H1276" s="783"/>
      <c r="I1276" s="783"/>
      <c r="J1276" s="783"/>
      <c r="K1276" s="783"/>
      <c r="L1276" s="783"/>
      <c r="M1276" s="783"/>
      <c r="N1276" s="783"/>
      <c r="O1276" s="784"/>
      <c r="P1276" s="82"/>
    </row>
    <row r="1277" spans="2:16" ht="14.4" thickBot="1">
      <c r="B1277" s="81"/>
      <c r="C1277" s="785"/>
      <c r="D1277" s="786"/>
      <c r="E1277" s="786"/>
      <c r="F1277" s="786"/>
      <c r="G1277" s="786"/>
      <c r="H1277" s="786"/>
      <c r="I1277" s="786"/>
      <c r="J1277" s="786"/>
      <c r="K1277" s="786"/>
      <c r="L1277" s="786"/>
      <c r="M1277" s="786"/>
      <c r="N1277" s="786"/>
      <c r="O1277" s="787"/>
      <c r="P1277" s="82"/>
    </row>
    <row r="1278" spans="2:16">
      <c r="B1278" s="81"/>
      <c r="C1278" s="757" t="s">
        <v>62</v>
      </c>
      <c r="D1278" s="758"/>
      <c r="E1278" s="758"/>
      <c r="F1278" s="758"/>
      <c r="G1278" s="758"/>
      <c r="H1278" s="758"/>
      <c r="I1278" s="758"/>
      <c r="J1278" s="237"/>
      <c r="K1278" s="238"/>
      <c r="L1278" s="125" t="s">
        <v>63</v>
      </c>
      <c r="M1278" s="850" t="s">
        <v>64</v>
      </c>
      <c r="N1278" s="851"/>
      <c r="O1278" s="127"/>
      <c r="P1278" s="82"/>
    </row>
    <row r="1279" spans="2:16">
      <c r="B1279" s="81"/>
      <c r="C1279" s="761" t="s">
        <v>18</v>
      </c>
      <c r="D1279" s="762"/>
      <c r="E1279" s="762"/>
      <c r="F1279" s="762"/>
      <c r="G1279" s="762"/>
      <c r="H1279" s="762"/>
      <c r="I1279" s="762"/>
      <c r="J1279" s="43"/>
      <c r="K1279" s="42"/>
      <c r="L1279" s="39">
        <v>0.28999999999999998</v>
      </c>
      <c r="M1279" s="831">
        <f>+ROUND(O1274*L1279,2)</f>
        <v>4335.5600000000004</v>
      </c>
      <c r="N1279" s="832"/>
      <c r="O1279" s="38"/>
      <c r="P1279" s="82"/>
    </row>
    <row r="1280" spans="2:16">
      <c r="B1280" s="81"/>
      <c r="C1280" s="44" t="s">
        <v>65</v>
      </c>
      <c r="D1280" s="31"/>
      <c r="E1280" s="31"/>
      <c r="F1280" s="31"/>
      <c r="G1280" s="31"/>
      <c r="H1280" s="31"/>
      <c r="I1280" s="31"/>
      <c r="J1280" s="43"/>
      <c r="K1280" s="42"/>
      <c r="L1280" s="39">
        <v>0.01</v>
      </c>
      <c r="M1280" s="831">
        <f>+ROUND(O1274*L1280,2)</f>
        <v>149.5</v>
      </c>
      <c r="N1280" s="832"/>
      <c r="O1280" s="38"/>
      <c r="P1280" s="82"/>
    </row>
    <row r="1281" spans="2:16" ht="14.4" thickBot="1">
      <c r="B1281" s="81"/>
      <c r="C1281" s="239" t="s">
        <v>66</v>
      </c>
      <c r="D1281" s="240"/>
      <c r="E1281" s="240"/>
      <c r="F1281" s="240"/>
      <c r="G1281" s="240"/>
      <c r="H1281" s="240"/>
      <c r="I1281" s="240"/>
      <c r="J1281" s="41"/>
      <c r="K1281" s="40"/>
      <c r="L1281" s="39">
        <v>0.05</v>
      </c>
      <c r="M1281" s="833">
        <f>+ROUND(O1274*L1281,2)</f>
        <v>747.51</v>
      </c>
      <c r="N1281" s="834"/>
      <c r="O1281" s="38"/>
      <c r="P1281" s="82"/>
    </row>
    <row r="1282" spans="2:16" ht="14.4" thickBot="1">
      <c r="B1282" s="81"/>
      <c r="C1282" s="767" t="s">
        <v>46</v>
      </c>
      <c r="D1282" s="768"/>
      <c r="E1282" s="768"/>
      <c r="F1282" s="768"/>
      <c r="G1282" s="768"/>
      <c r="H1282" s="768"/>
      <c r="I1282" s="768"/>
      <c r="J1282" s="768"/>
      <c r="K1282" s="768"/>
      <c r="L1282" s="768"/>
      <c r="M1282" s="768"/>
      <c r="N1282" s="769"/>
      <c r="O1282" s="136">
        <f>SUM(M1279:N1281)</f>
        <v>5232.5700000000006</v>
      </c>
      <c r="P1282" s="82"/>
    </row>
    <row r="1283" spans="2:16" ht="14.4" thickBot="1">
      <c r="B1283" s="81"/>
      <c r="C1283" s="30"/>
      <c r="O1283" s="29"/>
      <c r="P1283" s="82"/>
    </row>
    <row r="1284" spans="2:16" ht="14.4" thickBot="1">
      <c r="B1284" s="81"/>
      <c r="C1284" s="752" t="s">
        <v>67</v>
      </c>
      <c r="D1284" s="753"/>
      <c r="E1284" s="753"/>
      <c r="F1284" s="753"/>
      <c r="G1284" s="753"/>
      <c r="H1284" s="753"/>
      <c r="I1284" s="753"/>
      <c r="J1284" s="753"/>
      <c r="K1284" s="753"/>
      <c r="L1284" s="753"/>
      <c r="M1284" s="753"/>
      <c r="N1284" s="754"/>
      <c r="O1284" s="150">
        <f>+O1282+O1274</f>
        <v>20182.77</v>
      </c>
      <c r="P1284" s="82"/>
    </row>
    <row r="1285" spans="2:16">
      <c r="B1285" s="81"/>
      <c r="C1285" s="37"/>
      <c r="D1285" s="36"/>
      <c r="E1285" s="36"/>
      <c r="F1285" s="36"/>
      <c r="G1285" s="36"/>
      <c r="H1285" s="36"/>
      <c r="I1285" s="36"/>
      <c r="J1285" s="36"/>
      <c r="K1285" s="36"/>
      <c r="L1285" s="36"/>
      <c r="M1285" s="36"/>
      <c r="N1285" s="36"/>
      <c r="O1285" s="35"/>
      <c r="P1285" s="82"/>
    </row>
    <row r="1286" spans="2:16">
      <c r="B1286" s="81"/>
      <c r="C1286" s="30"/>
      <c r="O1286" s="29"/>
      <c r="P1286" s="82"/>
    </row>
    <row r="1287" spans="2:16">
      <c r="B1287" s="81"/>
      <c r="C1287" s="30"/>
      <c r="O1287" s="29"/>
      <c r="P1287" s="82"/>
    </row>
    <row r="1288" spans="2:16" ht="18">
      <c r="B1288" s="81"/>
      <c r="C1288" s="30"/>
      <c r="H1288" s="128" t="s">
        <v>75</v>
      </c>
      <c r="O1288" s="29"/>
      <c r="P1288" s="82"/>
    </row>
    <row r="1289" spans="2:16" ht="18">
      <c r="B1289" s="81"/>
      <c r="C1289" s="34"/>
      <c r="D1289" s="85"/>
      <c r="E1289" s="85"/>
      <c r="F1289" s="85"/>
      <c r="G1289" s="85"/>
      <c r="H1289" s="128"/>
      <c r="I1289" s="85"/>
      <c r="J1289" s="85"/>
      <c r="K1289" s="85"/>
      <c r="L1289" s="85"/>
      <c r="M1289" s="85"/>
      <c r="N1289" s="85"/>
      <c r="O1289" s="33"/>
      <c r="P1289" s="82"/>
    </row>
    <row r="1290" spans="2:16" ht="18">
      <c r="B1290" s="81"/>
      <c r="C1290" s="34"/>
      <c r="D1290" s="85"/>
      <c r="E1290" s="85"/>
      <c r="F1290" s="85"/>
      <c r="G1290" s="85"/>
      <c r="H1290" s="128"/>
      <c r="K1290" s="85"/>
      <c r="L1290" s="85"/>
      <c r="M1290" s="85"/>
      <c r="N1290" s="85"/>
      <c r="O1290" s="33"/>
      <c r="P1290" s="82"/>
    </row>
    <row r="1291" spans="2:16" ht="18">
      <c r="B1291" s="81"/>
      <c r="C1291" s="32"/>
      <c r="D1291" s="86"/>
      <c r="E1291" s="86"/>
      <c r="F1291" s="86"/>
      <c r="G1291" s="86"/>
      <c r="H1291" s="128" t="s">
        <v>76</v>
      </c>
      <c r="I1291" s="86"/>
      <c r="J1291" s="86"/>
      <c r="K1291" s="86"/>
      <c r="L1291" s="86"/>
      <c r="M1291" s="86"/>
      <c r="N1291" s="86"/>
      <c r="O1291" s="28"/>
      <c r="P1291" s="82"/>
    </row>
    <row r="1292" spans="2:16" ht="18">
      <c r="B1292" s="81"/>
      <c r="C1292" s="30"/>
      <c r="H1292" s="129" t="s">
        <v>95</v>
      </c>
      <c r="O1292" s="29"/>
      <c r="P1292" s="82"/>
    </row>
    <row r="1293" spans="2:16" ht="18">
      <c r="B1293" s="81"/>
      <c r="C1293" s="27"/>
      <c r="D1293" s="87"/>
      <c r="E1293" s="87"/>
      <c r="H1293" s="128" t="s">
        <v>77</v>
      </c>
      <c r="K1293" s="130"/>
      <c r="L1293" s="130"/>
      <c r="M1293" s="130"/>
      <c r="N1293" s="130"/>
      <c r="O1293" s="131"/>
      <c r="P1293" s="82"/>
    </row>
    <row r="1294" spans="2:16" ht="16.2" thickBot="1">
      <c r="B1294" s="81"/>
      <c r="C1294" s="835"/>
      <c r="D1294" s="836"/>
      <c r="E1294" s="836"/>
      <c r="F1294" s="26"/>
      <c r="G1294" s="26"/>
      <c r="H1294" s="26"/>
      <c r="I1294" s="26"/>
      <c r="J1294" s="26"/>
      <c r="K1294" s="132"/>
      <c r="L1294" s="132"/>
      <c r="M1294" s="132"/>
      <c r="N1294" s="132"/>
      <c r="O1294" s="133"/>
      <c r="P1294" s="82"/>
    </row>
    <row r="1295" spans="2:16" ht="14.4" thickBot="1">
      <c r="B1295" s="88"/>
      <c r="C1295" s="89"/>
      <c r="D1295" s="89"/>
      <c r="E1295" s="89"/>
      <c r="F1295" s="89"/>
      <c r="G1295" s="89"/>
      <c r="H1295" s="89"/>
      <c r="I1295" s="89"/>
      <c r="J1295" s="89"/>
      <c r="K1295" s="89"/>
      <c r="L1295" s="89"/>
      <c r="M1295" s="89"/>
      <c r="N1295" s="89"/>
      <c r="O1295" s="89"/>
      <c r="P1295" s="90"/>
    </row>
    <row r="1296" spans="2:16" ht="14.4" thickTop="1"/>
    <row r="1297" spans="2:16" ht="14.4" thickBot="1"/>
    <row r="1298" spans="2:16" ht="14.4" thickTop="1">
      <c r="B1298" s="828"/>
      <c r="C1298" s="829"/>
      <c r="D1298" s="829"/>
      <c r="E1298" s="829"/>
      <c r="F1298" s="829"/>
      <c r="G1298" s="829"/>
      <c r="H1298" s="829"/>
      <c r="I1298" s="829"/>
      <c r="J1298" s="829"/>
      <c r="K1298" s="829"/>
      <c r="L1298" s="829"/>
      <c r="M1298" s="829"/>
      <c r="N1298" s="829"/>
      <c r="O1298" s="829"/>
      <c r="P1298" s="830"/>
    </row>
    <row r="1299" spans="2:16" ht="13.8" customHeight="1">
      <c r="B1299" s="103"/>
      <c r="C1299" s="933" t="s">
        <v>336</v>
      </c>
      <c r="D1299" s="933"/>
      <c r="E1299" s="933"/>
      <c r="F1299" s="933"/>
      <c r="G1299" s="933"/>
      <c r="H1299" s="933"/>
      <c r="I1299" s="933"/>
      <c r="J1299" s="933"/>
      <c r="K1299" s="933"/>
      <c r="L1299" s="933"/>
      <c r="M1299" s="933"/>
      <c r="P1299" s="82"/>
    </row>
    <row r="1300" spans="2:16" ht="14.4">
      <c r="B1300" s="103"/>
      <c r="C1300" s="933" t="s">
        <v>334</v>
      </c>
      <c r="D1300" s="933"/>
      <c r="E1300" s="933"/>
      <c r="F1300" s="933"/>
      <c r="G1300" s="935"/>
      <c r="H1300" s="935"/>
      <c r="I1300" s="935"/>
      <c r="J1300" s="935"/>
      <c r="K1300" s="935"/>
      <c r="L1300" s="935"/>
      <c r="M1300" s="935"/>
      <c r="P1300" s="82"/>
    </row>
    <row r="1301" spans="2:16">
      <c r="B1301" s="103"/>
      <c r="C1301" s="91"/>
      <c r="D1301" s="92"/>
      <c r="E1301" s="91"/>
      <c r="F1301" s="92"/>
      <c r="P1301" s="82"/>
    </row>
    <row r="1302" spans="2:16" ht="14.4" thickBot="1">
      <c r="B1302" s="81"/>
      <c r="P1302" s="82"/>
    </row>
    <row r="1303" spans="2:16">
      <c r="B1303" s="81"/>
      <c r="C1303" s="820"/>
      <c r="D1303" s="821"/>
      <c r="E1303" s="810"/>
      <c r="F1303" s="810"/>
      <c r="G1303" s="810"/>
      <c r="H1303" s="810"/>
      <c r="I1303" s="810"/>
      <c r="J1303" s="810"/>
      <c r="K1303" s="811"/>
      <c r="L1303" s="790"/>
      <c r="M1303" s="791"/>
      <c r="N1303" s="791"/>
      <c r="O1303" s="792"/>
      <c r="P1303" s="82"/>
    </row>
    <row r="1304" spans="2:16">
      <c r="B1304" s="81"/>
      <c r="C1304" s="822"/>
      <c r="D1304" s="823"/>
      <c r="E1304" s="812" t="s">
        <v>74</v>
      </c>
      <c r="F1304" s="812"/>
      <c r="G1304" s="812"/>
      <c r="H1304" s="812"/>
      <c r="I1304" s="812"/>
      <c r="J1304" s="812"/>
      <c r="K1304" s="813"/>
      <c r="L1304" s="793"/>
      <c r="M1304" s="794"/>
      <c r="N1304" s="794"/>
      <c r="O1304" s="795"/>
      <c r="P1304" s="82"/>
    </row>
    <row r="1305" spans="2:16">
      <c r="B1305" s="81"/>
      <c r="C1305" s="822"/>
      <c r="D1305" s="823"/>
      <c r="E1305" s="814"/>
      <c r="F1305" s="814"/>
      <c r="G1305" s="814"/>
      <c r="H1305" s="814"/>
      <c r="I1305" s="814"/>
      <c r="J1305" s="814"/>
      <c r="K1305" s="815"/>
      <c r="L1305" s="774" t="s">
        <v>28</v>
      </c>
      <c r="M1305" s="796"/>
      <c r="N1305" s="797"/>
      <c r="O1305" s="798"/>
      <c r="P1305" s="82"/>
    </row>
    <row r="1306" spans="2:16">
      <c r="B1306" s="81"/>
      <c r="C1306" s="822"/>
      <c r="D1306" s="823"/>
      <c r="E1306" s="812"/>
      <c r="F1306" s="812"/>
      <c r="G1306" s="812"/>
      <c r="H1306" s="812"/>
      <c r="I1306" s="812"/>
      <c r="J1306" s="812"/>
      <c r="K1306" s="813"/>
      <c r="L1306" s="775"/>
      <c r="M1306" s="799"/>
      <c r="N1306" s="800"/>
      <c r="O1306" s="801"/>
      <c r="P1306" s="82"/>
    </row>
    <row r="1307" spans="2:16">
      <c r="B1307" s="81"/>
      <c r="C1307" s="822"/>
      <c r="D1307" s="823"/>
      <c r="E1307" s="816"/>
      <c r="F1307" s="816"/>
      <c r="G1307" s="816"/>
      <c r="H1307" s="816"/>
      <c r="I1307" s="816"/>
      <c r="J1307" s="816"/>
      <c r="K1307" s="817"/>
      <c r="L1307" s="774" t="s">
        <v>29</v>
      </c>
      <c r="M1307" s="774">
        <v>17</v>
      </c>
      <c r="N1307" s="774" t="s">
        <v>30</v>
      </c>
      <c r="O1307" s="788" t="str">
        <f>+$O$11</f>
        <v>X</v>
      </c>
      <c r="P1307" s="82"/>
    </row>
    <row r="1308" spans="2:16">
      <c r="B1308" s="81"/>
      <c r="C1308" s="822"/>
      <c r="D1308" s="823"/>
      <c r="E1308" s="816"/>
      <c r="F1308" s="816"/>
      <c r="G1308" s="816"/>
      <c r="H1308" s="816"/>
      <c r="I1308" s="816"/>
      <c r="J1308" s="816"/>
      <c r="K1308" s="817"/>
      <c r="L1308" s="804"/>
      <c r="M1308" s="804"/>
      <c r="N1308" s="804"/>
      <c r="O1308" s="789"/>
      <c r="P1308" s="82"/>
    </row>
    <row r="1309" spans="2:16">
      <c r="B1309" s="81"/>
      <c r="C1309" s="824"/>
      <c r="D1309" s="825"/>
      <c r="E1309" s="818" t="s">
        <v>31</v>
      </c>
      <c r="F1309" s="818"/>
      <c r="G1309" s="818"/>
      <c r="H1309" s="818"/>
      <c r="I1309" s="818"/>
      <c r="J1309" s="818"/>
      <c r="K1309" s="819"/>
      <c r="L1309" s="804"/>
      <c r="M1309" s="804"/>
      <c r="N1309" s="804"/>
      <c r="O1309" s="789"/>
      <c r="P1309" s="82"/>
    </row>
    <row r="1310" spans="2:16" ht="14.4" thickBot="1">
      <c r="B1310" s="81"/>
      <c r="C1310" s="74"/>
      <c r="D1310" s="73"/>
      <c r="E1310" s="73"/>
      <c r="F1310" s="73"/>
      <c r="G1310" s="73"/>
      <c r="H1310" s="73"/>
      <c r="I1310" s="73"/>
      <c r="J1310" s="73"/>
      <c r="K1310" s="73"/>
      <c r="L1310" s="73"/>
      <c r="M1310" s="72"/>
      <c r="N1310" s="72"/>
      <c r="O1310" s="71"/>
      <c r="P1310" s="82"/>
    </row>
    <row r="1311" spans="2:16">
      <c r="B1311" s="81"/>
      <c r="C1311" s="70"/>
      <c r="D1311" s="69"/>
      <c r="E1311" s="69"/>
      <c r="F1311" s="69"/>
      <c r="G1311" s="69"/>
      <c r="H1311" s="69"/>
      <c r="I1311" s="69"/>
      <c r="J1311" s="69"/>
      <c r="K1311" s="69"/>
      <c r="L1311" s="68" t="s">
        <v>32</v>
      </c>
      <c r="M1311" s="67" t="s">
        <v>33</v>
      </c>
      <c r="N1311" s="67" t="s">
        <v>34</v>
      </c>
      <c r="O1311" s="66" t="s">
        <v>35</v>
      </c>
      <c r="P1311" s="82"/>
    </row>
    <row r="1312" spans="2:16">
      <c r="B1312" s="81"/>
      <c r="C1312" s="32"/>
      <c r="D1312" s="242"/>
      <c r="E1312" s="242"/>
      <c r="F1312" s="242"/>
      <c r="G1312" s="242"/>
      <c r="H1312" s="242"/>
      <c r="I1312" s="242"/>
      <c r="J1312" s="242"/>
      <c r="K1312" s="242"/>
      <c r="L1312" s="84"/>
      <c r="M1312" s="65">
        <f>+$M$16</f>
        <v>2</v>
      </c>
      <c r="N1312" s="65">
        <f>+$N$16</f>
        <v>6</v>
      </c>
      <c r="O1312" s="64">
        <f>+$O$16</f>
        <v>2026</v>
      </c>
      <c r="P1312" s="82"/>
    </row>
    <row r="1313" spans="2:16">
      <c r="B1313" s="81"/>
      <c r="C1313" s="63"/>
      <c r="D1313" s="62"/>
      <c r="E1313" s="62"/>
      <c r="F1313" s="62"/>
      <c r="G1313" s="62"/>
      <c r="H1313" s="62"/>
      <c r="I1313" s="62"/>
      <c r="J1313" s="62"/>
      <c r="K1313" s="62"/>
      <c r="L1313" s="62"/>
      <c r="M1313" s="62"/>
      <c r="N1313" s="62"/>
      <c r="O1313" s="61"/>
      <c r="P1313" s="82"/>
    </row>
    <row r="1314" spans="2:16" ht="14.4" thickBot="1">
      <c r="B1314" s="81"/>
      <c r="C1314" s="239"/>
      <c r="D1314" s="240"/>
      <c r="E1314" s="240"/>
      <c r="F1314" s="240"/>
      <c r="G1314" s="240"/>
      <c r="H1314" s="240"/>
      <c r="I1314" s="240"/>
      <c r="J1314" s="240"/>
      <c r="K1314" s="240"/>
      <c r="L1314" s="240"/>
      <c r="M1314" s="240"/>
      <c r="N1314" s="240"/>
      <c r="O1314" s="60"/>
      <c r="P1314" s="82"/>
    </row>
    <row r="1315" spans="2:16" ht="14.4" thickBot="1">
      <c r="B1315" s="81"/>
      <c r="C1315" s="37"/>
      <c r="D1315" s="36"/>
      <c r="E1315" s="36"/>
      <c r="F1315" s="36"/>
      <c r="G1315" s="36"/>
      <c r="H1315" s="36"/>
      <c r="K1315" s="36"/>
      <c r="L1315" s="36"/>
      <c r="M1315" s="36"/>
      <c r="N1315" s="36"/>
      <c r="O1315" s="35"/>
      <c r="P1315" s="82"/>
    </row>
    <row r="1316" spans="2:16">
      <c r="B1316" s="81"/>
      <c r="C1316" s="841" t="s">
        <v>36</v>
      </c>
      <c r="D1316" s="842"/>
      <c r="E1316" s="842"/>
      <c r="F1316" s="842"/>
      <c r="G1316" s="842"/>
      <c r="H1316" s="842"/>
      <c r="I1316" s="842"/>
      <c r="J1316" s="842"/>
      <c r="K1316" s="842"/>
      <c r="L1316" s="842"/>
      <c r="M1316" s="842"/>
      <c r="N1316" s="842"/>
      <c r="O1316" s="843"/>
      <c r="P1316" s="82"/>
    </row>
    <row r="1317" spans="2:16" ht="14.4" thickBot="1">
      <c r="B1317" s="81"/>
      <c r="C1317" s="30"/>
      <c r="O1317" s="29"/>
      <c r="P1317" s="82"/>
    </row>
    <row r="1318" spans="2:16">
      <c r="B1318" s="81"/>
      <c r="C1318" s="117" t="s">
        <v>37</v>
      </c>
      <c r="D1318" s="776" t="s">
        <v>38</v>
      </c>
      <c r="E1318" s="777"/>
      <c r="F1318" s="777"/>
      <c r="G1318" s="777"/>
      <c r="H1318" s="777"/>
      <c r="I1318" s="777"/>
      <c r="J1318" s="777"/>
      <c r="K1318" s="777"/>
      <c r="L1318" s="778"/>
      <c r="M1318" s="839" t="s">
        <v>39</v>
      </c>
      <c r="N1318" s="840"/>
      <c r="O1318" s="117" t="s">
        <v>8</v>
      </c>
      <c r="P1318" s="82"/>
    </row>
    <row r="1319" spans="2:16" ht="14.4" thickBot="1">
      <c r="B1319" s="81"/>
      <c r="C1319" s="118">
        <f>+'PRESUPUESTO OFICIAL (Entidad)'!D43</f>
        <v>6.05</v>
      </c>
      <c r="D1319" s="807" t="str">
        <f>+'PRESUPUESTO OFICIAL (Entidad)'!E43</f>
        <v xml:space="preserve">Punto sanitario de 2" Lavamanos, Ducha y piso </v>
      </c>
      <c r="E1319" s="808"/>
      <c r="F1319" s="808"/>
      <c r="G1319" s="808"/>
      <c r="H1319" s="808"/>
      <c r="I1319" s="808"/>
      <c r="J1319" s="808"/>
      <c r="K1319" s="808"/>
      <c r="L1319" s="809"/>
      <c r="M1319" s="807" t="str">
        <f>+'PRESUPUESTO OFICIAL (Entidad)'!F43</f>
        <v>UND</v>
      </c>
      <c r="N1319" s="809"/>
      <c r="O1319" s="119">
        <f>+'PRESUPUESTO OFICIAL (Entidad)'!G43</f>
        <v>30</v>
      </c>
      <c r="P1319" s="82"/>
    </row>
    <row r="1320" spans="2:16">
      <c r="B1320" s="81"/>
      <c r="C1320" s="779" t="s">
        <v>40</v>
      </c>
      <c r="D1320" s="780"/>
      <c r="E1320" s="780"/>
      <c r="F1320" s="780"/>
      <c r="G1320" s="780"/>
      <c r="H1320" s="780"/>
      <c r="I1320" s="780"/>
      <c r="J1320" s="780"/>
      <c r="K1320" s="780"/>
      <c r="L1320" s="780"/>
      <c r="M1320" s="780"/>
      <c r="N1320" s="780"/>
      <c r="O1320" s="781"/>
      <c r="P1320" s="82"/>
    </row>
    <row r="1321" spans="2:16">
      <c r="B1321" s="81"/>
      <c r="C1321" s="782"/>
      <c r="D1321" s="783"/>
      <c r="E1321" s="783"/>
      <c r="F1321" s="783"/>
      <c r="G1321" s="783"/>
      <c r="H1321" s="783"/>
      <c r="I1321" s="783"/>
      <c r="J1321" s="783"/>
      <c r="K1321" s="783"/>
      <c r="L1321" s="783"/>
      <c r="M1321" s="783"/>
      <c r="N1321" s="783"/>
      <c r="O1321" s="784"/>
      <c r="P1321" s="82"/>
    </row>
    <row r="1322" spans="2:16" ht="14.4" thickBot="1">
      <c r="B1322" s="81"/>
      <c r="C1322" s="785"/>
      <c r="D1322" s="786"/>
      <c r="E1322" s="786"/>
      <c r="F1322" s="786"/>
      <c r="G1322" s="786"/>
      <c r="H1322" s="786"/>
      <c r="I1322" s="786"/>
      <c r="J1322" s="786"/>
      <c r="K1322" s="786"/>
      <c r="L1322" s="786"/>
      <c r="M1322" s="786"/>
      <c r="N1322" s="786"/>
      <c r="O1322" s="787"/>
      <c r="P1322" s="82"/>
    </row>
    <row r="1323" spans="2:16">
      <c r="B1323" s="81"/>
      <c r="C1323" s="757" t="s">
        <v>38</v>
      </c>
      <c r="D1323" s="837"/>
      <c r="E1323" s="837"/>
      <c r="F1323" s="837"/>
      <c r="G1323" s="838"/>
      <c r="H1323" s="759" t="s">
        <v>41</v>
      </c>
      <c r="I1323" s="837"/>
      <c r="J1323" s="805" t="s">
        <v>42</v>
      </c>
      <c r="K1323" s="806"/>
      <c r="L1323" s="121" t="s">
        <v>43</v>
      </c>
      <c r="M1323" s="759" t="s">
        <v>44</v>
      </c>
      <c r="N1323" s="760"/>
      <c r="O1323" s="122" t="s">
        <v>45</v>
      </c>
      <c r="P1323" s="82"/>
    </row>
    <row r="1324" spans="2:16">
      <c r="B1324" s="81"/>
      <c r="C1324" s="761" t="s">
        <v>78</v>
      </c>
      <c r="D1324" s="762"/>
      <c r="E1324" s="762"/>
      <c r="F1324" s="762"/>
      <c r="G1324" s="844"/>
      <c r="H1324" s="845"/>
      <c r="I1324" s="844"/>
      <c r="J1324" s="826" t="s">
        <v>79</v>
      </c>
      <c r="K1324" s="827"/>
      <c r="L1324" s="134">
        <f>+O1355</f>
        <v>753</v>
      </c>
      <c r="M1324" s="846">
        <v>0.1</v>
      </c>
      <c r="N1324" s="847"/>
      <c r="O1324" s="135">
        <f>+ROUND(L1324*M1324,2)</f>
        <v>75.3</v>
      </c>
      <c r="P1324" s="82"/>
    </row>
    <row r="1325" spans="2:16">
      <c r="B1325" s="81"/>
      <c r="C1325" s="202"/>
      <c r="D1325" s="203"/>
      <c r="E1325" s="203"/>
      <c r="F1325" s="203"/>
      <c r="G1325" s="204"/>
      <c r="H1325" s="205"/>
      <c r="I1325" s="204"/>
      <c r="J1325" s="863"/>
      <c r="K1325" s="864"/>
      <c r="L1325" s="206"/>
      <c r="M1325" s="865"/>
      <c r="N1325" s="866"/>
      <c r="O1325" s="135"/>
      <c r="P1325" s="82"/>
    </row>
    <row r="1326" spans="2:16" ht="14.4" thickBot="1">
      <c r="B1326" s="81"/>
      <c r="C1326" s="755"/>
      <c r="D1326" s="756"/>
      <c r="E1326" s="756"/>
      <c r="F1326" s="756"/>
      <c r="G1326" s="852"/>
      <c r="H1326" s="853"/>
      <c r="I1326" s="852"/>
      <c r="J1326" s="765"/>
      <c r="K1326" s="766"/>
      <c r="L1326" s="212"/>
      <c r="M1326" s="854"/>
      <c r="N1326" s="855"/>
      <c r="O1326" s="135"/>
      <c r="P1326" s="82"/>
    </row>
    <row r="1327" spans="2:16" ht="14.4" thickBot="1">
      <c r="B1327" s="81"/>
      <c r="C1327" s="767" t="s">
        <v>46</v>
      </c>
      <c r="D1327" s="768"/>
      <c r="E1327" s="768"/>
      <c r="F1327" s="768"/>
      <c r="G1327" s="768"/>
      <c r="H1327" s="768"/>
      <c r="I1327" s="768"/>
      <c r="J1327" s="768"/>
      <c r="K1327" s="768"/>
      <c r="L1327" s="768"/>
      <c r="M1327" s="768"/>
      <c r="N1327" s="769"/>
      <c r="O1327" s="136">
        <f>SUM(O1324:O1326)</f>
        <v>75.3</v>
      </c>
      <c r="P1327" s="82"/>
    </row>
    <row r="1328" spans="2:16">
      <c r="B1328" s="81"/>
      <c r="C1328" s="779" t="s">
        <v>47</v>
      </c>
      <c r="D1328" s="780"/>
      <c r="E1328" s="780"/>
      <c r="F1328" s="780"/>
      <c r="G1328" s="780"/>
      <c r="H1328" s="780"/>
      <c r="I1328" s="780"/>
      <c r="J1328" s="780"/>
      <c r="K1328" s="780"/>
      <c r="L1328" s="780"/>
      <c r="M1328" s="780"/>
      <c r="N1328" s="780"/>
      <c r="O1328" s="781"/>
      <c r="P1328" s="82"/>
    </row>
    <row r="1329" spans="2:16">
      <c r="B1329" s="81"/>
      <c r="C1329" s="782"/>
      <c r="D1329" s="783"/>
      <c r="E1329" s="783"/>
      <c r="F1329" s="783"/>
      <c r="G1329" s="783"/>
      <c r="H1329" s="783"/>
      <c r="I1329" s="783"/>
      <c r="J1329" s="783"/>
      <c r="K1329" s="783"/>
      <c r="L1329" s="783"/>
      <c r="M1329" s="783"/>
      <c r="N1329" s="783"/>
      <c r="O1329" s="784"/>
      <c r="P1329" s="82"/>
    </row>
    <row r="1330" spans="2:16" ht="14.4" thickBot="1">
      <c r="B1330" s="81"/>
      <c r="C1330" s="785"/>
      <c r="D1330" s="786"/>
      <c r="E1330" s="786"/>
      <c r="F1330" s="786"/>
      <c r="G1330" s="786"/>
      <c r="H1330" s="786"/>
      <c r="I1330" s="786"/>
      <c r="J1330" s="786"/>
      <c r="K1330" s="786"/>
      <c r="L1330" s="786"/>
      <c r="M1330" s="786"/>
      <c r="N1330" s="786"/>
      <c r="O1330" s="787"/>
      <c r="P1330" s="82"/>
    </row>
    <row r="1331" spans="2:16">
      <c r="B1331" s="81"/>
      <c r="C1331" s="757" t="s">
        <v>38</v>
      </c>
      <c r="D1331" s="758"/>
      <c r="E1331" s="758"/>
      <c r="F1331" s="758"/>
      <c r="G1331" s="758"/>
      <c r="H1331" s="758"/>
      <c r="I1331" s="758"/>
      <c r="J1331" s="760"/>
      <c r="K1331" s="241" t="s">
        <v>39</v>
      </c>
      <c r="L1331" s="121" t="s">
        <v>8</v>
      </c>
      <c r="M1331" s="759" t="s">
        <v>48</v>
      </c>
      <c r="N1331" s="760"/>
      <c r="O1331" s="122" t="s">
        <v>45</v>
      </c>
      <c r="P1331" s="82"/>
    </row>
    <row r="1332" spans="2:16">
      <c r="B1332" s="81"/>
      <c r="C1332" s="397" t="s">
        <v>251</v>
      </c>
      <c r="D1332" s="401"/>
      <c r="E1332" s="401"/>
      <c r="F1332" s="401"/>
      <c r="G1332" s="401"/>
      <c r="H1332" s="401"/>
      <c r="I1332" s="401"/>
      <c r="J1332" s="402"/>
      <c r="K1332" s="208" t="s">
        <v>163</v>
      </c>
      <c r="L1332" s="209">
        <v>2.1000000000000001E-2</v>
      </c>
      <c r="M1332" s="860">
        <v>94253.95</v>
      </c>
      <c r="N1332" s="861"/>
      <c r="O1332" s="135">
        <f>+ROUND(M1332*L1332,2)</f>
        <v>1979.33</v>
      </c>
      <c r="P1332" s="82"/>
    </row>
    <row r="1333" spans="2:16">
      <c r="B1333" s="81"/>
      <c r="C1333" s="455" t="s">
        <v>252</v>
      </c>
      <c r="D1333" s="456"/>
      <c r="E1333" s="456"/>
      <c r="F1333" s="456"/>
      <c r="G1333" s="456"/>
      <c r="H1333" s="456"/>
      <c r="I1333" s="456"/>
      <c r="J1333" s="457"/>
      <c r="K1333" s="208" t="s">
        <v>163</v>
      </c>
      <c r="L1333" s="209">
        <v>2.1000000000000001E-2</v>
      </c>
      <c r="M1333" s="860">
        <v>45446.1</v>
      </c>
      <c r="N1333" s="861"/>
      <c r="O1333" s="135">
        <f t="shared" ref="O1333:O1337" si="14">+ROUND(M1333*L1333,2)</f>
        <v>954.37</v>
      </c>
      <c r="P1333" s="82"/>
    </row>
    <row r="1334" spans="2:16">
      <c r="B1334" s="81"/>
      <c r="C1334" s="455" t="s">
        <v>260</v>
      </c>
      <c r="D1334" s="456"/>
      <c r="E1334" s="456"/>
      <c r="F1334" s="456"/>
      <c r="G1334" s="456"/>
      <c r="H1334" s="456"/>
      <c r="I1334" s="456"/>
      <c r="J1334" s="457"/>
      <c r="K1334" s="208" t="s">
        <v>255</v>
      </c>
      <c r="L1334" s="209">
        <v>0.1</v>
      </c>
      <c r="M1334" s="860">
        <v>10000</v>
      </c>
      <c r="N1334" s="861"/>
      <c r="O1334" s="135">
        <f t="shared" si="14"/>
        <v>1000</v>
      </c>
      <c r="P1334" s="82"/>
    </row>
    <row r="1335" spans="2:16">
      <c r="B1335" s="81"/>
      <c r="C1335" s="455" t="s">
        <v>256</v>
      </c>
      <c r="D1335" s="456"/>
      <c r="E1335" s="456"/>
      <c r="F1335" s="456"/>
      <c r="G1335" s="456"/>
      <c r="H1335" s="456"/>
      <c r="I1335" s="456"/>
      <c r="J1335" s="457"/>
      <c r="K1335" s="208" t="s">
        <v>163</v>
      </c>
      <c r="L1335" s="209">
        <v>0.21000000000000005</v>
      </c>
      <c r="M1335" s="860">
        <v>5000</v>
      </c>
      <c r="N1335" s="861"/>
      <c r="O1335" s="135">
        <f t="shared" si="14"/>
        <v>1050</v>
      </c>
      <c r="P1335" s="82"/>
    </row>
    <row r="1336" spans="2:16">
      <c r="B1336" s="81"/>
      <c r="C1336" s="455" t="s">
        <v>257</v>
      </c>
      <c r="D1336" s="456"/>
      <c r="E1336" s="456"/>
      <c r="F1336" s="456"/>
      <c r="G1336" s="456"/>
      <c r="H1336" s="456"/>
      <c r="I1336" s="456"/>
      <c r="J1336" s="457"/>
      <c r="K1336" s="208" t="s">
        <v>163</v>
      </c>
      <c r="L1336" s="209">
        <v>0.21000000000000005</v>
      </c>
      <c r="M1336" s="860">
        <v>4000</v>
      </c>
      <c r="N1336" s="861"/>
      <c r="O1336" s="135">
        <f t="shared" si="14"/>
        <v>840</v>
      </c>
      <c r="P1336" s="82"/>
    </row>
    <row r="1337" spans="2:16">
      <c r="B1337" s="81"/>
      <c r="C1337" s="202" t="s">
        <v>258</v>
      </c>
      <c r="D1337" s="164"/>
      <c r="E1337" s="164"/>
      <c r="F1337" s="164"/>
      <c r="G1337" s="164"/>
      <c r="H1337" s="164"/>
      <c r="I1337" s="164"/>
      <c r="J1337" s="204"/>
      <c r="K1337" s="208" t="s">
        <v>163</v>
      </c>
      <c r="L1337" s="209">
        <v>0.21000000000000005</v>
      </c>
      <c r="M1337" s="860">
        <v>4000</v>
      </c>
      <c r="N1337" s="861"/>
      <c r="O1337" s="135">
        <f t="shared" si="14"/>
        <v>840</v>
      </c>
      <c r="P1337" s="82"/>
    </row>
    <row r="1338" spans="2:16" ht="14.4" thickBot="1">
      <c r="B1338" s="81"/>
      <c r="C1338" s="393"/>
      <c r="D1338" s="394"/>
      <c r="E1338" s="394"/>
      <c r="F1338" s="394"/>
      <c r="G1338" s="394"/>
      <c r="H1338" s="394"/>
      <c r="I1338" s="394"/>
      <c r="J1338" s="395"/>
      <c r="K1338" s="138"/>
      <c r="L1338" s="140"/>
      <c r="M1338" s="458"/>
      <c r="N1338" s="459"/>
      <c r="O1338" s="135"/>
      <c r="P1338" s="82"/>
    </row>
    <row r="1339" spans="2:16" ht="14.4" thickBot="1">
      <c r="B1339" s="81"/>
      <c r="C1339" s="767" t="s">
        <v>46</v>
      </c>
      <c r="D1339" s="768"/>
      <c r="E1339" s="768"/>
      <c r="F1339" s="768"/>
      <c r="G1339" s="768"/>
      <c r="H1339" s="768"/>
      <c r="I1339" s="768"/>
      <c r="J1339" s="768"/>
      <c r="K1339" s="768"/>
      <c r="L1339" s="768"/>
      <c r="M1339" s="768"/>
      <c r="N1339" s="769"/>
      <c r="O1339" s="141">
        <f>SUM(O1332:O1338)</f>
        <v>6663.7</v>
      </c>
      <c r="P1339" s="82"/>
    </row>
    <row r="1340" spans="2:16">
      <c r="B1340" s="81"/>
      <c r="C1340" s="779" t="s">
        <v>49</v>
      </c>
      <c r="D1340" s="780"/>
      <c r="E1340" s="780"/>
      <c r="F1340" s="780"/>
      <c r="G1340" s="780"/>
      <c r="H1340" s="780"/>
      <c r="I1340" s="780"/>
      <c r="J1340" s="780"/>
      <c r="K1340" s="780"/>
      <c r="L1340" s="780"/>
      <c r="M1340" s="780"/>
      <c r="N1340" s="780"/>
      <c r="O1340" s="781"/>
      <c r="P1340" s="82"/>
    </row>
    <row r="1341" spans="2:16">
      <c r="B1341" s="81"/>
      <c r="C1341" s="782"/>
      <c r="D1341" s="783"/>
      <c r="E1341" s="783"/>
      <c r="F1341" s="783"/>
      <c r="G1341" s="783"/>
      <c r="H1341" s="783"/>
      <c r="I1341" s="783"/>
      <c r="J1341" s="783"/>
      <c r="K1341" s="783"/>
      <c r="L1341" s="783"/>
      <c r="M1341" s="783"/>
      <c r="N1341" s="783"/>
      <c r="O1341" s="784"/>
      <c r="P1341" s="82"/>
    </row>
    <row r="1342" spans="2:16" ht="14.4" thickBot="1">
      <c r="B1342" s="81"/>
      <c r="C1342" s="785"/>
      <c r="D1342" s="786"/>
      <c r="E1342" s="786"/>
      <c r="F1342" s="786"/>
      <c r="G1342" s="786"/>
      <c r="H1342" s="786"/>
      <c r="I1342" s="786"/>
      <c r="J1342" s="786"/>
      <c r="K1342" s="786"/>
      <c r="L1342" s="786"/>
      <c r="M1342" s="786"/>
      <c r="N1342" s="786"/>
      <c r="O1342" s="787"/>
      <c r="P1342" s="82"/>
    </row>
    <row r="1343" spans="2:16">
      <c r="B1343" s="81"/>
      <c r="C1343" s="757" t="s">
        <v>50</v>
      </c>
      <c r="D1343" s="758"/>
      <c r="E1343" s="758"/>
      <c r="F1343" s="758"/>
      <c r="G1343" s="758"/>
      <c r="H1343" s="758"/>
      <c r="I1343" s="758"/>
      <c r="J1343" s="121" t="s">
        <v>51</v>
      </c>
      <c r="K1343" s="237" t="s">
        <v>52</v>
      </c>
      <c r="L1343" s="124" t="s">
        <v>53</v>
      </c>
      <c r="M1343" s="759" t="s">
        <v>54</v>
      </c>
      <c r="N1343" s="760"/>
      <c r="O1343" s="122" t="s">
        <v>45</v>
      </c>
      <c r="P1343" s="82"/>
    </row>
    <row r="1344" spans="2:16">
      <c r="B1344" s="81"/>
      <c r="C1344" s="761" t="s">
        <v>196</v>
      </c>
      <c r="D1344" s="762"/>
      <c r="E1344" s="762"/>
      <c r="F1344" s="762"/>
      <c r="G1344" s="762"/>
      <c r="H1344" s="762"/>
      <c r="I1344" s="762"/>
      <c r="J1344" s="55">
        <v>0.01</v>
      </c>
      <c r="K1344" s="56">
        <v>12</v>
      </c>
      <c r="L1344" s="55" t="s">
        <v>197</v>
      </c>
      <c r="M1344" s="763">
        <v>1800</v>
      </c>
      <c r="N1344" s="764"/>
      <c r="O1344" s="54">
        <f>M1344*K1344*J1344</f>
        <v>216</v>
      </c>
      <c r="P1344" s="82"/>
    </row>
    <row r="1345" spans="2:16" ht="14.4" thickBot="1">
      <c r="B1345" s="81"/>
      <c r="C1345" s="755"/>
      <c r="D1345" s="756"/>
      <c r="E1345" s="756"/>
      <c r="F1345" s="756"/>
      <c r="G1345" s="756"/>
      <c r="H1345" s="756"/>
      <c r="I1345" s="756"/>
      <c r="J1345" s="46"/>
      <c r="K1345" s="26"/>
      <c r="L1345" s="46"/>
      <c r="M1345" s="765"/>
      <c r="N1345" s="766"/>
      <c r="O1345" s="151"/>
      <c r="P1345" s="82"/>
    </row>
    <row r="1346" spans="2:16" ht="14.4" thickBot="1">
      <c r="B1346" s="81"/>
      <c r="C1346" s="767" t="s">
        <v>46</v>
      </c>
      <c r="D1346" s="768"/>
      <c r="E1346" s="768"/>
      <c r="F1346" s="768"/>
      <c r="G1346" s="768"/>
      <c r="H1346" s="768"/>
      <c r="I1346" s="768"/>
      <c r="J1346" s="768"/>
      <c r="K1346" s="768"/>
      <c r="L1346" s="768"/>
      <c r="M1346" s="768"/>
      <c r="N1346" s="769"/>
      <c r="O1346" s="136">
        <f>SUM(O1344:O1345)</f>
        <v>216</v>
      </c>
      <c r="P1346" s="82"/>
    </row>
    <row r="1347" spans="2:16">
      <c r="B1347" s="81"/>
      <c r="C1347" s="779" t="s">
        <v>55</v>
      </c>
      <c r="D1347" s="780"/>
      <c r="E1347" s="780"/>
      <c r="F1347" s="780"/>
      <c r="G1347" s="780"/>
      <c r="H1347" s="780"/>
      <c r="I1347" s="780"/>
      <c r="J1347" s="780"/>
      <c r="K1347" s="780"/>
      <c r="L1347" s="780"/>
      <c r="M1347" s="780"/>
      <c r="N1347" s="780"/>
      <c r="O1347" s="781"/>
      <c r="P1347" s="82"/>
    </row>
    <row r="1348" spans="2:16">
      <c r="B1348" s="81"/>
      <c r="C1348" s="782"/>
      <c r="D1348" s="783"/>
      <c r="E1348" s="783"/>
      <c r="F1348" s="783"/>
      <c r="G1348" s="783"/>
      <c r="H1348" s="783"/>
      <c r="I1348" s="783"/>
      <c r="J1348" s="783"/>
      <c r="K1348" s="783"/>
      <c r="L1348" s="783"/>
      <c r="M1348" s="783"/>
      <c r="N1348" s="783"/>
      <c r="O1348" s="784"/>
      <c r="P1348" s="82"/>
    </row>
    <row r="1349" spans="2:16" ht="14.4" thickBot="1">
      <c r="B1349" s="81"/>
      <c r="C1349" s="785"/>
      <c r="D1349" s="786"/>
      <c r="E1349" s="786"/>
      <c r="F1349" s="786"/>
      <c r="G1349" s="786"/>
      <c r="H1349" s="786"/>
      <c r="I1349" s="786"/>
      <c r="J1349" s="786"/>
      <c r="K1349" s="786"/>
      <c r="L1349" s="786"/>
      <c r="M1349" s="786"/>
      <c r="N1349" s="786"/>
      <c r="O1349" s="787"/>
      <c r="P1349" s="82"/>
    </row>
    <row r="1350" spans="2:16">
      <c r="B1350" s="81"/>
      <c r="C1350" s="770" t="s">
        <v>56</v>
      </c>
      <c r="D1350" s="771"/>
      <c r="E1350" s="771"/>
      <c r="F1350" s="771"/>
      <c r="G1350" s="771"/>
      <c r="H1350" s="771"/>
      <c r="I1350" s="771"/>
      <c r="J1350" s="143" t="s">
        <v>57</v>
      </c>
      <c r="K1350" s="144" t="s">
        <v>58</v>
      </c>
      <c r="L1350" s="145" t="s">
        <v>59</v>
      </c>
      <c r="M1350" s="772" t="s">
        <v>44</v>
      </c>
      <c r="N1350" s="773"/>
      <c r="O1350" s="146" t="s">
        <v>45</v>
      </c>
      <c r="P1350" s="82"/>
    </row>
    <row r="1351" spans="2:16">
      <c r="B1351" s="81"/>
      <c r="C1351" s="52" t="s">
        <v>219</v>
      </c>
      <c r="D1351" s="222"/>
      <c r="E1351" s="222"/>
      <c r="F1351" s="222"/>
      <c r="G1351" s="222"/>
      <c r="H1351" s="222"/>
      <c r="I1351" s="222"/>
      <c r="J1351" s="223">
        <v>209100</v>
      </c>
      <c r="K1351" s="224">
        <v>1.8</v>
      </c>
      <c r="L1351" s="148">
        <f>ROUND(K1351*J1351,2)</f>
        <v>376380</v>
      </c>
      <c r="M1351" s="867">
        <v>500</v>
      </c>
      <c r="N1351" s="868"/>
      <c r="O1351" s="149">
        <f>+ROUND(L1351/M1351,0)</f>
        <v>753</v>
      </c>
      <c r="P1351" s="82"/>
    </row>
    <row r="1352" spans="2:16">
      <c r="B1352" s="81"/>
      <c r="C1352" s="52"/>
      <c r="D1352" s="51"/>
      <c r="E1352" s="51"/>
      <c r="F1352" s="51"/>
      <c r="G1352" s="51"/>
      <c r="H1352" s="51"/>
      <c r="I1352" s="51"/>
      <c r="J1352" s="142"/>
      <c r="K1352" s="147"/>
      <c r="L1352" s="148"/>
      <c r="M1352" s="848"/>
      <c r="N1352" s="849"/>
      <c r="O1352" s="149"/>
      <c r="P1352" s="82"/>
    </row>
    <row r="1353" spans="2:16">
      <c r="B1353" s="81"/>
      <c r="C1353" s="52"/>
      <c r="D1353" s="51"/>
      <c r="E1353" s="51"/>
      <c r="F1353" s="51"/>
      <c r="G1353" s="51"/>
      <c r="H1353" s="51"/>
      <c r="I1353" s="51"/>
      <c r="J1353" s="50"/>
      <c r="K1353" s="49"/>
      <c r="L1353" s="48"/>
      <c r="M1353" s="802"/>
      <c r="N1353" s="803"/>
      <c r="O1353" s="47"/>
      <c r="P1353" s="82"/>
    </row>
    <row r="1354" spans="2:16" ht="14.4" thickBot="1">
      <c r="B1354" s="81"/>
      <c r="C1354" s="755"/>
      <c r="D1354" s="756"/>
      <c r="E1354" s="756"/>
      <c r="F1354" s="756"/>
      <c r="G1354" s="756"/>
      <c r="H1354" s="756"/>
      <c r="I1354" s="756"/>
      <c r="J1354" s="46"/>
      <c r="K1354" s="26"/>
      <c r="L1354" s="46"/>
      <c r="M1354" s="765"/>
      <c r="N1354" s="766"/>
      <c r="O1354" s="45"/>
      <c r="P1354" s="82"/>
    </row>
    <row r="1355" spans="2:16" ht="14.4" thickBot="1">
      <c r="B1355" s="81"/>
      <c r="C1355" s="767" t="s">
        <v>46</v>
      </c>
      <c r="D1355" s="768"/>
      <c r="E1355" s="768"/>
      <c r="F1355" s="768"/>
      <c r="G1355" s="768"/>
      <c r="H1355" s="768"/>
      <c r="I1355" s="768"/>
      <c r="J1355" s="768"/>
      <c r="K1355" s="768"/>
      <c r="L1355" s="768"/>
      <c r="M1355" s="768"/>
      <c r="N1355" s="769"/>
      <c r="O1355" s="141">
        <f>SUM(O1351:O1354)</f>
        <v>753</v>
      </c>
      <c r="P1355" s="82"/>
    </row>
    <row r="1356" spans="2:16" ht="14.4" thickBot="1">
      <c r="B1356" s="81"/>
      <c r="C1356" s="30"/>
      <c r="O1356" s="29"/>
      <c r="P1356" s="82"/>
    </row>
    <row r="1357" spans="2:16" ht="14.4" thickBot="1">
      <c r="B1357" s="81"/>
      <c r="C1357" s="752" t="s">
        <v>60</v>
      </c>
      <c r="D1357" s="753"/>
      <c r="E1357" s="753"/>
      <c r="F1357" s="753"/>
      <c r="G1357" s="753"/>
      <c r="H1357" s="753"/>
      <c r="I1357" s="753"/>
      <c r="J1357" s="753"/>
      <c r="K1357" s="753"/>
      <c r="L1357" s="753"/>
      <c r="M1357" s="753"/>
      <c r="N1357" s="754"/>
      <c r="O1357" s="150">
        <f>ROUND(O1355+O1346+O1339+O1327,2)</f>
        <v>7708</v>
      </c>
      <c r="P1357" s="82"/>
    </row>
    <row r="1358" spans="2:16">
      <c r="B1358" s="81"/>
      <c r="C1358" s="779" t="s">
        <v>61</v>
      </c>
      <c r="D1358" s="780"/>
      <c r="E1358" s="780"/>
      <c r="F1358" s="780"/>
      <c r="G1358" s="780"/>
      <c r="H1358" s="780"/>
      <c r="I1358" s="780"/>
      <c r="J1358" s="780"/>
      <c r="K1358" s="780"/>
      <c r="L1358" s="780"/>
      <c r="M1358" s="780"/>
      <c r="N1358" s="780"/>
      <c r="O1358" s="781"/>
      <c r="P1358" s="82"/>
    </row>
    <row r="1359" spans="2:16">
      <c r="B1359" s="81"/>
      <c r="C1359" s="782"/>
      <c r="D1359" s="783"/>
      <c r="E1359" s="783"/>
      <c r="F1359" s="783"/>
      <c r="G1359" s="783"/>
      <c r="H1359" s="783"/>
      <c r="I1359" s="783"/>
      <c r="J1359" s="783"/>
      <c r="K1359" s="783"/>
      <c r="L1359" s="783"/>
      <c r="M1359" s="783"/>
      <c r="N1359" s="783"/>
      <c r="O1359" s="784"/>
      <c r="P1359" s="82"/>
    </row>
    <row r="1360" spans="2:16" ht="14.4" thickBot="1">
      <c r="B1360" s="81"/>
      <c r="C1360" s="785"/>
      <c r="D1360" s="786"/>
      <c r="E1360" s="786"/>
      <c r="F1360" s="786"/>
      <c r="G1360" s="786"/>
      <c r="H1360" s="786"/>
      <c r="I1360" s="786"/>
      <c r="J1360" s="786"/>
      <c r="K1360" s="786"/>
      <c r="L1360" s="786"/>
      <c r="M1360" s="786"/>
      <c r="N1360" s="786"/>
      <c r="O1360" s="787"/>
      <c r="P1360" s="82"/>
    </row>
    <row r="1361" spans="2:16">
      <c r="B1361" s="81"/>
      <c r="C1361" s="757" t="s">
        <v>62</v>
      </c>
      <c r="D1361" s="758"/>
      <c r="E1361" s="758"/>
      <c r="F1361" s="758"/>
      <c r="G1361" s="758"/>
      <c r="H1361" s="758"/>
      <c r="I1361" s="758"/>
      <c r="J1361" s="237"/>
      <c r="K1361" s="238"/>
      <c r="L1361" s="125" t="s">
        <v>63</v>
      </c>
      <c r="M1361" s="850" t="s">
        <v>64</v>
      </c>
      <c r="N1361" s="851"/>
      <c r="O1361" s="127"/>
      <c r="P1361" s="82"/>
    </row>
    <row r="1362" spans="2:16">
      <c r="B1362" s="81"/>
      <c r="C1362" s="761" t="s">
        <v>18</v>
      </c>
      <c r="D1362" s="762"/>
      <c r="E1362" s="762"/>
      <c r="F1362" s="762"/>
      <c r="G1362" s="762"/>
      <c r="H1362" s="762"/>
      <c r="I1362" s="762"/>
      <c r="J1362" s="43"/>
      <c r="K1362" s="42"/>
      <c r="L1362" s="39">
        <v>0.28999999999999998</v>
      </c>
      <c r="M1362" s="831">
        <f>+ROUND(O1357*L1362,2)</f>
        <v>2235.3200000000002</v>
      </c>
      <c r="N1362" s="832"/>
      <c r="O1362" s="38"/>
      <c r="P1362" s="82"/>
    </row>
    <row r="1363" spans="2:16">
      <c r="B1363" s="81"/>
      <c r="C1363" s="44" t="s">
        <v>65</v>
      </c>
      <c r="D1363" s="31"/>
      <c r="E1363" s="31"/>
      <c r="F1363" s="31"/>
      <c r="G1363" s="31"/>
      <c r="H1363" s="31"/>
      <c r="I1363" s="31"/>
      <c r="J1363" s="43"/>
      <c r="K1363" s="42"/>
      <c r="L1363" s="39">
        <v>0.01</v>
      </c>
      <c r="M1363" s="831">
        <f>+ROUND(O1357*L1363,2)</f>
        <v>77.08</v>
      </c>
      <c r="N1363" s="832"/>
      <c r="O1363" s="38"/>
      <c r="P1363" s="82"/>
    </row>
    <row r="1364" spans="2:16" ht="14.4" thickBot="1">
      <c r="B1364" s="81"/>
      <c r="C1364" s="239" t="s">
        <v>66</v>
      </c>
      <c r="D1364" s="240"/>
      <c r="E1364" s="240"/>
      <c r="F1364" s="240"/>
      <c r="G1364" s="240"/>
      <c r="H1364" s="240"/>
      <c r="I1364" s="240"/>
      <c r="J1364" s="41"/>
      <c r="K1364" s="40"/>
      <c r="L1364" s="39">
        <v>0.05</v>
      </c>
      <c r="M1364" s="833">
        <f>+ROUND(O1357*L1364,2)</f>
        <v>385.4</v>
      </c>
      <c r="N1364" s="834"/>
      <c r="O1364" s="38"/>
      <c r="P1364" s="82"/>
    </row>
    <row r="1365" spans="2:16" ht="14.4" thickBot="1">
      <c r="B1365" s="81"/>
      <c r="C1365" s="767" t="s">
        <v>46</v>
      </c>
      <c r="D1365" s="768"/>
      <c r="E1365" s="768"/>
      <c r="F1365" s="768"/>
      <c r="G1365" s="768"/>
      <c r="H1365" s="768"/>
      <c r="I1365" s="768"/>
      <c r="J1365" s="768"/>
      <c r="K1365" s="768"/>
      <c r="L1365" s="768"/>
      <c r="M1365" s="768"/>
      <c r="N1365" s="769"/>
      <c r="O1365" s="136">
        <f>SUM(M1362:N1364)</f>
        <v>2697.8</v>
      </c>
      <c r="P1365" s="82"/>
    </row>
    <row r="1366" spans="2:16" ht="14.4" thickBot="1">
      <c r="B1366" s="81"/>
      <c r="C1366" s="30"/>
      <c r="O1366" s="29"/>
      <c r="P1366" s="82"/>
    </row>
    <row r="1367" spans="2:16" ht="14.4" thickBot="1">
      <c r="B1367" s="81"/>
      <c r="C1367" s="752" t="s">
        <v>67</v>
      </c>
      <c r="D1367" s="753"/>
      <c r="E1367" s="753"/>
      <c r="F1367" s="753"/>
      <c r="G1367" s="753"/>
      <c r="H1367" s="753"/>
      <c r="I1367" s="753"/>
      <c r="J1367" s="753"/>
      <c r="K1367" s="753"/>
      <c r="L1367" s="753"/>
      <c r="M1367" s="753"/>
      <c r="N1367" s="754"/>
      <c r="O1367" s="150">
        <f>+O1365+O1357</f>
        <v>10405.799999999999</v>
      </c>
      <c r="P1367" s="82"/>
    </row>
    <row r="1368" spans="2:16">
      <c r="B1368" s="81"/>
      <c r="C1368" s="37"/>
      <c r="D1368" s="36"/>
      <c r="E1368" s="36"/>
      <c r="F1368" s="36"/>
      <c r="G1368" s="36"/>
      <c r="H1368" s="36"/>
      <c r="I1368" s="36"/>
      <c r="J1368" s="36"/>
      <c r="K1368" s="36"/>
      <c r="L1368" s="36"/>
      <c r="M1368" s="36"/>
      <c r="N1368" s="36"/>
      <c r="O1368" s="35"/>
      <c r="P1368" s="82"/>
    </row>
    <row r="1369" spans="2:16">
      <c r="B1369" s="81"/>
      <c r="C1369" s="30"/>
      <c r="O1369" s="29"/>
      <c r="P1369" s="82"/>
    </row>
    <row r="1370" spans="2:16">
      <c r="B1370" s="81"/>
      <c r="C1370" s="30"/>
      <c r="O1370" s="29"/>
      <c r="P1370" s="82"/>
    </row>
    <row r="1371" spans="2:16" ht="18">
      <c r="B1371" s="81"/>
      <c r="C1371" s="30"/>
      <c r="H1371" s="128" t="s">
        <v>75</v>
      </c>
      <c r="O1371" s="29"/>
      <c r="P1371" s="82"/>
    </row>
    <row r="1372" spans="2:16" ht="18">
      <c r="B1372" s="81"/>
      <c r="C1372" s="34"/>
      <c r="D1372" s="85"/>
      <c r="E1372" s="85"/>
      <c r="F1372" s="85"/>
      <c r="G1372" s="85"/>
      <c r="H1372" s="128"/>
      <c r="I1372" s="85"/>
      <c r="J1372" s="85"/>
      <c r="K1372" s="85"/>
      <c r="L1372" s="85"/>
      <c r="M1372" s="85"/>
      <c r="N1372" s="85"/>
      <c r="O1372" s="33"/>
      <c r="P1372" s="82"/>
    </row>
    <row r="1373" spans="2:16" ht="18">
      <c r="B1373" s="81"/>
      <c r="C1373" s="34"/>
      <c r="D1373" s="85"/>
      <c r="E1373" s="85"/>
      <c r="F1373" s="85"/>
      <c r="G1373" s="85"/>
      <c r="H1373" s="128"/>
      <c r="K1373" s="85"/>
      <c r="L1373" s="85"/>
      <c r="M1373" s="85"/>
      <c r="N1373" s="85"/>
      <c r="O1373" s="33"/>
      <c r="P1373" s="82"/>
    </row>
    <row r="1374" spans="2:16" ht="18">
      <c r="B1374" s="81"/>
      <c r="C1374" s="32"/>
      <c r="D1374" s="86"/>
      <c r="E1374" s="86"/>
      <c r="F1374" s="86"/>
      <c r="G1374" s="86"/>
      <c r="H1374" s="128" t="s">
        <v>76</v>
      </c>
      <c r="I1374" s="86"/>
      <c r="J1374" s="86"/>
      <c r="K1374" s="86"/>
      <c r="L1374" s="86"/>
      <c r="M1374" s="86"/>
      <c r="N1374" s="86"/>
      <c r="O1374" s="28"/>
      <c r="P1374" s="82"/>
    </row>
    <row r="1375" spans="2:16" ht="18">
      <c r="B1375" s="81"/>
      <c r="C1375" s="30"/>
      <c r="H1375" s="129" t="s">
        <v>95</v>
      </c>
      <c r="O1375" s="29"/>
      <c r="P1375" s="82"/>
    </row>
    <row r="1376" spans="2:16" ht="18">
      <c r="B1376" s="81"/>
      <c r="C1376" s="27"/>
      <c r="D1376" s="87"/>
      <c r="E1376" s="87"/>
      <c r="H1376" s="128" t="s">
        <v>77</v>
      </c>
      <c r="K1376" s="130"/>
      <c r="L1376" s="130"/>
      <c r="M1376" s="130"/>
      <c r="N1376" s="130"/>
      <c r="O1376" s="131"/>
      <c r="P1376" s="82"/>
    </row>
    <row r="1377" spans="2:16" ht="16.2" thickBot="1">
      <c r="B1377" s="81"/>
      <c r="C1377" s="835"/>
      <c r="D1377" s="836"/>
      <c r="E1377" s="836"/>
      <c r="F1377" s="26"/>
      <c r="G1377" s="26"/>
      <c r="H1377" s="26"/>
      <c r="I1377" s="26"/>
      <c r="J1377" s="26"/>
      <c r="K1377" s="132"/>
      <c r="L1377" s="132"/>
      <c r="M1377" s="132"/>
      <c r="N1377" s="132"/>
      <c r="O1377" s="133"/>
      <c r="P1377" s="82"/>
    </row>
    <row r="1378" spans="2:16" ht="14.4" thickBot="1">
      <c r="B1378" s="88"/>
      <c r="C1378" s="89"/>
      <c r="D1378" s="89"/>
      <c r="E1378" s="89"/>
      <c r="F1378" s="89"/>
      <c r="G1378" s="89"/>
      <c r="H1378" s="89"/>
      <c r="I1378" s="89"/>
      <c r="J1378" s="89"/>
      <c r="K1378" s="89"/>
      <c r="L1378" s="89"/>
      <c r="M1378" s="89"/>
      <c r="N1378" s="89"/>
      <c r="O1378" s="89"/>
      <c r="P1378" s="90"/>
    </row>
    <row r="1379" spans="2:16" ht="14.4" thickTop="1"/>
    <row r="1380" spans="2:16" ht="14.4" thickBot="1"/>
    <row r="1381" spans="2:16" ht="14.4" thickTop="1">
      <c r="B1381" s="828"/>
      <c r="C1381" s="829"/>
      <c r="D1381" s="829"/>
      <c r="E1381" s="829"/>
      <c r="F1381" s="829"/>
      <c r="G1381" s="829"/>
      <c r="H1381" s="829"/>
      <c r="I1381" s="829"/>
      <c r="J1381" s="829"/>
      <c r="K1381" s="829"/>
      <c r="L1381" s="829"/>
      <c r="M1381" s="829"/>
      <c r="N1381" s="829"/>
      <c r="O1381" s="829"/>
      <c r="P1381" s="830"/>
    </row>
    <row r="1382" spans="2:16" ht="13.8" customHeight="1">
      <c r="B1382" s="103"/>
      <c r="C1382" s="933" t="s">
        <v>336</v>
      </c>
      <c r="D1382" s="933"/>
      <c r="E1382" s="933"/>
      <c r="F1382" s="933"/>
      <c r="G1382" s="933"/>
      <c r="H1382" s="933"/>
      <c r="I1382" s="933"/>
      <c r="J1382" s="933"/>
      <c r="K1382" s="933"/>
      <c r="L1382" s="933"/>
      <c r="M1382" s="933"/>
      <c r="P1382" s="82"/>
    </row>
    <row r="1383" spans="2:16" ht="14.4">
      <c r="B1383" s="103"/>
      <c r="C1383" s="933" t="s">
        <v>334</v>
      </c>
      <c r="D1383" s="933"/>
      <c r="E1383" s="933"/>
      <c r="F1383" s="933"/>
      <c r="G1383" s="935"/>
      <c r="H1383" s="935"/>
      <c r="I1383" s="935"/>
      <c r="J1383" s="935"/>
      <c r="K1383" s="935"/>
      <c r="L1383" s="935"/>
      <c r="M1383" s="935"/>
      <c r="P1383" s="82"/>
    </row>
    <row r="1384" spans="2:16">
      <c r="B1384" s="103"/>
      <c r="C1384" s="91"/>
      <c r="D1384" s="92"/>
      <c r="E1384" s="91"/>
      <c r="F1384" s="92"/>
      <c r="P1384" s="82"/>
    </row>
    <row r="1385" spans="2:16" ht="14.4" thickBot="1">
      <c r="B1385" s="81"/>
      <c r="P1385" s="82"/>
    </row>
    <row r="1386" spans="2:16">
      <c r="B1386" s="81"/>
      <c r="C1386" s="820"/>
      <c r="D1386" s="821"/>
      <c r="E1386" s="810"/>
      <c r="F1386" s="810"/>
      <c r="G1386" s="810"/>
      <c r="H1386" s="810"/>
      <c r="I1386" s="810"/>
      <c r="J1386" s="810"/>
      <c r="K1386" s="811"/>
      <c r="L1386" s="790"/>
      <c r="M1386" s="791"/>
      <c r="N1386" s="791"/>
      <c r="O1386" s="792"/>
      <c r="P1386" s="82"/>
    </row>
    <row r="1387" spans="2:16">
      <c r="B1387" s="81"/>
      <c r="C1387" s="822"/>
      <c r="D1387" s="823"/>
      <c r="E1387" s="812" t="s">
        <v>74</v>
      </c>
      <c r="F1387" s="812"/>
      <c r="G1387" s="812"/>
      <c r="H1387" s="812"/>
      <c r="I1387" s="812"/>
      <c r="J1387" s="812"/>
      <c r="K1387" s="813"/>
      <c r="L1387" s="793"/>
      <c r="M1387" s="794"/>
      <c r="N1387" s="794"/>
      <c r="O1387" s="795"/>
      <c r="P1387" s="82"/>
    </row>
    <row r="1388" spans="2:16">
      <c r="B1388" s="81"/>
      <c r="C1388" s="822"/>
      <c r="D1388" s="823"/>
      <c r="E1388" s="814"/>
      <c r="F1388" s="814"/>
      <c r="G1388" s="814"/>
      <c r="H1388" s="814"/>
      <c r="I1388" s="814"/>
      <c r="J1388" s="814"/>
      <c r="K1388" s="815"/>
      <c r="L1388" s="774" t="s">
        <v>28</v>
      </c>
      <c r="M1388" s="796"/>
      <c r="N1388" s="797"/>
      <c r="O1388" s="798"/>
      <c r="P1388" s="82"/>
    </row>
    <row r="1389" spans="2:16">
      <c r="B1389" s="81"/>
      <c r="C1389" s="822"/>
      <c r="D1389" s="823"/>
      <c r="E1389" s="812"/>
      <c r="F1389" s="812"/>
      <c r="G1389" s="812"/>
      <c r="H1389" s="812"/>
      <c r="I1389" s="812"/>
      <c r="J1389" s="812"/>
      <c r="K1389" s="813"/>
      <c r="L1389" s="775"/>
      <c r="M1389" s="799"/>
      <c r="N1389" s="800"/>
      <c r="O1389" s="801"/>
      <c r="P1389" s="82"/>
    </row>
    <row r="1390" spans="2:16">
      <c r="B1390" s="81"/>
      <c r="C1390" s="822"/>
      <c r="D1390" s="823"/>
      <c r="E1390" s="816"/>
      <c r="F1390" s="816"/>
      <c r="G1390" s="816"/>
      <c r="H1390" s="816"/>
      <c r="I1390" s="816"/>
      <c r="J1390" s="816"/>
      <c r="K1390" s="817"/>
      <c r="L1390" s="774" t="s">
        <v>29</v>
      </c>
      <c r="M1390" s="774">
        <v>18</v>
      </c>
      <c r="N1390" s="774" t="s">
        <v>30</v>
      </c>
      <c r="O1390" s="788" t="str">
        <f>+$O$11</f>
        <v>X</v>
      </c>
      <c r="P1390" s="82"/>
    </row>
    <row r="1391" spans="2:16">
      <c r="B1391" s="81"/>
      <c r="C1391" s="822"/>
      <c r="D1391" s="823"/>
      <c r="E1391" s="816"/>
      <c r="F1391" s="816"/>
      <c r="G1391" s="816"/>
      <c r="H1391" s="816"/>
      <c r="I1391" s="816"/>
      <c r="J1391" s="816"/>
      <c r="K1391" s="817"/>
      <c r="L1391" s="804"/>
      <c r="M1391" s="804"/>
      <c r="N1391" s="804"/>
      <c r="O1391" s="789"/>
      <c r="P1391" s="82"/>
    </row>
    <row r="1392" spans="2:16">
      <c r="B1392" s="81"/>
      <c r="C1392" s="824"/>
      <c r="D1392" s="825"/>
      <c r="E1392" s="818" t="s">
        <v>31</v>
      </c>
      <c r="F1392" s="818"/>
      <c r="G1392" s="818"/>
      <c r="H1392" s="818"/>
      <c r="I1392" s="818"/>
      <c r="J1392" s="818"/>
      <c r="K1392" s="819"/>
      <c r="L1392" s="804"/>
      <c r="M1392" s="804"/>
      <c r="N1392" s="804"/>
      <c r="O1392" s="789"/>
      <c r="P1392" s="82"/>
    </row>
    <row r="1393" spans="2:16" ht="14.4" thickBot="1">
      <c r="B1393" s="81"/>
      <c r="C1393" s="74"/>
      <c r="D1393" s="73"/>
      <c r="E1393" s="73"/>
      <c r="F1393" s="73"/>
      <c r="G1393" s="73"/>
      <c r="H1393" s="73"/>
      <c r="I1393" s="73"/>
      <c r="J1393" s="73"/>
      <c r="K1393" s="73"/>
      <c r="L1393" s="73"/>
      <c r="M1393" s="72"/>
      <c r="N1393" s="72"/>
      <c r="O1393" s="71"/>
      <c r="P1393" s="82"/>
    </row>
    <row r="1394" spans="2:16">
      <c r="B1394" s="81"/>
      <c r="C1394" s="70"/>
      <c r="D1394" s="69"/>
      <c r="E1394" s="69"/>
      <c r="F1394" s="69"/>
      <c r="G1394" s="69"/>
      <c r="H1394" s="69"/>
      <c r="I1394" s="69"/>
      <c r="J1394" s="69"/>
      <c r="K1394" s="69"/>
      <c r="L1394" s="68" t="s">
        <v>32</v>
      </c>
      <c r="M1394" s="67" t="s">
        <v>33</v>
      </c>
      <c r="N1394" s="67" t="s">
        <v>34</v>
      </c>
      <c r="O1394" s="66" t="s">
        <v>35</v>
      </c>
      <c r="P1394" s="82"/>
    </row>
    <row r="1395" spans="2:16">
      <c r="B1395" s="81"/>
      <c r="C1395" s="32"/>
      <c r="D1395" s="242"/>
      <c r="E1395" s="242"/>
      <c r="F1395" s="242"/>
      <c r="G1395" s="242"/>
      <c r="H1395" s="242"/>
      <c r="I1395" s="242"/>
      <c r="J1395" s="242"/>
      <c r="K1395" s="242"/>
      <c r="L1395" s="84"/>
      <c r="M1395" s="65">
        <f>+$M$16</f>
        <v>2</v>
      </c>
      <c r="N1395" s="65">
        <f>+$N$16</f>
        <v>6</v>
      </c>
      <c r="O1395" s="64">
        <f>+$O$16</f>
        <v>2026</v>
      </c>
      <c r="P1395" s="82"/>
    </row>
    <row r="1396" spans="2:16">
      <c r="B1396" s="81"/>
      <c r="C1396" s="63"/>
      <c r="D1396" s="62"/>
      <c r="E1396" s="62"/>
      <c r="F1396" s="62"/>
      <c r="G1396" s="62"/>
      <c r="H1396" s="62"/>
      <c r="I1396" s="62"/>
      <c r="J1396" s="62"/>
      <c r="K1396" s="62"/>
      <c r="L1396" s="62"/>
      <c r="M1396" s="62"/>
      <c r="N1396" s="62"/>
      <c r="O1396" s="61"/>
      <c r="P1396" s="82"/>
    </row>
    <row r="1397" spans="2:16" ht="14.4" thickBot="1">
      <c r="B1397" s="81"/>
      <c r="C1397" s="239"/>
      <c r="D1397" s="240"/>
      <c r="E1397" s="240"/>
      <c r="F1397" s="240"/>
      <c r="G1397" s="240"/>
      <c r="H1397" s="240"/>
      <c r="I1397" s="240"/>
      <c r="J1397" s="240"/>
      <c r="K1397" s="240"/>
      <c r="L1397" s="240"/>
      <c r="M1397" s="240"/>
      <c r="N1397" s="240"/>
      <c r="O1397" s="60"/>
      <c r="P1397" s="82"/>
    </row>
    <row r="1398" spans="2:16" ht="14.4" thickBot="1">
      <c r="B1398" s="81"/>
      <c r="C1398" s="37"/>
      <c r="D1398" s="36"/>
      <c r="E1398" s="36"/>
      <c r="F1398" s="36"/>
      <c r="G1398" s="36"/>
      <c r="H1398" s="36"/>
      <c r="K1398" s="36"/>
      <c r="L1398" s="36"/>
      <c r="M1398" s="36"/>
      <c r="N1398" s="36"/>
      <c r="O1398" s="35"/>
      <c r="P1398" s="82"/>
    </row>
    <row r="1399" spans="2:16">
      <c r="B1399" s="81"/>
      <c r="C1399" s="841" t="s">
        <v>36</v>
      </c>
      <c r="D1399" s="842"/>
      <c r="E1399" s="842"/>
      <c r="F1399" s="842"/>
      <c r="G1399" s="842"/>
      <c r="H1399" s="842"/>
      <c r="I1399" s="842"/>
      <c r="J1399" s="842"/>
      <c r="K1399" s="842"/>
      <c r="L1399" s="842"/>
      <c r="M1399" s="842"/>
      <c r="N1399" s="842"/>
      <c r="O1399" s="843"/>
      <c r="P1399" s="82"/>
    </row>
    <row r="1400" spans="2:16" ht="14.4" thickBot="1">
      <c r="B1400" s="81"/>
      <c r="C1400" s="30"/>
      <c r="O1400" s="29"/>
      <c r="P1400" s="82"/>
    </row>
    <row r="1401" spans="2:16">
      <c r="B1401" s="81"/>
      <c r="C1401" s="117" t="s">
        <v>37</v>
      </c>
      <c r="D1401" s="776" t="s">
        <v>38</v>
      </c>
      <c r="E1401" s="777"/>
      <c r="F1401" s="777"/>
      <c r="G1401" s="777"/>
      <c r="H1401" s="777"/>
      <c r="I1401" s="777"/>
      <c r="J1401" s="777"/>
      <c r="K1401" s="777"/>
      <c r="L1401" s="778"/>
      <c r="M1401" s="839" t="s">
        <v>39</v>
      </c>
      <c r="N1401" s="840"/>
      <c r="O1401" s="117" t="s">
        <v>8</v>
      </c>
      <c r="P1401" s="82"/>
    </row>
    <row r="1402" spans="2:16" ht="14.4" thickBot="1">
      <c r="B1402" s="81"/>
      <c r="C1402" s="118">
        <f>+'PRESUPUESTO OFICIAL (Entidad)'!D46</f>
        <v>7.01</v>
      </c>
      <c r="D1402" s="807" t="str">
        <f>+'PRESUPUESTO OFICIAL (Entidad)'!E46</f>
        <v>Suministro e instalación de Red de suministro PVC 1/2"</v>
      </c>
      <c r="E1402" s="808"/>
      <c r="F1402" s="808"/>
      <c r="G1402" s="808"/>
      <c r="H1402" s="808"/>
      <c r="I1402" s="808"/>
      <c r="J1402" s="808"/>
      <c r="K1402" s="808"/>
      <c r="L1402" s="809"/>
      <c r="M1402" s="807" t="str">
        <f>+'PRESUPUESTO OFICIAL (Entidad)'!F46</f>
        <v>ML</v>
      </c>
      <c r="N1402" s="809"/>
      <c r="O1402" s="119">
        <f>+'PRESUPUESTO OFICIAL (Entidad)'!G46</f>
        <v>80</v>
      </c>
      <c r="P1402" s="82"/>
    </row>
    <row r="1403" spans="2:16">
      <c r="B1403" s="81"/>
      <c r="C1403" s="779" t="s">
        <v>40</v>
      </c>
      <c r="D1403" s="780"/>
      <c r="E1403" s="780"/>
      <c r="F1403" s="780"/>
      <c r="G1403" s="780"/>
      <c r="H1403" s="780"/>
      <c r="I1403" s="780"/>
      <c r="J1403" s="780"/>
      <c r="K1403" s="780"/>
      <c r="L1403" s="780"/>
      <c r="M1403" s="780"/>
      <c r="N1403" s="780"/>
      <c r="O1403" s="781"/>
      <c r="P1403" s="82"/>
    </row>
    <row r="1404" spans="2:16">
      <c r="B1404" s="81"/>
      <c r="C1404" s="782"/>
      <c r="D1404" s="783"/>
      <c r="E1404" s="783"/>
      <c r="F1404" s="783"/>
      <c r="G1404" s="783"/>
      <c r="H1404" s="783"/>
      <c r="I1404" s="783"/>
      <c r="J1404" s="783"/>
      <c r="K1404" s="783"/>
      <c r="L1404" s="783"/>
      <c r="M1404" s="783"/>
      <c r="N1404" s="783"/>
      <c r="O1404" s="784"/>
      <c r="P1404" s="82"/>
    </row>
    <row r="1405" spans="2:16" ht="14.4" thickBot="1">
      <c r="B1405" s="81"/>
      <c r="C1405" s="785"/>
      <c r="D1405" s="786"/>
      <c r="E1405" s="786"/>
      <c r="F1405" s="786"/>
      <c r="G1405" s="786"/>
      <c r="H1405" s="786"/>
      <c r="I1405" s="786"/>
      <c r="J1405" s="786"/>
      <c r="K1405" s="786"/>
      <c r="L1405" s="786"/>
      <c r="M1405" s="786"/>
      <c r="N1405" s="786"/>
      <c r="O1405" s="787"/>
      <c r="P1405" s="82"/>
    </row>
    <row r="1406" spans="2:16">
      <c r="B1406" s="81"/>
      <c r="C1406" s="757" t="s">
        <v>38</v>
      </c>
      <c r="D1406" s="837"/>
      <c r="E1406" s="837"/>
      <c r="F1406" s="837"/>
      <c r="G1406" s="838"/>
      <c r="H1406" s="759" t="s">
        <v>41</v>
      </c>
      <c r="I1406" s="837"/>
      <c r="J1406" s="805" t="s">
        <v>42</v>
      </c>
      <c r="K1406" s="806"/>
      <c r="L1406" s="121" t="s">
        <v>43</v>
      </c>
      <c r="M1406" s="759" t="s">
        <v>44</v>
      </c>
      <c r="N1406" s="760"/>
      <c r="O1406" s="122" t="s">
        <v>45</v>
      </c>
      <c r="P1406" s="82"/>
    </row>
    <row r="1407" spans="2:16">
      <c r="B1407" s="81"/>
      <c r="C1407" s="761" t="s">
        <v>78</v>
      </c>
      <c r="D1407" s="762"/>
      <c r="E1407" s="762"/>
      <c r="F1407" s="762"/>
      <c r="G1407" s="844"/>
      <c r="H1407" s="845"/>
      <c r="I1407" s="844"/>
      <c r="J1407" s="826" t="s">
        <v>79</v>
      </c>
      <c r="K1407" s="827"/>
      <c r="L1407" s="134">
        <f>+O1436</f>
        <v>1255</v>
      </c>
      <c r="M1407" s="846">
        <v>0.1</v>
      </c>
      <c r="N1407" s="847"/>
      <c r="O1407" s="135">
        <f>+ROUND(L1407*M1407,2)</f>
        <v>125.5</v>
      </c>
      <c r="P1407" s="82"/>
    </row>
    <row r="1408" spans="2:16">
      <c r="B1408" s="81"/>
      <c r="C1408" s="202"/>
      <c r="D1408" s="203"/>
      <c r="E1408" s="203"/>
      <c r="F1408" s="203"/>
      <c r="G1408" s="204"/>
      <c r="H1408" s="205"/>
      <c r="I1408" s="204"/>
      <c r="J1408" s="863"/>
      <c r="K1408" s="864"/>
      <c r="L1408" s="206"/>
      <c r="M1408" s="865"/>
      <c r="N1408" s="866"/>
      <c r="O1408" s="135"/>
      <c r="P1408" s="82"/>
    </row>
    <row r="1409" spans="2:16" ht="14.4" thickBot="1">
      <c r="B1409" s="81"/>
      <c r="C1409" s="755"/>
      <c r="D1409" s="756"/>
      <c r="E1409" s="756"/>
      <c r="F1409" s="756"/>
      <c r="G1409" s="852"/>
      <c r="H1409" s="853"/>
      <c r="I1409" s="852"/>
      <c r="J1409" s="765"/>
      <c r="K1409" s="766"/>
      <c r="L1409" s="212"/>
      <c r="M1409" s="854"/>
      <c r="N1409" s="855"/>
      <c r="O1409" s="135"/>
      <c r="P1409" s="82"/>
    </row>
    <row r="1410" spans="2:16" ht="14.4" thickBot="1">
      <c r="B1410" s="81"/>
      <c r="C1410" s="767" t="s">
        <v>46</v>
      </c>
      <c r="D1410" s="768"/>
      <c r="E1410" s="768"/>
      <c r="F1410" s="768"/>
      <c r="G1410" s="768"/>
      <c r="H1410" s="768"/>
      <c r="I1410" s="768"/>
      <c r="J1410" s="768"/>
      <c r="K1410" s="768"/>
      <c r="L1410" s="768"/>
      <c r="M1410" s="768"/>
      <c r="N1410" s="769"/>
      <c r="O1410" s="136">
        <f>SUM(O1407:O1409)</f>
        <v>125.5</v>
      </c>
      <c r="P1410" s="82"/>
    </row>
    <row r="1411" spans="2:16">
      <c r="B1411" s="81"/>
      <c r="C1411" s="779" t="s">
        <v>47</v>
      </c>
      <c r="D1411" s="780"/>
      <c r="E1411" s="780"/>
      <c r="F1411" s="780"/>
      <c r="G1411" s="780"/>
      <c r="H1411" s="780"/>
      <c r="I1411" s="780"/>
      <c r="J1411" s="780"/>
      <c r="K1411" s="780"/>
      <c r="L1411" s="780"/>
      <c r="M1411" s="780"/>
      <c r="N1411" s="780"/>
      <c r="O1411" s="781"/>
      <c r="P1411" s="82"/>
    </row>
    <row r="1412" spans="2:16">
      <c r="B1412" s="81"/>
      <c r="C1412" s="782"/>
      <c r="D1412" s="783"/>
      <c r="E1412" s="783"/>
      <c r="F1412" s="783"/>
      <c r="G1412" s="783"/>
      <c r="H1412" s="783"/>
      <c r="I1412" s="783"/>
      <c r="J1412" s="783"/>
      <c r="K1412" s="783"/>
      <c r="L1412" s="783"/>
      <c r="M1412" s="783"/>
      <c r="N1412" s="783"/>
      <c r="O1412" s="784"/>
      <c r="P1412" s="82"/>
    </row>
    <row r="1413" spans="2:16" ht="14.4" thickBot="1">
      <c r="B1413" s="81"/>
      <c r="C1413" s="785"/>
      <c r="D1413" s="786"/>
      <c r="E1413" s="786"/>
      <c r="F1413" s="786"/>
      <c r="G1413" s="786"/>
      <c r="H1413" s="786"/>
      <c r="I1413" s="786"/>
      <c r="J1413" s="786"/>
      <c r="K1413" s="786"/>
      <c r="L1413" s="786"/>
      <c r="M1413" s="786"/>
      <c r="N1413" s="786"/>
      <c r="O1413" s="787"/>
      <c r="P1413" s="82"/>
    </row>
    <row r="1414" spans="2:16">
      <c r="B1414" s="81"/>
      <c r="C1414" s="757" t="s">
        <v>38</v>
      </c>
      <c r="D1414" s="758"/>
      <c r="E1414" s="758"/>
      <c r="F1414" s="758"/>
      <c r="G1414" s="758"/>
      <c r="H1414" s="758"/>
      <c r="I1414" s="758"/>
      <c r="J1414" s="760"/>
      <c r="K1414" s="241" t="s">
        <v>39</v>
      </c>
      <c r="L1414" s="121" t="s">
        <v>8</v>
      </c>
      <c r="M1414" s="759" t="s">
        <v>48</v>
      </c>
      <c r="N1414" s="760"/>
      <c r="O1414" s="122" t="s">
        <v>45</v>
      </c>
      <c r="P1414" s="82"/>
    </row>
    <row r="1415" spans="2:16">
      <c r="B1415" s="81"/>
      <c r="C1415" s="397" t="s">
        <v>251</v>
      </c>
      <c r="D1415" s="401"/>
      <c r="E1415" s="401"/>
      <c r="F1415" s="401"/>
      <c r="G1415" s="401"/>
      <c r="H1415" s="401"/>
      <c r="I1415" s="401"/>
      <c r="J1415" s="402"/>
      <c r="K1415" s="208" t="s">
        <v>163</v>
      </c>
      <c r="L1415" s="209">
        <v>0.01</v>
      </c>
      <c r="M1415" s="860">
        <v>94253.95</v>
      </c>
      <c r="N1415" s="861"/>
      <c r="O1415" s="135">
        <f>+ROUND(M1415*L1415,2)</f>
        <v>942.54</v>
      </c>
      <c r="P1415" s="82"/>
    </row>
    <row r="1416" spans="2:16">
      <c r="B1416" s="81"/>
      <c r="C1416" s="455" t="s">
        <v>252</v>
      </c>
      <c r="D1416" s="456"/>
      <c r="E1416" s="456"/>
      <c r="F1416" s="456"/>
      <c r="G1416" s="456"/>
      <c r="H1416" s="456"/>
      <c r="I1416" s="456"/>
      <c r="J1416" s="457"/>
      <c r="K1416" s="208" t="s">
        <v>163</v>
      </c>
      <c r="L1416" s="209">
        <v>0.01</v>
      </c>
      <c r="M1416" s="860">
        <v>45446.1</v>
      </c>
      <c r="N1416" s="861"/>
      <c r="O1416" s="135">
        <f t="shared" ref="O1416:O1418" si="15">+ROUND(M1416*L1416,2)</f>
        <v>454.46</v>
      </c>
      <c r="P1416" s="82"/>
    </row>
    <row r="1417" spans="2:16">
      <c r="B1417" s="81"/>
      <c r="C1417" s="455" t="s">
        <v>265</v>
      </c>
      <c r="D1417" s="456"/>
      <c r="E1417" s="456"/>
      <c r="F1417" s="456"/>
      <c r="G1417" s="456"/>
      <c r="H1417" s="456"/>
      <c r="I1417" s="456"/>
      <c r="J1417" s="457"/>
      <c r="K1417" s="208" t="s">
        <v>255</v>
      </c>
      <c r="L1417" s="209">
        <v>1</v>
      </c>
      <c r="M1417" s="860">
        <v>3000</v>
      </c>
      <c r="N1417" s="861"/>
      <c r="O1417" s="135">
        <f t="shared" si="15"/>
        <v>3000</v>
      </c>
      <c r="P1417" s="82"/>
    </row>
    <row r="1418" spans="2:16">
      <c r="B1418" s="81"/>
      <c r="C1418" s="202" t="s">
        <v>266</v>
      </c>
      <c r="D1418" s="164"/>
      <c r="E1418" s="164"/>
      <c r="F1418" s="164"/>
      <c r="G1418" s="164"/>
      <c r="H1418" s="164"/>
      <c r="I1418" s="164"/>
      <c r="J1418" s="204"/>
      <c r="K1418" s="208" t="s">
        <v>163</v>
      </c>
      <c r="L1418" s="209">
        <v>0.21000000000000005</v>
      </c>
      <c r="M1418" s="860">
        <v>500</v>
      </c>
      <c r="N1418" s="861"/>
      <c r="O1418" s="135">
        <f t="shared" si="15"/>
        <v>105</v>
      </c>
      <c r="P1418" s="82"/>
    </row>
    <row r="1419" spans="2:16" ht="14.4" thickBot="1">
      <c r="B1419" s="81"/>
      <c r="C1419" s="755"/>
      <c r="D1419" s="756"/>
      <c r="E1419" s="756"/>
      <c r="F1419" s="756"/>
      <c r="G1419" s="756"/>
      <c r="H1419" s="756"/>
      <c r="I1419" s="756"/>
      <c r="J1419" s="852"/>
      <c r="K1419" s="138"/>
      <c r="L1419" s="140"/>
      <c r="M1419" s="458"/>
      <c r="N1419" s="459"/>
      <c r="O1419" s="135"/>
      <c r="P1419" s="82"/>
    </row>
    <row r="1420" spans="2:16" ht="14.4" thickBot="1">
      <c r="B1420" s="81"/>
      <c r="C1420" s="767" t="s">
        <v>46</v>
      </c>
      <c r="D1420" s="768"/>
      <c r="E1420" s="768"/>
      <c r="F1420" s="768"/>
      <c r="G1420" s="768"/>
      <c r="H1420" s="768"/>
      <c r="I1420" s="768"/>
      <c r="J1420" s="768"/>
      <c r="K1420" s="768"/>
      <c r="L1420" s="768"/>
      <c r="M1420" s="768"/>
      <c r="N1420" s="769"/>
      <c r="O1420" s="141">
        <f>SUM(O1415:O1419)</f>
        <v>4502</v>
      </c>
      <c r="P1420" s="82"/>
    </row>
    <row r="1421" spans="2:16">
      <c r="B1421" s="81"/>
      <c r="C1421" s="779" t="s">
        <v>49</v>
      </c>
      <c r="D1421" s="780"/>
      <c r="E1421" s="780"/>
      <c r="F1421" s="780"/>
      <c r="G1421" s="780"/>
      <c r="H1421" s="780"/>
      <c r="I1421" s="780"/>
      <c r="J1421" s="780"/>
      <c r="K1421" s="780"/>
      <c r="L1421" s="780"/>
      <c r="M1421" s="780"/>
      <c r="N1421" s="780"/>
      <c r="O1421" s="781"/>
      <c r="P1421" s="82"/>
    </row>
    <row r="1422" spans="2:16">
      <c r="B1422" s="81"/>
      <c r="C1422" s="782"/>
      <c r="D1422" s="783"/>
      <c r="E1422" s="783"/>
      <c r="F1422" s="783"/>
      <c r="G1422" s="783"/>
      <c r="H1422" s="783"/>
      <c r="I1422" s="783"/>
      <c r="J1422" s="783"/>
      <c r="K1422" s="783"/>
      <c r="L1422" s="783"/>
      <c r="M1422" s="783"/>
      <c r="N1422" s="783"/>
      <c r="O1422" s="784"/>
      <c r="P1422" s="82"/>
    </row>
    <row r="1423" spans="2:16" ht="14.4" thickBot="1">
      <c r="B1423" s="81"/>
      <c r="C1423" s="785"/>
      <c r="D1423" s="786"/>
      <c r="E1423" s="786"/>
      <c r="F1423" s="786"/>
      <c r="G1423" s="786"/>
      <c r="H1423" s="786"/>
      <c r="I1423" s="786"/>
      <c r="J1423" s="786"/>
      <c r="K1423" s="786"/>
      <c r="L1423" s="786"/>
      <c r="M1423" s="786"/>
      <c r="N1423" s="786"/>
      <c r="O1423" s="787"/>
      <c r="P1423" s="82"/>
    </row>
    <row r="1424" spans="2:16">
      <c r="B1424" s="81"/>
      <c r="C1424" s="757" t="s">
        <v>50</v>
      </c>
      <c r="D1424" s="758"/>
      <c r="E1424" s="758"/>
      <c r="F1424" s="758"/>
      <c r="G1424" s="758"/>
      <c r="H1424" s="758"/>
      <c r="I1424" s="758"/>
      <c r="J1424" s="121" t="s">
        <v>51</v>
      </c>
      <c r="K1424" s="237" t="s">
        <v>52</v>
      </c>
      <c r="L1424" s="124" t="s">
        <v>53</v>
      </c>
      <c r="M1424" s="759" t="s">
        <v>54</v>
      </c>
      <c r="N1424" s="760"/>
      <c r="O1424" s="122" t="s">
        <v>45</v>
      </c>
      <c r="P1424" s="82"/>
    </row>
    <row r="1425" spans="2:16">
      <c r="B1425" s="81"/>
      <c r="C1425" s="761" t="s">
        <v>196</v>
      </c>
      <c r="D1425" s="762"/>
      <c r="E1425" s="762"/>
      <c r="F1425" s="762"/>
      <c r="G1425" s="762"/>
      <c r="H1425" s="762"/>
      <c r="I1425" s="762"/>
      <c r="J1425" s="55">
        <v>0.01</v>
      </c>
      <c r="K1425" s="56">
        <v>12</v>
      </c>
      <c r="L1425" s="55" t="s">
        <v>197</v>
      </c>
      <c r="M1425" s="763">
        <v>1800</v>
      </c>
      <c r="N1425" s="764"/>
      <c r="O1425" s="54">
        <f>M1425*K1425*J1425</f>
        <v>216</v>
      </c>
      <c r="P1425" s="82"/>
    </row>
    <row r="1426" spans="2:16" ht="14.4" thickBot="1">
      <c r="B1426" s="81"/>
      <c r="C1426" s="755"/>
      <c r="D1426" s="756"/>
      <c r="E1426" s="756"/>
      <c r="F1426" s="756"/>
      <c r="G1426" s="756"/>
      <c r="H1426" s="756"/>
      <c r="I1426" s="756"/>
      <c r="J1426" s="46"/>
      <c r="K1426" s="26"/>
      <c r="L1426" s="46"/>
      <c r="M1426" s="765"/>
      <c r="N1426" s="766"/>
      <c r="O1426" s="151"/>
      <c r="P1426" s="82"/>
    </row>
    <row r="1427" spans="2:16" ht="14.4" thickBot="1">
      <c r="B1427" s="81"/>
      <c r="C1427" s="767" t="s">
        <v>46</v>
      </c>
      <c r="D1427" s="768"/>
      <c r="E1427" s="768"/>
      <c r="F1427" s="768"/>
      <c r="G1427" s="768"/>
      <c r="H1427" s="768"/>
      <c r="I1427" s="768"/>
      <c r="J1427" s="768"/>
      <c r="K1427" s="768"/>
      <c r="L1427" s="768"/>
      <c r="M1427" s="768"/>
      <c r="N1427" s="769"/>
      <c r="O1427" s="136">
        <f>SUM(O1425:O1426)</f>
        <v>216</v>
      </c>
      <c r="P1427" s="82"/>
    </row>
    <row r="1428" spans="2:16">
      <c r="B1428" s="81"/>
      <c r="C1428" s="779" t="s">
        <v>55</v>
      </c>
      <c r="D1428" s="780"/>
      <c r="E1428" s="780"/>
      <c r="F1428" s="780"/>
      <c r="G1428" s="780"/>
      <c r="H1428" s="780"/>
      <c r="I1428" s="780"/>
      <c r="J1428" s="780"/>
      <c r="K1428" s="780"/>
      <c r="L1428" s="780"/>
      <c r="M1428" s="780"/>
      <c r="N1428" s="780"/>
      <c r="O1428" s="781"/>
      <c r="P1428" s="82"/>
    </row>
    <row r="1429" spans="2:16">
      <c r="B1429" s="81"/>
      <c r="C1429" s="782"/>
      <c r="D1429" s="783"/>
      <c r="E1429" s="783"/>
      <c r="F1429" s="783"/>
      <c r="G1429" s="783"/>
      <c r="H1429" s="783"/>
      <c r="I1429" s="783"/>
      <c r="J1429" s="783"/>
      <c r="K1429" s="783"/>
      <c r="L1429" s="783"/>
      <c r="M1429" s="783"/>
      <c r="N1429" s="783"/>
      <c r="O1429" s="784"/>
      <c r="P1429" s="82"/>
    </row>
    <row r="1430" spans="2:16" ht="14.4" thickBot="1">
      <c r="B1430" s="81"/>
      <c r="C1430" s="785"/>
      <c r="D1430" s="786"/>
      <c r="E1430" s="786"/>
      <c r="F1430" s="786"/>
      <c r="G1430" s="786"/>
      <c r="H1430" s="786"/>
      <c r="I1430" s="786"/>
      <c r="J1430" s="786"/>
      <c r="K1430" s="786"/>
      <c r="L1430" s="786"/>
      <c r="M1430" s="786"/>
      <c r="N1430" s="786"/>
      <c r="O1430" s="787"/>
      <c r="P1430" s="82"/>
    </row>
    <row r="1431" spans="2:16" ht="26.4" customHeight="1">
      <c r="B1431" s="81"/>
      <c r="C1431" s="770" t="s">
        <v>56</v>
      </c>
      <c r="D1431" s="771"/>
      <c r="E1431" s="771"/>
      <c r="F1431" s="771"/>
      <c r="G1431" s="771"/>
      <c r="H1431" s="771"/>
      <c r="I1431" s="771"/>
      <c r="J1431" s="143" t="s">
        <v>57</v>
      </c>
      <c r="K1431" s="144" t="s">
        <v>58</v>
      </c>
      <c r="L1431" s="145" t="s">
        <v>59</v>
      </c>
      <c r="M1431" s="772" t="s">
        <v>44</v>
      </c>
      <c r="N1431" s="773"/>
      <c r="O1431" s="146" t="s">
        <v>45</v>
      </c>
      <c r="P1431" s="82"/>
    </row>
    <row r="1432" spans="2:16">
      <c r="B1432" s="81"/>
      <c r="C1432" s="52" t="s">
        <v>219</v>
      </c>
      <c r="D1432" s="222"/>
      <c r="E1432" s="222"/>
      <c r="F1432" s="222"/>
      <c r="G1432" s="222"/>
      <c r="H1432" s="222"/>
      <c r="I1432" s="222"/>
      <c r="J1432" s="223">
        <v>209100</v>
      </c>
      <c r="K1432" s="224">
        <v>1.8</v>
      </c>
      <c r="L1432" s="148">
        <f>ROUND(K1432*J1432,2)</f>
        <v>376380</v>
      </c>
      <c r="M1432" s="867">
        <v>300</v>
      </c>
      <c r="N1432" s="868"/>
      <c r="O1432" s="149">
        <f>+ROUND(L1432/M1432,0)</f>
        <v>1255</v>
      </c>
      <c r="P1432" s="82"/>
    </row>
    <row r="1433" spans="2:16">
      <c r="B1433" s="81"/>
      <c r="C1433" s="52"/>
      <c r="D1433" s="51"/>
      <c r="E1433" s="51"/>
      <c r="F1433" s="51"/>
      <c r="G1433" s="51"/>
      <c r="H1433" s="51"/>
      <c r="I1433" s="51"/>
      <c r="J1433" s="142"/>
      <c r="K1433" s="147"/>
      <c r="L1433" s="148"/>
      <c r="M1433" s="848"/>
      <c r="N1433" s="849"/>
      <c r="O1433" s="149"/>
      <c r="P1433" s="82"/>
    </row>
    <row r="1434" spans="2:16">
      <c r="B1434" s="81"/>
      <c r="C1434" s="52"/>
      <c r="D1434" s="51"/>
      <c r="E1434" s="51"/>
      <c r="F1434" s="51"/>
      <c r="G1434" s="51"/>
      <c r="H1434" s="51"/>
      <c r="I1434" s="51"/>
      <c r="J1434" s="50"/>
      <c r="K1434" s="49"/>
      <c r="L1434" s="48"/>
      <c r="M1434" s="802"/>
      <c r="N1434" s="803"/>
      <c r="O1434" s="47"/>
      <c r="P1434" s="82"/>
    </row>
    <row r="1435" spans="2:16" ht="14.4" thickBot="1">
      <c r="B1435" s="81"/>
      <c r="C1435" s="755"/>
      <c r="D1435" s="756"/>
      <c r="E1435" s="756"/>
      <c r="F1435" s="756"/>
      <c r="G1435" s="756"/>
      <c r="H1435" s="756"/>
      <c r="I1435" s="756"/>
      <c r="J1435" s="46"/>
      <c r="K1435" s="26"/>
      <c r="L1435" s="46"/>
      <c r="M1435" s="765"/>
      <c r="N1435" s="766"/>
      <c r="O1435" s="45"/>
      <c r="P1435" s="82"/>
    </row>
    <row r="1436" spans="2:16" ht="14.4" thickBot="1">
      <c r="B1436" s="81"/>
      <c r="C1436" s="767" t="s">
        <v>46</v>
      </c>
      <c r="D1436" s="768"/>
      <c r="E1436" s="768"/>
      <c r="F1436" s="768"/>
      <c r="G1436" s="768"/>
      <c r="H1436" s="768"/>
      <c r="I1436" s="768"/>
      <c r="J1436" s="768"/>
      <c r="K1436" s="768"/>
      <c r="L1436" s="768"/>
      <c r="M1436" s="768"/>
      <c r="N1436" s="769"/>
      <c r="O1436" s="141">
        <f>SUM(O1432:O1435)</f>
        <v>1255</v>
      </c>
      <c r="P1436" s="82"/>
    </row>
    <row r="1437" spans="2:16" ht="14.4" thickBot="1">
      <c r="B1437" s="81"/>
      <c r="C1437" s="30"/>
      <c r="O1437" s="29"/>
      <c r="P1437" s="82"/>
    </row>
    <row r="1438" spans="2:16" ht="14.4" thickBot="1">
      <c r="B1438" s="81"/>
      <c r="C1438" s="752" t="s">
        <v>60</v>
      </c>
      <c r="D1438" s="753"/>
      <c r="E1438" s="753"/>
      <c r="F1438" s="753"/>
      <c r="G1438" s="753"/>
      <c r="H1438" s="753"/>
      <c r="I1438" s="753"/>
      <c r="J1438" s="753"/>
      <c r="K1438" s="753"/>
      <c r="L1438" s="753"/>
      <c r="M1438" s="753"/>
      <c r="N1438" s="754"/>
      <c r="O1438" s="150">
        <f>ROUND(O1436+O1427+O1420+O1410,2)</f>
        <v>6098.5</v>
      </c>
      <c r="P1438" s="82"/>
    </row>
    <row r="1439" spans="2:16">
      <c r="B1439" s="81"/>
      <c r="C1439" s="779" t="s">
        <v>61</v>
      </c>
      <c r="D1439" s="780"/>
      <c r="E1439" s="780"/>
      <c r="F1439" s="780"/>
      <c r="G1439" s="780"/>
      <c r="H1439" s="780"/>
      <c r="I1439" s="780"/>
      <c r="J1439" s="780"/>
      <c r="K1439" s="780"/>
      <c r="L1439" s="780"/>
      <c r="M1439" s="780"/>
      <c r="N1439" s="780"/>
      <c r="O1439" s="781"/>
      <c r="P1439" s="82"/>
    </row>
    <row r="1440" spans="2:16">
      <c r="B1440" s="81"/>
      <c r="C1440" s="782"/>
      <c r="D1440" s="783"/>
      <c r="E1440" s="783"/>
      <c r="F1440" s="783"/>
      <c r="G1440" s="783"/>
      <c r="H1440" s="783"/>
      <c r="I1440" s="783"/>
      <c r="J1440" s="783"/>
      <c r="K1440" s="783"/>
      <c r="L1440" s="783"/>
      <c r="M1440" s="783"/>
      <c r="N1440" s="783"/>
      <c r="O1440" s="784"/>
      <c r="P1440" s="82"/>
    </row>
    <row r="1441" spans="2:16" ht="14.4" thickBot="1">
      <c r="B1441" s="81"/>
      <c r="C1441" s="785"/>
      <c r="D1441" s="786"/>
      <c r="E1441" s="786"/>
      <c r="F1441" s="786"/>
      <c r="G1441" s="786"/>
      <c r="H1441" s="786"/>
      <c r="I1441" s="786"/>
      <c r="J1441" s="786"/>
      <c r="K1441" s="786"/>
      <c r="L1441" s="786"/>
      <c r="M1441" s="786"/>
      <c r="N1441" s="786"/>
      <c r="O1441" s="787"/>
      <c r="P1441" s="82"/>
    </row>
    <row r="1442" spans="2:16">
      <c r="B1442" s="81"/>
      <c r="C1442" s="757" t="s">
        <v>62</v>
      </c>
      <c r="D1442" s="758"/>
      <c r="E1442" s="758"/>
      <c r="F1442" s="758"/>
      <c r="G1442" s="758"/>
      <c r="H1442" s="758"/>
      <c r="I1442" s="758"/>
      <c r="J1442" s="237"/>
      <c r="K1442" s="238"/>
      <c r="L1442" s="125" t="s">
        <v>63</v>
      </c>
      <c r="M1442" s="850" t="s">
        <v>64</v>
      </c>
      <c r="N1442" s="851"/>
      <c r="O1442" s="127"/>
      <c r="P1442" s="82"/>
    </row>
    <row r="1443" spans="2:16">
      <c r="B1443" s="81"/>
      <c r="C1443" s="761" t="s">
        <v>18</v>
      </c>
      <c r="D1443" s="762"/>
      <c r="E1443" s="762"/>
      <c r="F1443" s="762"/>
      <c r="G1443" s="762"/>
      <c r="H1443" s="762"/>
      <c r="I1443" s="762"/>
      <c r="J1443" s="43"/>
      <c r="K1443" s="42"/>
      <c r="L1443" s="39">
        <v>0.28999999999999998</v>
      </c>
      <c r="M1443" s="831">
        <f>+ROUND(O1438*L1443,2)</f>
        <v>1768.57</v>
      </c>
      <c r="N1443" s="832"/>
      <c r="O1443" s="38"/>
      <c r="P1443" s="82"/>
    </row>
    <row r="1444" spans="2:16">
      <c r="B1444" s="81"/>
      <c r="C1444" s="44" t="s">
        <v>65</v>
      </c>
      <c r="D1444" s="31"/>
      <c r="E1444" s="31"/>
      <c r="F1444" s="31"/>
      <c r="G1444" s="31"/>
      <c r="H1444" s="31"/>
      <c r="I1444" s="31"/>
      <c r="J1444" s="43"/>
      <c r="K1444" s="42"/>
      <c r="L1444" s="39">
        <v>0.01</v>
      </c>
      <c r="M1444" s="831">
        <f>+ROUND(O1438*L1444,2)</f>
        <v>60.99</v>
      </c>
      <c r="N1444" s="832"/>
      <c r="O1444" s="38"/>
      <c r="P1444" s="82"/>
    </row>
    <row r="1445" spans="2:16" ht="14.4" thickBot="1">
      <c r="B1445" s="81"/>
      <c r="C1445" s="239" t="s">
        <v>66</v>
      </c>
      <c r="D1445" s="240"/>
      <c r="E1445" s="240"/>
      <c r="F1445" s="240"/>
      <c r="G1445" s="240"/>
      <c r="H1445" s="240"/>
      <c r="I1445" s="240"/>
      <c r="J1445" s="41"/>
      <c r="K1445" s="40"/>
      <c r="L1445" s="39">
        <v>0.05</v>
      </c>
      <c r="M1445" s="833">
        <f>+ROUND(O1438*L1445,2)</f>
        <v>304.93</v>
      </c>
      <c r="N1445" s="834"/>
      <c r="O1445" s="38"/>
      <c r="P1445" s="82"/>
    </row>
    <row r="1446" spans="2:16" ht="14.4" thickBot="1">
      <c r="B1446" s="81"/>
      <c r="C1446" s="767" t="s">
        <v>46</v>
      </c>
      <c r="D1446" s="768"/>
      <c r="E1446" s="768"/>
      <c r="F1446" s="768"/>
      <c r="G1446" s="768"/>
      <c r="H1446" s="768"/>
      <c r="I1446" s="768"/>
      <c r="J1446" s="768"/>
      <c r="K1446" s="768"/>
      <c r="L1446" s="768"/>
      <c r="M1446" s="768"/>
      <c r="N1446" s="769"/>
      <c r="O1446" s="136">
        <f>SUM(M1443:N1445)</f>
        <v>2134.4899999999998</v>
      </c>
      <c r="P1446" s="82"/>
    </row>
    <row r="1447" spans="2:16" ht="14.4" thickBot="1">
      <c r="B1447" s="81"/>
      <c r="C1447" s="30"/>
      <c r="O1447" s="29"/>
      <c r="P1447" s="82"/>
    </row>
    <row r="1448" spans="2:16" ht="14.4" thickBot="1">
      <c r="B1448" s="81"/>
      <c r="C1448" s="752" t="s">
        <v>67</v>
      </c>
      <c r="D1448" s="753"/>
      <c r="E1448" s="753"/>
      <c r="F1448" s="753"/>
      <c r="G1448" s="753"/>
      <c r="H1448" s="753"/>
      <c r="I1448" s="753"/>
      <c r="J1448" s="753"/>
      <c r="K1448" s="753"/>
      <c r="L1448" s="753"/>
      <c r="M1448" s="753"/>
      <c r="N1448" s="754"/>
      <c r="O1448" s="150">
        <f>+O1446+O1438</f>
        <v>8232.99</v>
      </c>
      <c r="P1448" s="82"/>
    </row>
    <row r="1449" spans="2:16">
      <c r="B1449" s="81"/>
      <c r="C1449" s="37"/>
      <c r="D1449" s="36"/>
      <c r="E1449" s="36"/>
      <c r="F1449" s="36"/>
      <c r="G1449" s="36"/>
      <c r="H1449" s="36"/>
      <c r="I1449" s="36"/>
      <c r="J1449" s="36"/>
      <c r="K1449" s="36"/>
      <c r="L1449" s="36"/>
      <c r="M1449" s="36"/>
      <c r="N1449" s="36"/>
      <c r="O1449" s="35"/>
      <c r="P1449" s="82"/>
    </row>
    <row r="1450" spans="2:16">
      <c r="B1450" s="81"/>
      <c r="C1450" s="30"/>
      <c r="O1450" s="29"/>
      <c r="P1450" s="82"/>
    </row>
    <row r="1451" spans="2:16">
      <c r="B1451" s="81"/>
      <c r="C1451" s="30"/>
      <c r="O1451" s="29"/>
      <c r="P1451" s="82"/>
    </row>
    <row r="1452" spans="2:16" ht="18">
      <c r="B1452" s="81"/>
      <c r="C1452" s="30"/>
      <c r="H1452" s="128" t="s">
        <v>75</v>
      </c>
      <c r="O1452" s="29"/>
      <c r="P1452" s="82"/>
    </row>
    <row r="1453" spans="2:16" ht="18">
      <c r="B1453" s="81"/>
      <c r="C1453" s="34"/>
      <c r="D1453" s="85"/>
      <c r="E1453" s="85"/>
      <c r="F1453" s="85"/>
      <c r="G1453" s="85"/>
      <c r="H1453" s="128"/>
      <c r="I1453" s="85"/>
      <c r="J1453" s="85"/>
      <c r="K1453" s="85"/>
      <c r="L1453" s="85"/>
      <c r="M1453" s="85"/>
      <c r="N1453" s="85"/>
      <c r="O1453" s="33"/>
      <c r="P1453" s="82"/>
    </row>
    <row r="1454" spans="2:16" ht="18">
      <c r="B1454" s="81"/>
      <c r="C1454" s="34"/>
      <c r="D1454" s="85"/>
      <c r="E1454" s="85"/>
      <c r="F1454" s="85"/>
      <c r="G1454" s="85"/>
      <c r="H1454" s="128"/>
      <c r="K1454" s="85"/>
      <c r="L1454" s="85"/>
      <c r="M1454" s="85"/>
      <c r="N1454" s="85"/>
      <c r="O1454" s="33"/>
      <c r="P1454" s="82"/>
    </row>
    <row r="1455" spans="2:16" ht="18">
      <c r="B1455" s="81"/>
      <c r="C1455" s="32"/>
      <c r="D1455" s="86"/>
      <c r="E1455" s="86"/>
      <c r="F1455" s="86"/>
      <c r="G1455" s="86"/>
      <c r="H1455" s="128" t="s">
        <v>76</v>
      </c>
      <c r="I1455" s="86"/>
      <c r="J1455" s="86"/>
      <c r="K1455" s="86"/>
      <c r="L1455" s="86"/>
      <c r="M1455" s="86"/>
      <c r="N1455" s="86"/>
      <c r="O1455" s="28"/>
      <c r="P1455" s="82"/>
    </row>
    <row r="1456" spans="2:16" ht="18">
      <c r="B1456" s="81"/>
      <c r="C1456" s="30"/>
      <c r="H1456" s="129" t="s">
        <v>95</v>
      </c>
      <c r="O1456" s="29"/>
      <c r="P1456" s="82"/>
    </row>
    <row r="1457" spans="2:16" ht="18">
      <c r="B1457" s="81"/>
      <c r="C1457" s="27"/>
      <c r="D1457" s="87"/>
      <c r="E1457" s="87"/>
      <c r="H1457" s="128" t="s">
        <v>77</v>
      </c>
      <c r="K1457" s="130"/>
      <c r="L1457" s="130"/>
      <c r="M1457" s="130"/>
      <c r="N1457" s="130"/>
      <c r="O1457" s="131"/>
      <c r="P1457" s="82"/>
    </row>
    <row r="1458" spans="2:16" ht="16.2" thickBot="1">
      <c r="B1458" s="81"/>
      <c r="C1458" s="835"/>
      <c r="D1458" s="836"/>
      <c r="E1458" s="836"/>
      <c r="F1458" s="26"/>
      <c r="G1458" s="26"/>
      <c r="H1458" s="26"/>
      <c r="I1458" s="26"/>
      <c r="J1458" s="26"/>
      <c r="K1458" s="132"/>
      <c r="L1458" s="132"/>
      <c r="M1458" s="132"/>
      <c r="N1458" s="132"/>
      <c r="O1458" s="133"/>
      <c r="P1458" s="82"/>
    </row>
    <row r="1459" spans="2:16" ht="14.4" thickBot="1">
      <c r="B1459" s="88"/>
      <c r="C1459" s="89"/>
      <c r="D1459" s="89"/>
      <c r="E1459" s="89"/>
      <c r="F1459" s="89"/>
      <c r="G1459" s="89"/>
      <c r="H1459" s="89"/>
      <c r="I1459" s="89"/>
      <c r="J1459" s="89"/>
      <c r="K1459" s="89"/>
      <c r="L1459" s="89"/>
      <c r="M1459" s="89"/>
      <c r="N1459" s="89"/>
      <c r="O1459" s="89"/>
      <c r="P1459" s="90"/>
    </row>
    <row r="1460" spans="2:16" ht="14.4" thickTop="1"/>
    <row r="1461" spans="2:16" ht="14.4" thickBot="1"/>
    <row r="1462" spans="2:16" ht="14.4" thickTop="1">
      <c r="B1462" s="828"/>
      <c r="C1462" s="829"/>
      <c r="D1462" s="829"/>
      <c r="E1462" s="829"/>
      <c r="F1462" s="829"/>
      <c r="G1462" s="829"/>
      <c r="H1462" s="829"/>
      <c r="I1462" s="829"/>
      <c r="J1462" s="829"/>
      <c r="K1462" s="829"/>
      <c r="L1462" s="829"/>
      <c r="M1462" s="829"/>
      <c r="N1462" s="829"/>
      <c r="O1462" s="829"/>
      <c r="P1462" s="830"/>
    </row>
    <row r="1463" spans="2:16" ht="13.8" customHeight="1">
      <c r="B1463" s="103"/>
      <c r="C1463" s="933" t="s">
        <v>336</v>
      </c>
      <c r="D1463" s="933"/>
      <c r="E1463" s="933"/>
      <c r="F1463" s="933"/>
      <c r="G1463" s="933"/>
      <c r="H1463" s="933"/>
      <c r="I1463" s="933"/>
      <c r="J1463" s="933"/>
      <c r="K1463" s="933"/>
      <c r="L1463" s="933"/>
      <c r="M1463" s="933"/>
      <c r="P1463" s="82"/>
    </row>
    <row r="1464" spans="2:16" ht="14.4">
      <c r="B1464" s="103"/>
      <c r="C1464" s="933" t="s">
        <v>334</v>
      </c>
      <c r="D1464" s="933"/>
      <c r="E1464" s="933"/>
      <c r="F1464" s="933"/>
      <c r="G1464" s="935"/>
      <c r="H1464" s="935"/>
      <c r="I1464" s="935"/>
      <c r="J1464" s="935"/>
      <c r="K1464" s="935"/>
      <c r="L1464" s="935"/>
      <c r="M1464" s="935"/>
      <c r="P1464" s="82"/>
    </row>
    <row r="1465" spans="2:16">
      <c r="B1465" s="103"/>
      <c r="C1465" s="91"/>
      <c r="D1465" s="92"/>
      <c r="E1465" s="91"/>
      <c r="F1465" s="92"/>
      <c r="P1465" s="82"/>
    </row>
    <row r="1466" spans="2:16" ht="14.4" thickBot="1">
      <c r="B1466" s="81"/>
      <c r="P1466" s="82"/>
    </row>
    <row r="1467" spans="2:16">
      <c r="B1467" s="81"/>
      <c r="C1467" s="820"/>
      <c r="D1467" s="821"/>
      <c r="E1467" s="810"/>
      <c r="F1467" s="810"/>
      <c r="G1467" s="810"/>
      <c r="H1467" s="810"/>
      <c r="I1467" s="810"/>
      <c r="J1467" s="810"/>
      <c r="K1467" s="811"/>
      <c r="L1467" s="790"/>
      <c r="M1467" s="791"/>
      <c r="N1467" s="791"/>
      <c r="O1467" s="792"/>
      <c r="P1467" s="82"/>
    </row>
    <row r="1468" spans="2:16">
      <c r="B1468" s="81"/>
      <c r="C1468" s="822"/>
      <c r="D1468" s="823"/>
      <c r="E1468" s="812" t="s">
        <v>74</v>
      </c>
      <c r="F1468" s="812"/>
      <c r="G1468" s="812"/>
      <c r="H1468" s="812"/>
      <c r="I1468" s="812"/>
      <c r="J1468" s="812"/>
      <c r="K1468" s="813"/>
      <c r="L1468" s="793"/>
      <c r="M1468" s="794"/>
      <c r="N1468" s="794"/>
      <c r="O1468" s="795"/>
      <c r="P1468" s="82"/>
    </row>
    <row r="1469" spans="2:16">
      <c r="B1469" s="81"/>
      <c r="C1469" s="822"/>
      <c r="D1469" s="823"/>
      <c r="E1469" s="814"/>
      <c r="F1469" s="814"/>
      <c r="G1469" s="814"/>
      <c r="H1469" s="814"/>
      <c r="I1469" s="814"/>
      <c r="J1469" s="814"/>
      <c r="K1469" s="815"/>
      <c r="L1469" s="774" t="s">
        <v>28</v>
      </c>
      <c r="M1469" s="796"/>
      <c r="N1469" s="797"/>
      <c r="O1469" s="798"/>
      <c r="P1469" s="82"/>
    </row>
    <row r="1470" spans="2:16">
      <c r="B1470" s="81"/>
      <c r="C1470" s="822"/>
      <c r="D1470" s="823"/>
      <c r="E1470" s="812"/>
      <c r="F1470" s="812"/>
      <c r="G1470" s="812"/>
      <c r="H1470" s="812"/>
      <c r="I1470" s="812"/>
      <c r="J1470" s="812"/>
      <c r="K1470" s="813"/>
      <c r="L1470" s="775"/>
      <c r="M1470" s="799"/>
      <c r="N1470" s="800"/>
      <c r="O1470" s="801"/>
      <c r="P1470" s="82"/>
    </row>
    <row r="1471" spans="2:16">
      <c r="B1471" s="81"/>
      <c r="C1471" s="822"/>
      <c r="D1471" s="823"/>
      <c r="E1471" s="816"/>
      <c r="F1471" s="816"/>
      <c r="G1471" s="816"/>
      <c r="H1471" s="816"/>
      <c r="I1471" s="816"/>
      <c r="J1471" s="816"/>
      <c r="K1471" s="817"/>
      <c r="L1471" s="774" t="s">
        <v>29</v>
      </c>
      <c r="M1471" s="774">
        <v>19</v>
      </c>
      <c r="N1471" s="774" t="s">
        <v>30</v>
      </c>
      <c r="O1471" s="788" t="str">
        <f>+$O$11</f>
        <v>X</v>
      </c>
      <c r="P1471" s="82"/>
    </row>
    <row r="1472" spans="2:16">
      <c r="B1472" s="81"/>
      <c r="C1472" s="822"/>
      <c r="D1472" s="823"/>
      <c r="E1472" s="816"/>
      <c r="F1472" s="816"/>
      <c r="G1472" s="816"/>
      <c r="H1472" s="816"/>
      <c r="I1472" s="816"/>
      <c r="J1472" s="816"/>
      <c r="K1472" s="817"/>
      <c r="L1472" s="804"/>
      <c r="M1472" s="804"/>
      <c r="N1472" s="804"/>
      <c r="O1472" s="789"/>
      <c r="P1472" s="82"/>
    </row>
    <row r="1473" spans="2:16">
      <c r="B1473" s="81"/>
      <c r="C1473" s="824"/>
      <c r="D1473" s="825"/>
      <c r="E1473" s="818" t="s">
        <v>31</v>
      </c>
      <c r="F1473" s="818"/>
      <c r="G1473" s="818"/>
      <c r="H1473" s="818"/>
      <c r="I1473" s="818"/>
      <c r="J1473" s="818"/>
      <c r="K1473" s="819"/>
      <c r="L1473" s="804"/>
      <c r="M1473" s="804"/>
      <c r="N1473" s="804"/>
      <c r="O1473" s="789"/>
      <c r="P1473" s="82"/>
    </row>
    <row r="1474" spans="2:16" ht="14.4" thickBot="1">
      <c r="B1474" s="81"/>
      <c r="C1474" s="74"/>
      <c r="D1474" s="73"/>
      <c r="E1474" s="73"/>
      <c r="F1474" s="73"/>
      <c r="G1474" s="73"/>
      <c r="H1474" s="73"/>
      <c r="I1474" s="73"/>
      <c r="J1474" s="73"/>
      <c r="K1474" s="73"/>
      <c r="L1474" s="73"/>
      <c r="M1474" s="72"/>
      <c r="N1474" s="72"/>
      <c r="O1474" s="71"/>
      <c r="P1474" s="82"/>
    </row>
    <row r="1475" spans="2:16">
      <c r="B1475" s="81"/>
      <c r="C1475" s="70"/>
      <c r="D1475" s="69"/>
      <c r="E1475" s="69"/>
      <c r="F1475" s="69"/>
      <c r="G1475" s="69"/>
      <c r="H1475" s="69"/>
      <c r="I1475" s="69"/>
      <c r="J1475" s="69"/>
      <c r="K1475" s="69"/>
      <c r="L1475" s="68" t="s">
        <v>32</v>
      </c>
      <c r="M1475" s="67" t="s">
        <v>33</v>
      </c>
      <c r="N1475" s="67" t="s">
        <v>34</v>
      </c>
      <c r="O1475" s="66" t="s">
        <v>35</v>
      </c>
      <c r="P1475" s="82"/>
    </row>
    <row r="1476" spans="2:16">
      <c r="B1476" s="81"/>
      <c r="C1476" s="32"/>
      <c r="D1476" s="242"/>
      <c r="E1476" s="242"/>
      <c r="F1476" s="242"/>
      <c r="G1476" s="242"/>
      <c r="H1476" s="242"/>
      <c r="I1476" s="242"/>
      <c r="J1476" s="242"/>
      <c r="K1476" s="242"/>
      <c r="L1476" s="84"/>
      <c r="M1476" s="65">
        <f>+$M$16</f>
        <v>2</v>
      </c>
      <c r="N1476" s="65">
        <f>+$N$16</f>
        <v>6</v>
      </c>
      <c r="O1476" s="64">
        <f>+$O$16</f>
        <v>2026</v>
      </c>
      <c r="P1476" s="82"/>
    </row>
    <row r="1477" spans="2:16">
      <c r="B1477" s="81"/>
      <c r="C1477" s="63"/>
      <c r="D1477" s="62"/>
      <c r="E1477" s="62"/>
      <c r="F1477" s="62"/>
      <c r="G1477" s="62"/>
      <c r="H1477" s="62"/>
      <c r="I1477" s="62"/>
      <c r="J1477" s="62"/>
      <c r="K1477" s="62"/>
      <c r="L1477" s="62"/>
      <c r="M1477" s="62"/>
      <c r="N1477" s="62"/>
      <c r="O1477" s="61"/>
      <c r="P1477" s="82"/>
    </row>
    <row r="1478" spans="2:16" ht="14.4" thickBot="1">
      <c r="B1478" s="81"/>
      <c r="C1478" s="239"/>
      <c r="D1478" s="240"/>
      <c r="E1478" s="240"/>
      <c r="F1478" s="240"/>
      <c r="G1478" s="240"/>
      <c r="H1478" s="240"/>
      <c r="I1478" s="240"/>
      <c r="J1478" s="240"/>
      <c r="K1478" s="240"/>
      <c r="L1478" s="240"/>
      <c r="M1478" s="240"/>
      <c r="N1478" s="240"/>
      <c r="O1478" s="60"/>
      <c r="P1478" s="82"/>
    </row>
    <row r="1479" spans="2:16" ht="14.4" thickBot="1">
      <c r="B1479" s="81"/>
      <c r="C1479" s="37"/>
      <c r="D1479" s="36"/>
      <c r="E1479" s="36"/>
      <c r="F1479" s="36"/>
      <c r="G1479" s="36"/>
      <c r="H1479" s="36"/>
      <c r="K1479" s="36"/>
      <c r="L1479" s="36"/>
      <c r="M1479" s="36"/>
      <c r="N1479" s="36"/>
      <c r="O1479" s="35"/>
      <c r="P1479" s="82"/>
    </row>
    <row r="1480" spans="2:16">
      <c r="B1480" s="81"/>
      <c r="C1480" s="841" t="s">
        <v>36</v>
      </c>
      <c r="D1480" s="842"/>
      <c r="E1480" s="842"/>
      <c r="F1480" s="842"/>
      <c r="G1480" s="842"/>
      <c r="H1480" s="842"/>
      <c r="I1480" s="842"/>
      <c r="J1480" s="842"/>
      <c r="K1480" s="842"/>
      <c r="L1480" s="842"/>
      <c r="M1480" s="842"/>
      <c r="N1480" s="842"/>
      <c r="O1480" s="843"/>
      <c r="P1480" s="82"/>
    </row>
    <row r="1481" spans="2:16" ht="14.4" thickBot="1">
      <c r="B1481" s="81"/>
      <c r="C1481" s="30"/>
      <c r="O1481" s="29"/>
      <c r="P1481" s="82"/>
    </row>
    <row r="1482" spans="2:16">
      <c r="B1482" s="81"/>
      <c r="C1482" s="117" t="s">
        <v>37</v>
      </c>
      <c r="D1482" s="776" t="s">
        <v>38</v>
      </c>
      <c r="E1482" s="777"/>
      <c r="F1482" s="777"/>
      <c r="G1482" s="777"/>
      <c r="H1482" s="777"/>
      <c r="I1482" s="777"/>
      <c r="J1482" s="777"/>
      <c r="K1482" s="777"/>
      <c r="L1482" s="778"/>
      <c r="M1482" s="839" t="s">
        <v>39</v>
      </c>
      <c r="N1482" s="840"/>
      <c r="O1482" s="117" t="s">
        <v>8</v>
      </c>
      <c r="P1482" s="82"/>
    </row>
    <row r="1483" spans="2:16" ht="14.4" thickBot="1">
      <c r="B1483" s="81"/>
      <c r="C1483" s="118">
        <f>+'PRESUPUESTO OFICIAL (Entidad)'!D47</f>
        <v>7.02</v>
      </c>
      <c r="D1483" s="807" t="str">
        <f>+'PRESUPUESTO OFICIAL (Entidad)'!E47</f>
        <v>Punto hidráulico sanitario, ducha, lavamanos y tanque</v>
      </c>
      <c r="E1483" s="808"/>
      <c r="F1483" s="808"/>
      <c r="G1483" s="808"/>
      <c r="H1483" s="808"/>
      <c r="I1483" s="808"/>
      <c r="J1483" s="808"/>
      <c r="K1483" s="808"/>
      <c r="L1483" s="809"/>
      <c r="M1483" s="807" t="str">
        <f>+'PRESUPUESTO OFICIAL (Entidad)'!F47</f>
        <v>UND</v>
      </c>
      <c r="N1483" s="809"/>
      <c r="O1483" s="119">
        <f>+'PRESUPUESTO OFICIAL (Entidad)'!G47</f>
        <v>40</v>
      </c>
      <c r="P1483" s="82"/>
    </row>
    <row r="1484" spans="2:16">
      <c r="B1484" s="81"/>
      <c r="C1484" s="779" t="s">
        <v>40</v>
      </c>
      <c r="D1484" s="780"/>
      <c r="E1484" s="780"/>
      <c r="F1484" s="780"/>
      <c r="G1484" s="780"/>
      <c r="H1484" s="780"/>
      <c r="I1484" s="780"/>
      <c r="J1484" s="780"/>
      <c r="K1484" s="780"/>
      <c r="L1484" s="780"/>
      <c r="M1484" s="780"/>
      <c r="N1484" s="780"/>
      <c r="O1484" s="781"/>
      <c r="P1484" s="82"/>
    </row>
    <row r="1485" spans="2:16">
      <c r="B1485" s="81"/>
      <c r="C1485" s="782"/>
      <c r="D1485" s="783"/>
      <c r="E1485" s="783"/>
      <c r="F1485" s="783"/>
      <c r="G1485" s="783"/>
      <c r="H1485" s="783"/>
      <c r="I1485" s="783"/>
      <c r="J1485" s="783"/>
      <c r="K1485" s="783"/>
      <c r="L1485" s="783"/>
      <c r="M1485" s="783"/>
      <c r="N1485" s="783"/>
      <c r="O1485" s="784"/>
      <c r="P1485" s="82"/>
    </row>
    <row r="1486" spans="2:16" ht="14.4" thickBot="1">
      <c r="B1486" s="81"/>
      <c r="C1486" s="785"/>
      <c r="D1486" s="786"/>
      <c r="E1486" s="786"/>
      <c r="F1486" s="786"/>
      <c r="G1486" s="786"/>
      <c r="H1486" s="786"/>
      <c r="I1486" s="786"/>
      <c r="J1486" s="786"/>
      <c r="K1486" s="786"/>
      <c r="L1486" s="786"/>
      <c r="M1486" s="786"/>
      <c r="N1486" s="786"/>
      <c r="O1486" s="787"/>
      <c r="P1486" s="82"/>
    </row>
    <row r="1487" spans="2:16">
      <c r="B1487" s="81"/>
      <c r="C1487" s="757" t="s">
        <v>38</v>
      </c>
      <c r="D1487" s="837"/>
      <c r="E1487" s="837"/>
      <c r="F1487" s="837"/>
      <c r="G1487" s="838"/>
      <c r="H1487" s="759" t="s">
        <v>41</v>
      </c>
      <c r="I1487" s="837"/>
      <c r="J1487" s="805" t="s">
        <v>42</v>
      </c>
      <c r="K1487" s="806"/>
      <c r="L1487" s="121" t="s">
        <v>43</v>
      </c>
      <c r="M1487" s="759" t="s">
        <v>44</v>
      </c>
      <c r="N1487" s="760"/>
      <c r="O1487" s="122" t="s">
        <v>45</v>
      </c>
      <c r="P1487" s="82"/>
    </row>
    <row r="1488" spans="2:16">
      <c r="B1488" s="81"/>
      <c r="C1488" s="761" t="s">
        <v>78</v>
      </c>
      <c r="D1488" s="762"/>
      <c r="E1488" s="762"/>
      <c r="F1488" s="762"/>
      <c r="G1488" s="844"/>
      <c r="H1488" s="845"/>
      <c r="I1488" s="844"/>
      <c r="J1488" s="826" t="s">
        <v>79</v>
      </c>
      <c r="K1488" s="827"/>
      <c r="L1488" s="134">
        <f>+O1517</f>
        <v>753</v>
      </c>
      <c r="M1488" s="846">
        <v>0.1</v>
      </c>
      <c r="N1488" s="847"/>
      <c r="O1488" s="135">
        <f>+ROUND(L1488*M1488,2)</f>
        <v>75.3</v>
      </c>
      <c r="P1488" s="82"/>
    </row>
    <row r="1489" spans="2:16">
      <c r="B1489" s="81"/>
      <c r="C1489" s="202"/>
      <c r="D1489" s="203"/>
      <c r="E1489" s="203"/>
      <c r="F1489" s="203"/>
      <c r="G1489" s="204"/>
      <c r="H1489" s="205"/>
      <c r="I1489" s="204"/>
      <c r="J1489" s="863"/>
      <c r="K1489" s="864"/>
      <c r="L1489" s="206"/>
      <c r="M1489" s="865"/>
      <c r="N1489" s="866"/>
      <c r="O1489" s="135"/>
      <c r="P1489" s="82"/>
    </row>
    <row r="1490" spans="2:16" ht="14.4" thickBot="1">
      <c r="B1490" s="81"/>
      <c r="C1490" s="755"/>
      <c r="D1490" s="756"/>
      <c r="E1490" s="756"/>
      <c r="F1490" s="756"/>
      <c r="G1490" s="852"/>
      <c r="H1490" s="853"/>
      <c r="I1490" s="852"/>
      <c r="J1490" s="765"/>
      <c r="K1490" s="766"/>
      <c r="L1490" s="212"/>
      <c r="M1490" s="854"/>
      <c r="N1490" s="855"/>
      <c r="O1490" s="135"/>
      <c r="P1490" s="82"/>
    </row>
    <row r="1491" spans="2:16" ht="14.4" thickBot="1">
      <c r="B1491" s="81"/>
      <c r="C1491" s="767" t="s">
        <v>46</v>
      </c>
      <c r="D1491" s="768"/>
      <c r="E1491" s="768"/>
      <c r="F1491" s="768"/>
      <c r="G1491" s="768"/>
      <c r="H1491" s="768"/>
      <c r="I1491" s="768"/>
      <c r="J1491" s="768"/>
      <c r="K1491" s="768"/>
      <c r="L1491" s="768"/>
      <c r="M1491" s="768"/>
      <c r="N1491" s="769"/>
      <c r="O1491" s="136">
        <f>SUM(O1488:O1490)</f>
        <v>75.3</v>
      </c>
      <c r="P1491" s="82"/>
    </row>
    <row r="1492" spans="2:16">
      <c r="B1492" s="81"/>
      <c r="C1492" s="779" t="s">
        <v>47</v>
      </c>
      <c r="D1492" s="780"/>
      <c r="E1492" s="780"/>
      <c r="F1492" s="780"/>
      <c r="G1492" s="780"/>
      <c r="H1492" s="780"/>
      <c r="I1492" s="780"/>
      <c r="J1492" s="780"/>
      <c r="K1492" s="780"/>
      <c r="L1492" s="780"/>
      <c r="M1492" s="780"/>
      <c r="N1492" s="780"/>
      <c r="O1492" s="781"/>
      <c r="P1492" s="82"/>
    </row>
    <row r="1493" spans="2:16">
      <c r="B1493" s="81"/>
      <c r="C1493" s="782"/>
      <c r="D1493" s="783"/>
      <c r="E1493" s="783"/>
      <c r="F1493" s="783"/>
      <c r="G1493" s="783"/>
      <c r="H1493" s="783"/>
      <c r="I1493" s="783"/>
      <c r="J1493" s="783"/>
      <c r="K1493" s="783"/>
      <c r="L1493" s="783"/>
      <c r="M1493" s="783"/>
      <c r="N1493" s="783"/>
      <c r="O1493" s="784"/>
      <c r="P1493" s="82"/>
    </row>
    <row r="1494" spans="2:16" ht="14.4" thickBot="1">
      <c r="B1494" s="81"/>
      <c r="C1494" s="785"/>
      <c r="D1494" s="786"/>
      <c r="E1494" s="786"/>
      <c r="F1494" s="786"/>
      <c r="G1494" s="786"/>
      <c r="H1494" s="786"/>
      <c r="I1494" s="786"/>
      <c r="J1494" s="786"/>
      <c r="K1494" s="786"/>
      <c r="L1494" s="786"/>
      <c r="M1494" s="786"/>
      <c r="N1494" s="786"/>
      <c r="O1494" s="787"/>
      <c r="P1494" s="82"/>
    </row>
    <row r="1495" spans="2:16">
      <c r="B1495" s="81"/>
      <c r="C1495" s="757" t="s">
        <v>38</v>
      </c>
      <c r="D1495" s="758"/>
      <c r="E1495" s="758"/>
      <c r="F1495" s="758"/>
      <c r="G1495" s="758"/>
      <c r="H1495" s="758"/>
      <c r="I1495" s="758"/>
      <c r="J1495" s="760"/>
      <c r="K1495" s="241" t="s">
        <v>39</v>
      </c>
      <c r="L1495" s="121" t="s">
        <v>8</v>
      </c>
      <c r="M1495" s="759" t="s">
        <v>48</v>
      </c>
      <c r="N1495" s="760"/>
      <c r="O1495" s="122" t="s">
        <v>45</v>
      </c>
      <c r="P1495" s="82"/>
    </row>
    <row r="1496" spans="2:16">
      <c r="B1496" s="81"/>
      <c r="C1496" s="397" t="s">
        <v>251</v>
      </c>
      <c r="D1496" s="401"/>
      <c r="E1496" s="401"/>
      <c r="F1496" s="401"/>
      <c r="G1496" s="401"/>
      <c r="H1496" s="401"/>
      <c r="I1496" s="401"/>
      <c r="J1496" s="402"/>
      <c r="K1496" s="208" t="s">
        <v>163</v>
      </c>
      <c r="L1496" s="209">
        <v>0.01</v>
      </c>
      <c r="M1496" s="860">
        <v>94253.95</v>
      </c>
      <c r="N1496" s="861"/>
      <c r="O1496" s="135">
        <f>+ROUND(M1496*L1496,2)</f>
        <v>942.54</v>
      </c>
      <c r="P1496" s="82"/>
    </row>
    <row r="1497" spans="2:16">
      <c r="B1497" s="81"/>
      <c r="C1497" s="455" t="s">
        <v>252</v>
      </c>
      <c r="D1497" s="456"/>
      <c r="E1497" s="456"/>
      <c r="F1497" s="456"/>
      <c r="G1497" s="456"/>
      <c r="H1497" s="456"/>
      <c r="I1497" s="456"/>
      <c r="J1497" s="457"/>
      <c r="K1497" s="208" t="s">
        <v>163</v>
      </c>
      <c r="L1497" s="209">
        <v>0.01</v>
      </c>
      <c r="M1497" s="860">
        <v>45446.1</v>
      </c>
      <c r="N1497" s="861"/>
      <c r="O1497" s="135">
        <f t="shared" ref="O1497:O1499" si="16">+ROUND(M1497*L1497,2)</f>
        <v>454.46</v>
      </c>
      <c r="P1497" s="82"/>
    </row>
    <row r="1498" spans="2:16">
      <c r="B1498" s="81"/>
      <c r="C1498" s="455" t="s">
        <v>265</v>
      </c>
      <c r="D1498" s="456"/>
      <c r="E1498" s="456"/>
      <c r="F1498" s="456"/>
      <c r="G1498" s="456"/>
      <c r="H1498" s="456"/>
      <c r="I1498" s="456"/>
      <c r="J1498" s="457"/>
      <c r="K1498" s="208" t="s">
        <v>255</v>
      </c>
      <c r="L1498" s="209">
        <v>1</v>
      </c>
      <c r="M1498" s="860">
        <v>3000</v>
      </c>
      <c r="N1498" s="861"/>
      <c r="O1498" s="135">
        <f t="shared" si="16"/>
        <v>3000</v>
      </c>
      <c r="P1498" s="82"/>
    </row>
    <row r="1499" spans="2:16">
      <c r="B1499" s="81"/>
      <c r="C1499" s="202" t="s">
        <v>258</v>
      </c>
      <c r="D1499" s="164"/>
      <c r="E1499" s="164"/>
      <c r="F1499" s="164"/>
      <c r="G1499" s="164"/>
      <c r="H1499" s="164"/>
      <c r="I1499" s="164"/>
      <c r="J1499" s="204"/>
      <c r="K1499" s="208" t="s">
        <v>163</v>
      </c>
      <c r="L1499" s="209">
        <v>0.21000000000000005</v>
      </c>
      <c r="M1499" s="860">
        <v>500</v>
      </c>
      <c r="N1499" s="861"/>
      <c r="O1499" s="135">
        <f t="shared" si="16"/>
        <v>105</v>
      </c>
      <c r="P1499" s="82"/>
    </row>
    <row r="1500" spans="2:16" ht="14.4" thickBot="1">
      <c r="B1500" s="81"/>
      <c r="C1500" s="393"/>
      <c r="D1500" s="394"/>
      <c r="E1500" s="394"/>
      <c r="F1500" s="394"/>
      <c r="G1500" s="394"/>
      <c r="H1500" s="394"/>
      <c r="I1500" s="394"/>
      <c r="J1500" s="395"/>
      <c r="K1500" s="138"/>
      <c r="L1500" s="140"/>
      <c r="M1500" s="458"/>
      <c r="N1500" s="459"/>
      <c r="O1500" s="135"/>
      <c r="P1500" s="82"/>
    </row>
    <row r="1501" spans="2:16" ht="14.4" thickBot="1">
      <c r="B1501" s="81"/>
      <c r="C1501" s="767" t="s">
        <v>46</v>
      </c>
      <c r="D1501" s="768"/>
      <c r="E1501" s="768"/>
      <c r="F1501" s="768"/>
      <c r="G1501" s="768"/>
      <c r="H1501" s="768"/>
      <c r="I1501" s="768"/>
      <c r="J1501" s="768"/>
      <c r="K1501" s="768"/>
      <c r="L1501" s="768"/>
      <c r="M1501" s="768"/>
      <c r="N1501" s="769"/>
      <c r="O1501" s="141">
        <f>SUM(O1496:O1500)</f>
        <v>4502</v>
      </c>
      <c r="P1501" s="82"/>
    </row>
    <row r="1502" spans="2:16">
      <c r="B1502" s="81"/>
      <c r="C1502" s="779" t="s">
        <v>49</v>
      </c>
      <c r="D1502" s="780"/>
      <c r="E1502" s="780"/>
      <c r="F1502" s="780"/>
      <c r="G1502" s="780"/>
      <c r="H1502" s="780"/>
      <c r="I1502" s="780"/>
      <c r="J1502" s="780"/>
      <c r="K1502" s="780"/>
      <c r="L1502" s="780"/>
      <c r="M1502" s="780"/>
      <c r="N1502" s="780"/>
      <c r="O1502" s="781"/>
      <c r="P1502" s="82"/>
    </row>
    <row r="1503" spans="2:16">
      <c r="B1503" s="81"/>
      <c r="C1503" s="782"/>
      <c r="D1503" s="783"/>
      <c r="E1503" s="783"/>
      <c r="F1503" s="783"/>
      <c r="G1503" s="783"/>
      <c r="H1503" s="783"/>
      <c r="I1503" s="783"/>
      <c r="J1503" s="783"/>
      <c r="K1503" s="783"/>
      <c r="L1503" s="783"/>
      <c r="M1503" s="783"/>
      <c r="N1503" s="783"/>
      <c r="O1503" s="784"/>
      <c r="P1503" s="82"/>
    </row>
    <row r="1504" spans="2:16" ht="14.4" thickBot="1">
      <c r="B1504" s="81"/>
      <c r="C1504" s="785"/>
      <c r="D1504" s="786"/>
      <c r="E1504" s="786"/>
      <c r="F1504" s="786"/>
      <c r="G1504" s="786"/>
      <c r="H1504" s="786"/>
      <c r="I1504" s="786"/>
      <c r="J1504" s="786"/>
      <c r="K1504" s="786"/>
      <c r="L1504" s="786"/>
      <c r="M1504" s="786"/>
      <c r="N1504" s="786"/>
      <c r="O1504" s="787"/>
      <c r="P1504" s="82"/>
    </row>
    <row r="1505" spans="2:16">
      <c r="B1505" s="81"/>
      <c r="C1505" s="757" t="s">
        <v>50</v>
      </c>
      <c r="D1505" s="758"/>
      <c r="E1505" s="758"/>
      <c r="F1505" s="758"/>
      <c r="G1505" s="758"/>
      <c r="H1505" s="758"/>
      <c r="I1505" s="758"/>
      <c r="J1505" s="121" t="s">
        <v>51</v>
      </c>
      <c r="K1505" s="237" t="s">
        <v>52</v>
      </c>
      <c r="L1505" s="124" t="s">
        <v>53</v>
      </c>
      <c r="M1505" s="759" t="s">
        <v>54</v>
      </c>
      <c r="N1505" s="760"/>
      <c r="O1505" s="122" t="s">
        <v>45</v>
      </c>
      <c r="P1505" s="82"/>
    </row>
    <row r="1506" spans="2:16">
      <c r="B1506" s="81"/>
      <c r="C1506" s="761" t="s">
        <v>196</v>
      </c>
      <c r="D1506" s="762"/>
      <c r="E1506" s="762"/>
      <c r="F1506" s="762"/>
      <c r="G1506" s="762"/>
      <c r="H1506" s="762"/>
      <c r="I1506" s="762"/>
      <c r="J1506" s="55">
        <v>0.01</v>
      </c>
      <c r="K1506" s="56">
        <v>12</v>
      </c>
      <c r="L1506" s="55" t="s">
        <v>197</v>
      </c>
      <c r="M1506" s="763">
        <v>1800</v>
      </c>
      <c r="N1506" s="764"/>
      <c r="O1506" s="54">
        <f>M1506*K1506*J1506</f>
        <v>216</v>
      </c>
      <c r="P1506" s="82"/>
    </row>
    <row r="1507" spans="2:16" ht="14.4" thickBot="1">
      <c r="B1507" s="81"/>
      <c r="C1507" s="755"/>
      <c r="D1507" s="756"/>
      <c r="E1507" s="756"/>
      <c r="F1507" s="756"/>
      <c r="G1507" s="756"/>
      <c r="H1507" s="756"/>
      <c r="I1507" s="756"/>
      <c r="J1507" s="46"/>
      <c r="K1507" s="26"/>
      <c r="L1507" s="46"/>
      <c r="M1507" s="765"/>
      <c r="N1507" s="766"/>
      <c r="O1507" s="151"/>
      <c r="P1507" s="82"/>
    </row>
    <row r="1508" spans="2:16" ht="14.4" thickBot="1">
      <c r="B1508" s="81"/>
      <c r="C1508" s="767" t="s">
        <v>46</v>
      </c>
      <c r="D1508" s="768"/>
      <c r="E1508" s="768"/>
      <c r="F1508" s="768"/>
      <c r="G1508" s="768"/>
      <c r="H1508" s="768"/>
      <c r="I1508" s="768"/>
      <c r="J1508" s="768"/>
      <c r="K1508" s="768"/>
      <c r="L1508" s="768"/>
      <c r="M1508" s="768"/>
      <c r="N1508" s="769"/>
      <c r="O1508" s="136">
        <f>SUM(O1506:O1507)</f>
        <v>216</v>
      </c>
      <c r="P1508" s="82"/>
    </row>
    <row r="1509" spans="2:16">
      <c r="B1509" s="81"/>
      <c r="C1509" s="779" t="s">
        <v>55</v>
      </c>
      <c r="D1509" s="780"/>
      <c r="E1509" s="780"/>
      <c r="F1509" s="780"/>
      <c r="G1509" s="780"/>
      <c r="H1509" s="780"/>
      <c r="I1509" s="780"/>
      <c r="J1509" s="780"/>
      <c r="K1509" s="780"/>
      <c r="L1509" s="780"/>
      <c r="M1509" s="780"/>
      <c r="N1509" s="780"/>
      <c r="O1509" s="781"/>
      <c r="P1509" s="82"/>
    </row>
    <row r="1510" spans="2:16">
      <c r="B1510" s="81"/>
      <c r="C1510" s="782"/>
      <c r="D1510" s="783"/>
      <c r="E1510" s="783"/>
      <c r="F1510" s="783"/>
      <c r="G1510" s="783"/>
      <c r="H1510" s="783"/>
      <c r="I1510" s="783"/>
      <c r="J1510" s="783"/>
      <c r="K1510" s="783"/>
      <c r="L1510" s="783"/>
      <c r="M1510" s="783"/>
      <c r="N1510" s="783"/>
      <c r="O1510" s="784"/>
      <c r="P1510" s="82"/>
    </row>
    <row r="1511" spans="2:16" ht="14.4" thickBot="1">
      <c r="B1511" s="81"/>
      <c r="C1511" s="785"/>
      <c r="D1511" s="786"/>
      <c r="E1511" s="786"/>
      <c r="F1511" s="786"/>
      <c r="G1511" s="786"/>
      <c r="H1511" s="786"/>
      <c r="I1511" s="786"/>
      <c r="J1511" s="786"/>
      <c r="K1511" s="786"/>
      <c r="L1511" s="786"/>
      <c r="M1511" s="786"/>
      <c r="N1511" s="786"/>
      <c r="O1511" s="787"/>
      <c r="P1511" s="82"/>
    </row>
    <row r="1512" spans="2:16" ht="27.6" customHeight="1">
      <c r="B1512" s="81"/>
      <c r="C1512" s="770" t="s">
        <v>56</v>
      </c>
      <c r="D1512" s="771"/>
      <c r="E1512" s="771"/>
      <c r="F1512" s="771"/>
      <c r="G1512" s="771"/>
      <c r="H1512" s="771"/>
      <c r="I1512" s="771"/>
      <c r="J1512" s="143" t="s">
        <v>57</v>
      </c>
      <c r="K1512" s="144" t="s">
        <v>58</v>
      </c>
      <c r="L1512" s="145" t="s">
        <v>59</v>
      </c>
      <c r="M1512" s="772" t="s">
        <v>44</v>
      </c>
      <c r="N1512" s="773"/>
      <c r="O1512" s="146" t="s">
        <v>45</v>
      </c>
      <c r="P1512" s="82"/>
    </row>
    <row r="1513" spans="2:16">
      <c r="B1513" s="81"/>
      <c r="C1513" s="52" t="s">
        <v>219</v>
      </c>
      <c r="D1513" s="222"/>
      <c r="E1513" s="222"/>
      <c r="F1513" s="222"/>
      <c r="G1513" s="222"/>
      <c r="H1513" s="222"/>
      <c r="I1513" s="222"/>
      <c r="J1513" s="223">
        <v>209100</v>
      </c>
      <c r="K1513" s="224">
        <v>1.8</v>
      </c>
      <c r="L1513" s="148">
        <f>ROUND(K1513*J1513,2)</f>
        <v>376380</v>
      </c>
      <c r="M1513" s="867">
        <v>500</v>
      </c>
      <c r="N1513" s="868"/>
      <c r="O1513" s="149">
        <f>+ROUND(L1513/M1513,0)</f>
        <v>753</v>
      </c>
      <c r="P1513" s="82"/>
    </row>
    <row r="1514" spans="2:16">
      <c r="B1514" s="81"/>
      <c r="C1514" s="52"/>
      <c r="D1514" s="51"/>
      <c r="E1514" s="51"/>
      <c r="F1514" s="51"/>
      <c r="G1514" s="51"/>
      <c r="H1514" s="51"/>
      <c r="I1514" s="51"/>
      <c r="J1514" s="142"/>
      <c r="K1514" s="147"/>
      <c r="L1514" s="148"/>
      <c r="M1514" s="848"/>
      <c r="N1514" s="849"/>
      <c r="O1514" s="149"/>
      <c r="P1514" s="82"/>
    </row>
    <row r="1515" spans="2:16">
      <c r="B1515" s="81"/>
      <c r="C1515" s="52"/>
      <c r="D1515" s="51"/>
      <c r="E1515" s="51"/>
      <c r="F1515" s="51"/>
      <c r="G1515" s="51"/>
      <c r="H1515" s="51"/>
      <c r="I1515" s="51"/>
      <c r="J1515" s="50"/>
      <c r="K1515" s="49"/>
      <c r="L1515" s="48"/>
      <c r="M1515" s="802"/>
      <c r="N1515" s="803"/>
      <c r="O1515" s="47"/>
      <c r="P1515" s="82"/>
    </row>
    <row r="1516" spans="2:16" ht="14.4" thickBot="1">
      <c r="B1516" s="81"/>
      <c r="C1516" s="755"/>
      <c r="D1516" s="756"/>
      <c r="E1516" s="756"/>
      <c r="F1516" s="756"/>
      <c r="G1516" s="756"/>
      <c r="H1516" s="756"/>
      <c r="I1516" s="756"/>
      <c r="J1516" s="46"/>
      <c r="K1516" s="26"/>
      <c r="L1516" s="46"/>
      <c r="M1516" s="765"/>
      <c r="N1516" s="766"/>
      <c r="O1516" s="45"/>
      <c r="P1516" s="82"/>
    </row>
    <row r="1517" spans="2:16" ht="14.4" thickBot="1">
      <c r="B1517" s="81"/>
      <c r="C1517" s="767" t="s">
        <v>46</v>
      </c>
      <c r="D1517" s="768"/>
      <c r="E1517" s="768"/>
      <c r="F1517" s="768"/>
      <c r="G1517" s="768"/>
      <c r="H1517" s="768"/>
      <c r="I1517" s="768"/>
      <c r="J1517" s="768"/>
      <c r="K1517" s="768"/>
      <c r="L1517" s="768"/>
      <c r="M1517" s="768"/>
      <c r="N1517" s="769"/>
      <c r="O1517" s="141">
        <f>SUM(O1513:O1516)</f>
        <v>753</v>
      </c>
      <c r="P1517" s="82"/>
    </row>
    <row r="1518" spans="2:16" ht="14.4" thickBot="1">
      <c r="B1518" s="81"/>
      <c r="C1518" s="30"/>
      <c r="O1518" s="29"/>
      <c r="P1518" s="82"/>
    </row>
    <row r="1519" spans="2:16" ht="14.4" thickBot="1">
      <c r="B1519" s="81"/>
      <c r="C1519" s="752" t="s">
        <v>60</v>
      </c>
      <c r="D1519" s="753"/>
      <c r="E1519" s="753"/>
      <c r="F1519" s="753"/>
      <c r="G1519" s="753"/>
      <c r="H1519" s="753"/>
      <c r="I1519" s="753"/>
      <c r="J1519" s="753"/>
      <c r="K1519" s="753"/>
      <c r="L1519" s="753"/>
      <c r="M1519" s="753"/>
      <c r="N1519" s="754"/>
      <c r="O1519" s="150">
        <f>ROUND(O1517+O1508+O1501+O1491,2)</f>
        <v>5546.3</v>
      </c>
      <c r="P1519" s="82"/>
    </row>
    <row r="1520" spans="2:16">
      <c r="B1520" s="81"/>
      <c r="C1520" s="779" t="s">
        <v>61</v>
      </c>
      <c r="D1520" s="780"/>
      <c r="E1520" s="780"/>
      <c r="F1520" s="780"/>
      <c r="G1520" s="780"/>
      <c r="H1520" s="780"/>
      <c r="I1520" s="780"/>
      <c r="J1520" s="780"/>
      <c r="K1520" s="780"/>
      <c r="L1520" s="780"/>
      <c r="M1520" s="780"/>
      <c r="N1520" s="780"/>
      <c r="O1520" s="781"/>
      <c r="P1520" s="82"/>
    </row>
    <row r="1521" spans="2:16">
      <c r="B1521" s="81"/>
      <c r="C1521" s="782"/>
      <c r="D1521" s="783"/>
      <c r="E1521" s="783"/>
      <c r="F1521" s="783"/>
      <c r="G1521" s="783"/>
      <c r="H1521" s="783"/>
      <c r="I1521" s="783"/>
      <c r="J1521" s="783"/>
      <c r="K1521" s="783"/>
      <c r="L1521" s="783"/>
      <c r="M1521" s="783"/>
      <c r="N1521" s="783"/>
      <c r="O1521" s="784"/>
      <c r="P1521" s="82"/>
    </row>
    <row r="1522" spans="2:16" ht="14.4" thickBot="1">
      <c r="B1522" s="81"/>
      <c r="C1522" s="785"/>
      <c r="D1522" s="786"/>
      <c r="E1522" s="786"/>
      <c r="F1522" s="786"/>
      <c r="G1522" s="786"/>
      <c r="H1522" s="786"/>
      <c r="I1522" s="786"/>
      <c r="J1522" s="786"/>
      <c r="K1522" s="786"/>
      <c r="L1522" s="786"/>
      <c r="M1522" s="786"/>
      <c r="N1522" s="786"/>
      <c r="O1522" s="787"/>
      <c r="P1522" s="82"/>
    </row>
    <row r="1523" spans="2:16">
      <c r="B1523" s="81"/>
      <c r="C1523" s="757" t="s">
        <v>62</v>
      </c>
      <c r="D1523" s="758"/>
      <c r="E1523" s="758"/>
      <c r="F1523" s="758"/>
      <c r="G1523" s="758"/>
      <c r="H1523" s="758"/>
      <c r="I1523" s="758"/>
      <c r="J1523" s="237"/>
      <c r="K1523" s="238"/>
      <c r="L1523" s="125" t="s">
        <v>63</v>
      </c>
      <c r="M1523" s="850" t="s">
        <v>64</v>
      </c>
      <c r="N1523" s="851"/>
      <c r="O1523" s="127"/>
      <c r="P1523" s="82"/>
    </row>
    <row r="1524" spans="2:16">
      <c r="B1524" s="81"/>
      <c r="C1524" s="761" t="s">
        <v>18</v>
      </c>
      <c r="D1524" s="762"/>
      <c r="E1524" s="762"/>
      <c r="F1524" s="762"/>
      <c r="G1524" s="762"/>
      <c r="H1524" s="762"/>
      <c r="I1524" s="762"/>
      <c r="J1524" s="43"/>
      <c r="K1524" s="42"/>
      <c r="L1524" s="39">
        <v>0.28999999999999998</v>
      </c>
      <c r="M1524" s="831">
        <f>+ROUND(O1519*L1524,2)</f>
        <v>1608.43</v>
      </c>
      <c r="N1524" s="832"/>
      <c r="O1524" s="38"/>
      <c r="P1524" s="82"/>
    </row>
    <row r="1525" spans="2:16">
      <c r="B1525" s="81"/>
      <c r="C1525" s="44" t="s">
        <v>65</v>
      </c>
      <c r="D1525" s="31"/>
      <c r="E1525" s="31"/>
      <c r="F1525" s="31"/>
      <c r="G1525" s="31"/>
      <c r="H1525" s="31"/>
      <c r="I1525" s="31"/>
      <c r="J1525" s="43"/>
      <c r="K1525" s="42"/>
      <c r="L1525" s="39">
        <v>0.01</v>
      </c>
      <c r="M1525" s="831">
        <f>+ROUND(O1519*L1525,2)</f>
        <v>55.46</v>
      </c>
      <c r="N1525" s="832"/>
      <c r="O1525" s="38"/>
      <c r="P1525" s="82"/>
    </row>
    <row r="1526" spans="2:16" ht="14.4" thickBot="1">
      <c r="B1526" s="81"/>
      <c r="C1526" s="239" t="s">
        <v>66</v>
      </c>
      <c r="D1526" s="240"/>
      <c r="E1526" s="240"/>
      <c r="F1526" s="240"/>
      <c r="G1526" s="240"/>
      <c r="H1526" s="240"/>
      <c r="I1526" s="240"/>
      <c r="J1526" s="41"/>
      <c r="K1526" s="40"/>
      <c r="L1526" s="39">
        <v>0.05</v>
      </c>
      <c r="M1526" s="833">
        <f>+ROUND(O1519*L1526,2)</f>
        <v>277.32</v>
      </c>
      <c r="N1526" s="834"/>
      <c r="O1526" s="38"/>
      <c r="P1526" s="82"/>
    </row>
    <row r="1527" spans="2:16" ht="14.4" thickBot="1">
      <c r="B1527" s="81"/>
      <c r="C1527" s="767" t="s">
        <v>46</v>
      </c>
      <c r="D1527" s="768"/>
      <c r="E1527" s="768"/>
      <c r="F1527" s="768"/>
      <c r="G1527" s="768"/>
      <c r="H1527" s="768"/>
      <c r="I1527" s="768"/>
      <c r="J1527" s="768"/>
      <c r="K1527" s="768"/>
      <c r="L1527" s="768"/>
      <c r="M1527" s="768"/>
      <c r="N1527" s="769"/>
      <c r="O1527" s="136">
        <f>SUM(M1524:N1526)</f>
        <v>1941.21</v>
      </c>
      <c r="P1527" s="82"/>
    </row>
    <row r="1528" spans="2:16" ht="14.4" thickBot="1">
      <c r="B1528" s="81"/>
      <c r="C1528" s="30"/>
      <c r="O1528" s="29"/>
      <c r="P1528" s="82"/>
    </row>
    <row r="1529" spans="2:16" ht="14.4" thickBot="1">
      <c r="B1529" s="81"/>
      <c r="C1529" s="752" t="s">
        <v>67</v>
      </c>
      <c r="D1529" s="753"/>
      <c r="E1529" s="753"/>
      <c r="F1529" s="753"/>
      <c r="G1529" s="753"/>
      <c r="H1529" s="753"/>
      <c r="I1529" s="753"/>
      <c r="J1529" s="753"/>
      <c r="K1529" s="753"/>
      <c r="L1529" s="753"/>
      <c r="M1529" s="753"/>
      <c r="N1529" s="754"/>
      <c r="O1529" s="150">
        <f>+O1527+O1519</f>
        <v>7487.51</v>
      </c>
      <c r="P1529" s="82"/>
    </row>
    <row r="1530" spans="2:16">
      <c r="B1530" s="81"/>
      <c r="C1530" s="37"/>
      <c r="D1530" s="36"/>
      <c r="E1530" s="36"/>
      <c r="F1530" s="36"/>
      <c r="G1530" s="36"/>
      <c r="H1530" s="36"/>
      <c r="I1530" s="36"/>
      <c r="J1530" s="36"/>
      <c r="K1530" s="36"/>
      <c r="L1530" s="36"/>
      <c r="M1530" s="36"/>
      <c r="N1530" s="36"/>
      <c r="O1530" s="35"/>
      <c r="P1530" s="82"/>
    </row>
    <row r="1531" spans="2:16">
      <c r="B1531" s="81"/>
      <c r="C1531" s="30"/>
      <c r="O1531" s="29"/>
      <c r="P1531" s="82"/>
    </row>
    <row r="1532" spans="2:16">
      <c r="B1532" s="81"/>
      <c r="C1532" s="30"/>
      <c r="O1532" s="29"/>
      <c r="P1532" s="82"/>
    </row>
    <row r="1533" spans="2:16" ht="18">
      <c r="B1533" s="81"/>
      <c r="C1533" s="30"/>
      <c r="H1533" s="128" t="s">
        <v>75</v>
      </c>
      <c r="O1533" s="29"/>
      <c r="P1533" s="82"/>
    </row>
    <row r="1534" spans="2:16" ht="18">
      <c r="B1534" s="81"/>
      <c r="C1534" s="34"/>
      <c r="D1534" s="85"/>
      <c r="E1534" s="85"/>
      <c r="F1534" s="85"/>
      <c r="G1534" s="85"/>
      <c r="H1534" s="128"/>
      <c r="I1534" s="85"/>
      <c r="J1534" s="85"/>
      <c r="K1534" s="85"/>
      <c r="L1534" s="85"/>
      <c r="M1534" s="85"/>
      <c r="N1534" s="85"/>
      <c r="O1534" s="33"/>
      <c r="P1534" s="82"/>
    </row>
    <row r="1535" spans="2:16" ht="18">
      <c r="B1535" s="81"/>
      <c r="C1535" s="34"/>
      <c r="D1535" s="85"/>
      <c r="E1535" s="85"/>
      <c r="F1535" s="85"/>
      <c r="G1535" s="85"/>
      <c r="H1535" s="128"/>
      <c r="K1535" s="85"/>
      <c r="L1535" s="85"/>
      <c r="M1535" s="85"/>
      <c r="N1535" s="85"/>
      <c r="O1535" s="33"/>
      <c r="P1535" s="82"/>
    </row>
    <row r="1536" spans="2:16" ht="18">
      <c r="B1536" s="81"/>
      <c r="C1536" s="32"/>
      <c r="D1536" s="86"/>
      <c r="E1536" s="86"/>
      <c r="F1536" s="86"/>
      <c r="G1536" s="86"/>
      <c r="H1536" s="128" t="s">
        <v>76</v>
      </c>
      <c r="I1536" s="86"/>
      <c r="J1536" s="86"/>
      <c r="K1536" s="86"/>
      <c r="L1536" s="86"/>
      <c r="M1536" s="86"/>
      <c r="N1536" s="86"/>
      <c r="O1536" s="28"/>
      <c r="P1536" s="82"/>
    </row>
    <row r="1537" spans="2:16" ht="18">
      <c r="B1537" s="81"/>
      <c r="C1537" s="30"/>
      <c r="H1537" s="129" t="s">
        <v>95</v>
      </c>
      <c r="O1537" s="29"/>
      <c r="P1537" s="82"/>
    </row>
    <row r="1538" spans="2:16" ht="18">
      <c r="B1538" s="81"/>
      <c r="C1538" s="27"/>
      <c r="D1538" s="87"/>
      <c r="E1538" s="87"/>
      <c r="H1538" s="128" t="s">
        <v>77</v>
      </c>
      <c r="K1538" s="130"/>
      <c r="L1538" s="130"/>
      <c r="M1538" s="130"/>
      <c r="N1538" s="130"/>
      <c r="O1538" s="131"/>
      <c r="P1538" s="82"/>
    </row>
    <row r="1539" spans="2:16" ht="16.2" thickBot="1">
      <c r="B1539" s="81"/>
      <c r="C1539" s="835"/>
      <c r="D1539" s="836"/>
      <c r="E1539" s="836"/>
      <c r="F1539" s="26"/>
      <c r="G1539" s="26"/>
      <c r="H1539" s="26"/>
      <c r="I1539" s="26"/>
      <c r="J1539" s="26"/>
      <c r="K1539" s="132"/>
      <c r="L1539" s="132"/>
      <c r="M1539" s="132"/>
      <c r="N1539" s="132"/>
      <c r="O1539" s="133"/>
      <c r="P1539" s="82"/>
    </row>
    <row r="1540" spans="2:16" ht="14.4" thickBot="1">
      <c r="B1540" s="88"/>
      <c r="C1540" s="89"/>
      <c r="D1540" s="89"/>
      <c r="E1540" s="89"/>
      <c r="F1540" s="89"/>
      <c r="G1540" s="89"/>
      <c r="H1540" s="89"/>
      <c r="I1540" s="89"/>
      <c r="J1540" s="89"/>
      <c r="K1540" s="89"/>
      <c r="L1540" s="89"/>
      <c r="M1540" s="89"/>
      <c r="N1540" s="89"/>
      <c r="O1540" s="89"/>
      <c r="P1540" s="90"/>
    </row>
    <row r="1541" spans="2:16" ht="14.4" thickTop="1"/>
    <row r="1542" spans="2:16" ht="14.4" thickBot="1"/>
    <row r="1543" spans="2:16" ht="14.4" thickTop="1">
      <c r="B1543" s="828"/>
      <c r="C1543" s="829"/>
      <c r="D1543" s="829"/>
      <c r="E1543" s="829"/>
      <c r="F1543" s="829"/>
      <c r="G1543" s="829"/>
      <c r="H1543" s="829"/>
      <c r="I1543" s="829"/>
      <c r="J1543" s="829"/>
      <c r="K1543" s="829"/>
      <c r="L1543" s="829"/>
      <c r="M1543" s="829"/>
      <c r="N1543" s="829"/>
      <c r="O1543" s="829"/>
      <c r="P1543" s="830"/>
    </row>
    <row r="1544" spans="2:16" ht="13.8" customHeight="1">
      <c r="B1544" s="103"/>
      <c r="C1544" s="933" t="s">
        <v>336</v>
      </c>
      <c r="D1544" s="933"/>
      <c r="E1544" s="933"/>
      <c r="F1544" s="933"/>
      <c r="G1544" s="933"/>
      <c r="H1544" s="933"/>
      <c r="I1544" s="933"/>
      <c r="J1544" s="933"/>
      <c r="K1544" s="933"/>
      <c r="L1544" s="933"/>
      <c r="M1544" s="933"/>
      <c r="P1544" s="82"/>
    </row>
    <row r="1545" spans="2:16" ht="14.4">
      <c r="B1545" s="103"/>
      <c r="C1545" s="933" t="s">
        <v>334</v>
      </c>
      <c r="D1545" s="933"/>
      <c r="E1545" s="933"/>
      <c r="F1545" s="933"/>
      <c r="G1545" s="935"/>
      <c r="H1545" s="935"/>
      <c r="I1545" s="935"/>
      <c r="J1545" s="935"/>
      <c r="K1545" s="935"/>
      <c r="L1545" s="935"/>
      <c r="M1545" s="935"/>
      <c r="P1545" s="82"/>
    </row>
    <row r="1546" spans="2:16">
      <c r="B1546" s="103"/>
      <c r="C1546" s="91"/>
      <c r="D1546" s="92"/>
      <c r="E1546" s="91"/>
      <c r="F1546" s="92"/>
      <c r="P1546" s="82"/>
    </row>
    <row r="1547" spans="2:16" ht="14.4" thickBot="1">
      <c r="B1547" s="81"/>
      <c r="P1547" s="82"/>
    </row>
    <row r="1548" spans="2:16">
      <c r="B1548" s="81"/>
      <c r="C1548" s="820"/>
      <c r="D1548" s="821"/>
      <c r="E1548" s="810"/>
      <c r="F1548" s="810"/>
      <c r="G1548" s="810"/>
      <c r="H1548" s="810"/>
      <c r="I1548" s="810"/>
      <c r="J1548" s="810"/>
      <c r="K1548" s="811"/>
      <c r="L1548" s="790"/>
      <c r="M1548" s="791"/>
      <c r="N1548" s="791"/>
      <c r="O1548" s="792"/>
      <c r="P1548" s="82"/>
    </row>
    <row r="1549" spans="2:16">
      <c r="B1549" s="81"/>
      <c r="C1549" s="822"/>
      <c r="D1549" s="823"/>
      <c r="E1549" s="812" t="s">
        <v>74</v>
      </c>
      <c r="F1549" s="812"/>
      <c r="G1549" s="812"/>
      <c r="H1549" s="812"/>
      <c r="I1549" s="812"/>
      <c r="J1549" s="812"/>
      <c r="K1549" s="813"/>
      <c r="L1549" s="793"/>
      <c r="M1549" s="794"/>
      <c r="N1549" s="794"/>
      <c r="O1549" s="795"/>
      <c r="P1549" s="82"/>
    </row>
    <row r="1550" spans="2:16">
      <c r="B1550" s="81"/>
      <c r="C1550" s="822"/>
      <c r="D1550" s="823"/>
      <c r="E1550" s="814"/>
      <c r="F1550" s="814"/>
      <c r="G1550" s="814"/>
      <c r="H1550" s="814"/>
      <c r="I1550" s="814"/>
      <c r="J1550" s="814"/>
      <c r="K1550" s="815"/>
      <c r="L1550" s="774" t="s">
        <v>28</v>
      </c>
      <c r="M1550" s="796"/>
      <c r="N1550" s="797"/>
      <c r="O1550" s="798"/>
      <c r="P1550" s="82"/>
    </row>
    <row r="1551" spans="2:16">
      <c r="B1551" s="81"/>
      <c r="C1551" s="822"/>
      <c r="D1551" s="823"/>
      <c r="E1551" s="812"/>
      <c r="F1551" s="812"/>
      <c r="G1551" s="812"/>
      <c r="H1551" s="812"/>
      <c r="I1551" s="812"/>
      <c r="J1551" s="812"/>
      <c r="K1551" s="813"/>
      <c r="L1551" s="775"/>
      <c r="M1551" s="799"/>
      <c r="N1551" s="800"/>
      <c r="O1551" s="801"/>
      <c r="P1551" s="82"/>
    </row>
    <row r="1552" spans="2:16">
      <c r="B1552" s="81"/>
      <c r="C1552" s="822"/>
      <c r="D1552" s="823"/>
      <c r="E1552" s="816"/>
      <c r="F1552" s="816"/>
      <c r="G1552" s="816"/>
      <c r="H1552" s="816"/>
      <c r="I1552" s="816"/>
      <c r="J1552" s="816"/>
      <c r="K1552" s="817"/>
      <c r="L1552" s="774" t="s">
        <v>29</v>
      </c>
      <c r="M1552" s="774">
        <v>20</v>
      </c>
      <c r="N1552" s="774" t="s">
        <v>30</v>
      </c>
      <c r="O1552" s="788" t="str">
        <f>+$O$11</f>
        <v>X</v>
      </c>
      <c r="P1552" s="82"/>
    </row>
    <row r="1553" spans="2:16">
      <c r="B1553" s="81"/>
      <c r="C1553" s="822"/>
      <c r="D1553" s="823"/>
      <c r="E1553" s="816"/>
      <c r="F1553" s="816"/>
      <c r="G1553" s="816"/>
      <c r="H1553" s="816"/>
      <c r="I1553" s="816"/>
      <c r="J1553" s="816"/>
      <c r="K1553" s="817"/>
      <c r="L1553" s="804"/>
      <c r="M1553" s="804"/>
      <c r="N1553" s="804"/>
      <c r="O1553" s="789"/>
      <c r="P1553" s="82"/>
    </row>
    <row r="1554" spans="2:16">
      <c r="B1554" s="81"/>
      <c r="C1554" s="824"/>
      <c r="D1554" s="825"/>
      <c r="E1554" s="818" t="s">
        <v>31</v>
      </c>
      <c r="F1554" s="818"/>
      <c r="G1554" s="818"/>
      <c r="H1554" s="818"/>
      <c r="I1554" s="818"/>
      <c r="J1554" s="818"/>
      <c r="K1554" s="819"/>
      <c r="L1554" s="804"/>
      <c r="M1554" s="804"/>
      <c r="N1554" s="804"/>
      <c r="O1554" s="789"/>
      <c r="P1554" s="82"/>
    </row>
    <row r="1555" spans="2:16" ht="14.4" thickBot="1">
      <c r="B1555" s="81"/>
      <c r="C1555" s="74"/>
      <c r="D1555" s="73"/>
      <c r="E1555" s="73"/>
      <c r="F1555" s="73"/>
      <c r="G1555" s="73"/>
      <c r="H1555" s="73"/>
      <c r="I1555" s="73"/>
      <c r="J1555" s="73"/>
      <c r="K1555" s="73"/>
      <c r="L1555" s="73"/>
      <c r="M1555" s="72"/>
      <c r="N1555" s="72"/>
      <c r="O1555" s="71"/>
      <c r="P1555" s="82"/>
    </row>
    <row r="1556" spans="2:16">
      <c r="B1556" s="81"/>
      <c r="C1556" s="70"/>
      <c r="D1556" s="69"/>
      <c r="E1556" s="69"/>
      <c r="F1556" s="69"/>
      <c r="G1556" s="69"/>
      <c r="H1556" s="69"/>
      <c r="I1556" s="69"/>
      <c r="J1556" s="69"/>
      <c r="K1556" s="69"/>
      <c r="L1556" s="68" t="s">
        <v>32</v>
      </c>
      <c r="M1556" s="67" t="s">
        <v>33</v>
      </c>
      <c r="N1556" s="67" t="s">
        <v>34</v>
      </c>
      <c r="O1556" s="66" t="s">
        <v>35</v>
      </c>
      <c r="P1556" s="82"/>
    </row>
    <row r="1557" spans="2:16">
      <c r="B1557" s="81"/>
      <c r="C1557" s="32"/>
      <c r="D1557" s="242"/>
      <c r="E1557" s="242"/>
      <c r="F1557" s="242"/>
      <c r="G1557" s="242"/>
      <c r="H1557" s="242"/>
      <c r="I1557" s="242"/>
      <c r="J1557" s="242"/>
      <c r="K1557" s="242"/>
      <c r="L1557" s="84"/>
      <c r="M1557" s="65">
        <f>+$M$16</f>
        <v>2</v>
      </c>
      <c r="N1557" s="65">
        <f>+$N$16</f>
        <v>6</v>
      </c>
      <c r="O1557" s="64">
        <f>+$O$16</f>
        <v>2026</v>
      </c>
      <c r="P1557" s="82"/>
    </row>
    <row r="1558" spans="2:16">
      <c r="B1558" s="81"/>
      <c r="C1558" s="63"/>
      <c r="D1558" s="62"/>
      <c r="E1558" s="62"/>
      <c r="F1558" s="62"/>
      <c r="G1558" s="62"/>
      <c r="H1558" s="62"/>
      <c r="I1558" s="62"/>
      <c r="J1558" s="62"/>
      <c r="K1558" s="62"/>
      <c r="L1558" s="62"/>
      <c r="M1558" s="62"/>
      <c r="N1558" s="62"/>
      <c r="O1558" s="61"/>
      <c r="P1558" s="82"/>
    </row>
    <row r="1559" spans="2:16" ht="14.4" thickBot="1">
      <c r="B1559" s="81"/>
      <c r="C1559" s="239"/>
      <c r="D1559" s="240"/>
      <c r="E1559" s="240"/>
      <c r="F1559" s="240"/>
      <c r="G1559" s="240"/>
      <c r="H1559" s="240"/>
      <c r="I1559" s="240"/>
      <c r="J1559" s="240"/>
      <c r="K1559" s="240"/>
      <c r="L1559" s="240"/>
      <c r="M1559" s="240"/>
      <c r="N1559" s="240"/>
      <c r="O1559" s="60"/>
      <c r="P1559" s="82"/>
    </row>
    <row r="1560" spans="2:16" ht="14.4" thickBot="1">
      <c r="B1560" s="81"/>
      <c r="C1560" s="37"/>
      <c r="D1560" s="36"/>
      <c r="E1560" s="36"/>
      <c r="F1560" s="36"/>
      <c r="G1560" s="36"/>
      <c r="H1560" s="36"/>
      <c r="K1560" s="36"/>
      <c r="L1560" s="36"/>
      <c r="M1560" s="36"/>
      <c r="N1560" s="36"/>
      <c r="O1560" s="35"/>
      <c r="P1560" s="82"/>
    </row>
    <row r="1561" spans="2:16">
      <c r="B1561" s="81"/>
      <c r="C1561" s="841" t="s">
        <v>36</v>
      </c>
      <c r="D1561" s="842"/>
      <c r="E1561" s="842"/>
      <c r="F1561" s="842"/>
      <c r="G1561" s="842"/>
      <c r="H1561" s="842"/>
      <c r="I1561" s="842"/>
      <c r="J1561" s="842"/>
      <c r="K1561" s="842"/>
      <c r="L1561" s="842"/>
      <c r="M1561" s="842"/>
      <c r="N1561" s="842"/>
      <c r="O1561" s="843"/>
      <c r="P1561" s="82"/>
    </row>
    <row r="1562" spans="2:16" ht="14.4" thickBot="1">
      <c r="B1562" s="81"/>
      <c r="C1562" s="30"/>
      <c r="O1562" s="29"/>
      <c r="P1562" s="82"/>
    </row>
    <row r="1563" spans="2:16">
      <c r="B1563" s="81"/>
      <c r="C1563" s="117" t="s">
        <v>37</v>
      </c>
      <c r="D1563" s="776" t="s">
        <v>38</v>
      </c>
      <c r="E1563" s="777"/>
      <c r="F1563" s="777"/>
      <c r="G1563" s="777"/>
      <c r="H1563" s="777"/>
      <c r="I1563" s="777"/>
      <c r="J1563" s="777"/>
      <c r="K1563" s="777"/>
      <c r="L1563" s="778"/>
      <c r="M1563" s="839" t="s">
        <v>39</v>
      </c>
      <c r="N1563" s="840"/>
      <c r="O1563" s="117" t="s">
        <v>8</v>
      </c>
      <c r="P1563" s="82"/>
    </row>
    <row r="1564" spans="2:16" ht="14.4" thickBot="1">
      <c r="B1564" s="81"/>
      <c r="C1564" s="118">
        <f>+'PRESUPUESTO OFICIAL (Entidad)'!D48</f>
        <v>7.03</v>
      </c>
      <c r="D1564" s="807" t="str">
        <f>+'PRESUPUESTO OFICIAL (Entidad)'!E48</f>
        <v xml:space="preserve">Tanque PVC o plástico, 500 litros (normalizado) incluye accesorios necesarios para buen funcionamiento </v>
      </c>
      <c r="E1564" s="808"/>
      <c r="F1564" s="808"/>
      <c r="G1564" s="808"/>
      <c r="H1564" s="808"/>
      <c r="I1564" s="808"/>
      <c r="J1564" s="808"/>
      <c r="K1564" s="808"/>
      <c r="L1564" s="809"/>
      <c r="M1564" s="807" t="str">
        <f>+'PRESUPUESTO OFICIAL (Entidad)'!F48</f>
        <v>UND</v>
      </c>
      <c r="N1564" s="809"/>
      <c r="O1564" s="119">
        <f>+'PRESUPUESTO OFICIAL (Entidad)'!G48</f>
        <v>10</v>
      </c>
      <c r="P1564" s="82"/>
    </row>
    <row r="1565" spans="2:16">
      <c r="B1565" s="81"/>
      <c r="C1565" s="779" t="s">
        <v>40</v>
      </c>
      <c r="D1565" s="780"/>
      <c r="E1565" s="780"/>
      <c r="F1565" s="780"/>
      <c r="G1565" s="780"/>
      <c r="H1565" s="780"/>
      <c r="I1565" s="780"/>
      <c r="J1565" s="780"/>
      <c r="K1565" s="780"/>
      <c r="L1565" s="780"/>
      <c r="M1565" s="780"/>
      <c r="N1565" s="780"/>
      <c r="O1565" s="781"/>
      <c r="P1565" s="82"/>
    </row>
    <row r="1566" spans="2:16">
      <c r="B1566" s="81"/>
      <c r="C1566" s="782"/>
      <c r="D1566" s="783"/>
      <c r="E1566" s="783"/>
      <c r="F1566" s="783"/>
      <c r="G1566" s="783"/>
      <c r="H1566" s="783"/>
      <c r="I1566" s="783"/>
      <c r="J1566" s="783"/>
      <c r="K1566" s="783"/>
      <c r="L1566" s="783"/>
      <c r="M1566" s="783"/>
      <c r="N1566" s="783"/>
      <c r="O1566" s="784"/>
      <c r="P1566" s="82"/>
    </row>
    <row r="1567" spans="2:16" ht="14.4" thickBot="1">
      <c r="B1567" s="81"/>
      <c r="C1567" s="785"/>
      <c r="D1567" s="786"/>
      <c r="E1567" s="786"/>
      <c r="F1567" s="786"/>
      <c r="G1567" s="786"/>
      <c r="H1567" s="786"/>
      <c r="I1567" s="786"/>
      <c r="J1567" s="786"/>
      <c r="K1567" s="786"/>
      <c r="L1567" s="786"/>
      <c r="M1567" s="786"/>
      <c r="N1567" s="786"/>
      <c r="O1567" s="787"/>
      <c r="P1567" s="82"/>
    </row>
    <row r="1568" spans="2:16">
      <c r="B1568" s="81"/>
      <c r="C1568" s="757" t="s">
        <v>38</v>
      </c>
      <c r="D1568" s="837"/>
      <c r="E1568" s="837"/>
      <c r="F1568" s="837"/>
      <c r="G1568" s="838"/>
      <c r="H1568" s="759" t="s">
        <v>41</v>
      </c>
      <c r="I1568" s="837"/>
      <c r="J1568" s="805" t="s">
        <v>42</v>
      </c>
      <c r="K1568" s="806"/>
      <c r="L1568" s="121" t="s">
        <v>43</v>
      </c>
      <c r="M1568" s="759" t="s">
        <v>44</v>
      </c>
      <c r="N1568" s="760"/>
      <c r="O1568" s="122" t="s">
        <v>45</v>
      </c>
      <c r="P1568" s="82"/>
    </row>
    <row r="1569" spans="2:16">
      <c r="B1569" s="81"/>
      <c r="C1569" s="761" t="s">
        <v>78</v>
      </c>
      <c r="D1569" s="762"/>
      <c r="E1569" s="762"/>
      <c r="F1569" s="762"/>
      <c r="G1569" s="844"/>
      <c r="H1569" s="845"/>
      <c r="I1569" s="844"/>
      <c r="J1569" s="826" t="s">
        <v>79</v>
      </c>
      <c r="K1569" s="827"/>
      <c r="L1569" s="134">
        <f>+O1599</f>
        <v>1255</v>
      </c>
      <c r="M1569" s="846">
        <v>0.1</v>
      </c>
      <c r="N1569" s="847"/>
      <c r="O1569" s="135">
        <f>+ROUND(L1569*M1569,2)</f>
        <v>125.5</v>
      </c>
      <c r="P1569" s="82"/>
    </row>
    <row r="1570" spans="2:16">
      <c r="B1570" s="81"/>
      <c r="C1570" s="202" t="s">
        <v>230</v>
      </c>
      <c r="D1570" s="164"/>
      <c r="E1570" s="164"/>
      <c r="F1570" s="164"/>
      <c r="G1570" s="204"/>
      <c r="H1570" s="205"/>
      <c r="I1570" s="204"/>
      <c r="J1570" s="863" t="s">
        <v>81</v>
      </c>
      <c r="K1570" s="864"/>
      <c r="L1570" s="206">
        <v>1420</v>
      </c>
      <c r="M1570" s="874">
        <v>5</v>
      </c>
      <c r="N1570" s="875"/>
      <c r="O1570" s="207">
        <f>+L1570/M1570</f>
        <v>284</v>
      </c>
      <c r="P1570" s="82"/>
    </row>
    <row r="1571" spans="2:16" ht="14.4" thickBot="1">
      <c r="B1571" s="81"/>
      <c r="C1571" s="755"/>
      <c r="D1571" s="756"/>
      <c r="E1571" s="756"/>
      <c r="F1571" s="756"/>
      <c r="G1571" s="852"/>
      <c r="H1571" s="853"/>
      <c r="I1571" s="852"/>
      <c r="J1571" s="765"/>
      <c r="K1571" s="766"/>
      <c r="L1571" s="212"/>
      <c r="M1571" s="854"/>
      <c r="N1571" s="855"/>
      <c r="O1571" s="135"/>
      <c r="P1571" s="82"/>
    </row>
    <row r="1572" spans="2:16" ht="14.4" thickBot="1">
      <c r="B1572" s="81"/>
      <c r="C1572" s="767" t="s">
        <v>46</v>
      </c>
      <c r="D1572" s="768"/>
      <c r="E1572" s="768"/>
      <c r="F1572" s="768"/>
      <c r="G1572" s="768"/>
      <c r="H1572" s="768"/>
      <c r="I1572" s="768"/>
      <c r="J1572" s="768"/>
      <c r="K1572" s="768"/>
      <c r="L1572" s="768"/>
      <c r="M1572" s="768"/>
      <c r="N1572" s="769"/>
      <c r="O1572" s="136">
        <f>SUM(O1569:O1571)</f>
        <v>409.5</v>
      </c>
      <c r="P1572" s="82"/>
    </row>
    <row r="1573" spans="2:16">
      <c r="B1573" s="81"/>
      <c r="C1573" s="779" t="s">
        <v>47</v>
      </c>
      <c r="D1573" s="780"/>
      <c r="E1573" s="780"/>
      <c r="F1573" s="780"/>
      <c r="G1573" s="780"/>
      <c r="H1573" s="780"/>
      <c r="I1573" s="780"/>
      <c r="J1573" s="780"/>
      <c r="K1573" s="780"/>
      <c r="L1573" s="780"/>
      <c r="M1573" s="780"/>
      <c r="N1573" s="780"/>
      <c r="O1573" s="781"/>
      <c r="P1573" s="82"/>
    </row>
    <row r="1574" spans="2:16">
      <c r="B1574" s="81"/>
      <c r="C1574" s="782"/>
      <c r="D1574" s="783"/>
      <c r="E1574" s="783"/>
      <c r="F1574" s="783"/>
      <c r="G1574" s="783"/>
      <c r="H1574" s="783"/>
      <c r="I1574" s="783"/>
      <c r="J1574" s="783"/>
      <c r="K1574" s="783"/>
      <c r="L1574" s="783"/>
      <c r="M1574" s="783"/>
      <c r="N1574" s="783"/>
      <c r="O1574" s="784"/>
      <c r="P1574" s="82"/>
    </row>
    <row r="1575" spans="2:16" ht="14.4" thickBot="1">
      <c r="B1575" s="81"/>
      <c r="C1575" s="785"/>
      <c r="D1575" s="786"/>
      <c r="E1575" s="786"/>
      <c r="F1575" s="786"/>
      <c r="G1575" s="786"/>
      <c r="H1575" s="786"/>
      <c r="I1575" s="786"/>
      <c r="J1575" s="786"/>
      <c r="K1575" s="786"/>
      <c r="L1575" s="786"/>
      <c r="M1575" s="786"/>
      <c r="N1575" s="786"/>
      <c r="O1575" s="787"/>
      <c r="P1575" s="82"/>
    </row>
    <row r="1576" spans="2:16">
      <c r="B1576" s="81"/>
      <c r="C1576" s="757" t="s">
        <v>38</v>
      </c>
      <c r="D1576" s="758"/>
      <c r="E1576" s="758"/>
      <c r="F1576" s="758"/>
      <c r="G1576" s="758"/>
      <c r="H1576" s="758"/>
      <c r="I1576" s="758"/>
      <c r="J1576" s="760"/>
      <c r="K1576" s="241" t="s">
        <v>39</v>
      </c>
      <c r="L1576" s="121" t="s">
        <v>8</v>
      </c>
      <c r="M1576" s="759" t="s">
        <v>48</v>
      </c>
      <c r="N1576" s="760"/>
      <c r="O1576" s="122" t="s">
        <v>45</v>
      </c>
      <c r="P1576" s="82"/>
    </row>
    <row r="1577" spans="2:16">
      <c r="B1577" s="81"/>
      <c r="C1577" s="397" t="s">
        <v>251</v>
      </c>
      <c r="D1577" s="401"/>
      <c r="E1577" s="401"/>
      <c r="F1577" s="401"/>
      <c r="G1577" s="401"/>
      <c r="H1577" s="401"/>
      <c r="I1577" s="401"/>
      <c r="J1577" s="402"/>
      <c r="K1577" s="208" t="s">
        <v>163</v>
      </c>
      <c r="L1577" s="209">
        <v>0.01</v>
      </c>
      <c r="M1577" s="860">
        <v>94253.95</v>
      </c>
      <c r="N1577" s="861"/>
      <c r="O1577" s="135">
        <f>+ROUND(M1577*L1577,2)</f>
        <v>942.54</v>
      </c>
      <c r="P1577" s="82"/>
    </row>
    <row r="1578" spans="2:16">
      <c r="B1578" s="81"/>
      <c r="C1578" s="455" t="s">
        <v>252</v>
      </c>
      <c r="D1578" s="456"/>
      <c r="E1578" s="456"/>
      <c r="F1578" s="456"/>
      <c r="G1578" s="456"/>
      <c r="H1578" s="456"/>
      <c r="I1578" s="456"/>
      <c r="J1578" s="457"/>
      <c r="K1578" s="208" t="s">
        <v>163</v>
      </c>
      <c r="L1578" s="209">
        <v>0.01</v>
      </c>
      <c r="M1578" s="860">
        <v>45446.1</v>
      </c>
      <c r="N1578" s="861"/>
      <c r="O1578" s="135">
        <f t="shared" ref="O1578:O1582" si="17">+ROUND(M1578*L1578,2)</f>
        <v>454.46</v>
      </c>
      <c r="P1578" s="82"/>
    </row>
    <row r="1579" spans="2:16">
      <c r="B1579" s="81"/>
      <c r="C1579" s="455" t="s">
        <v>267</v>
      </c>
      <c r="D1579" s="456"/>
      <c r="E1579" s="456"/>
      <c r="F1579" s="456"/>
      <c r="G1579" s="456"/>
      <c r="H1579" s="456"/>
      <c r="I1579" s="456"/>
      <c r="J1579" s="457"/>
      <c r="K1579" s="208" t="s">
        <v>163</v>
      </c>
      <c r="L1579" s="209">
        <v>1</v>
      </c>
      <c r="M1579" s="860">
        <v>500000</v>
      </c>
      <c r="N1579" s="861"/>
      <c r="O1579" s="135">
        <f t="shared" si="17"/>
        <v>500000</v>
      </c>
      <c r="P1579" s="82"/>
    </row>
    <row r="1580" spans="2:16">
      <c r="B1580" s="81"/>
      <c r="C1580" s="455" t="s">
        <v>265</v>
      </c>
      <c r="D1580" s="456"/>
      <c r="E1580" s="456"/>
      <c r="F1580" s="456"/>
      <c r="G1580" s="456"/>
      <c r="H1580" s="456"/>
      <c r="I1580" s="456"/>
      <c r="J1580" s="457"/>
      <c r="K1580" s="208" t="s">
        <v>255</v>
      </c>
      <c r="L1580" s="209">
        <v>3</v>
      </c>
      <c r="M1580" s="860">
        <v>3000</v>
      </c>
      <c r="N1580" s="861"/>
      <c r="O1580" s="135">
        <f t="shared" si="17"/>
        <v>9000</v>
      </c>
      <c r="P1580" s="82"/>
    </row>
    <row r="1581" spans="2:16">
      <c r="B1581" s="81"/>
      <c r="C1581" s="202" t="s">
        <v>258</v>
      </c>
      <c r="D1581" s="164"/>
      <c r="E1581" s="164"/>
      <c r="F1581" s="164"/>
      <c r="G1581" s="164"/>
      <c r="H1581" s="164"/>
      <c r="I1581" s="164"/>
      <c r="J1581" s="204"/>
      <c r="K1581" s="208" t="s">
        <v>163</v>
      </c>
      <c r="L1581" s="209">
        <v>2</v>
      </c>
      <c r="M1581" s="860">
        <v>500</v>
      </c>
      <c r="N1581" s="861"/>
      <c r="O1581" s="135">
        <f t="shared" si="17"/>
        <v>1000</v>
      </c>
      <c r="P1581" s="82"/>
    </row>
    <row r="1582" spans="2:16" ht="14.4" thickBot="1">
      <c r="B1582" s="81"/>
      <c r="C1582" s="202" t="s">
        <v>266</v>
      </c>
      <c r="D1582" s="164"/>
      <c r="E1582" s="164"/>
      <c r="F1582" s="164"/>
      <c r="G1582" s="164"/>
      <c r="H1582" s="164"/>
      <c r="I1582" s="164"/>
      <c r="J1582" s="204"/>
      <c r="K1582" s="208" t="s">
        <v>163</v>
      </c>
      <c r="L1582" s="209">
        <v>2</v>
      </c>
      <c r="M1582" s="860">
        <v>500</v>
      </c>
      <c r="N1582" s="861"/>
      <c r="O1582" s="135">
        <f t="shared" si="17"/>
        <v>1000</v>
      </c>
      <c r="P1582" s="82"/>
    </row>
    <row r="1583" spans="2:16" ht="14.4" thickBot="1">
      <c r="B1583" s="81"/>
      <c r="C1583" s="767" t="s">
        <v>46</v>
      </c>
      <c r="D1583" s="768"/>
      <c r="E1583" s="768"/>
      <c r="F1583" s="768"/>
      <c r="G1583" s="768"/>
      <c r="H1583" s="768"/>
      <c r="I1583" s="768"/>
      <c r="J1583" s="768"/>
      <c r="K1583" s="768"/>
      <c r="L1583" s="768"/>
      <c r="M1583" s="768"/>
      <c r="N1583" s="769"/>
      <c r="O1583" s="141">
        <f>SUM(O1577:O1582)</f>
        <v>512397</v>
      </c>
      <c r="P1583" s="82"/>
    </row>
    <row r="1584" spans="2:16">
      <c r="B1584" s="81"/>
      <c r="C1584" s="779" t="s">
        <v>49</v>
      </c>
      <c r="D1584" s="780"/>
      <c r="E1584" s="780"/>
      <c r="F1584" s="780"/>
      <c r="G1584" s="780"/>
      <c r="H1584" s="780"/>
      <c r="I1584" s="780"/>
      <c r="J1584" s="780"/>
      <c r="K1584" s="780"/>
      <c r="L1584" s="780"/>
      <c r="M1584" s="780"/>
      <c r="N1584" s="780"/>
      <c r="O1584" s="781"/>
      <c r="P1584" s="82"/>
    </row>
    <row r="1585" spans="2:16">
      <c r="B1585" s="81"/>
      <c r="C1585" s="782"/>
      <c r="D1585" s="783"/>
      <c r="E1585" s="783"/>
      <c r="F1585" s="783"/>
      <c r="G1585" s="783"/>
      <c r="H1585" s="783"/>
      <c r="I1585" s="783"/>
      <c r="J1585" s="783"/>
      <c r="K1585" s="783"/>
      <c r="L1585" s="783"/>
      <c r="M1585" s="783"/>
      <c r="N1585" s="783"/>
      <c r="O1585" s="784"/>
      <c r="P1585" s="82"/>
    </row>
    <row r="1586" spans="2:16" ht="14.4" thickBot="1">
      <c r="B1586" s="81"/>
      <c r="C1586" s="785"/>
      <c r="D1586" s="786"/>
      <c r="E1586" s="786"/>
      <c r="F1586" s="786"/>
      <c r="G1586" s="786"/>
      <c r="H1586" s="786"/>
      <c r="I1586" s="786"/>
      <c r="J1586" s="786"/>
      <c r="K1586" s="786"/>
      <c r="L1586" s="786"/>
      <c r="M1586" s="786"/>
      <c r="N1586" s="786"/>
      <c r="O1586" s="787"/>
      <c r="P1586" s="82"/>
    </row>
    <row r="1587" spans="2:16">
      <c r="B1587" s="81"/>
      <c r="C1587" s="757" t="s">
        <v>50</v>
      </c>
      <c r="D1587" s="758"/>
      <c r="E1587" s="758"/>
      <c r="F1587" s="758"/>
      <c r="G1587" s="758"/>
      <c r="H1587" s="758"/>
      <c r="I1587" s="758"/>
      <c r="J1587" s="121" t="s">
        <v>51</v>
      </c>
      <c r="K1587" s="237" t="s">
        <v>52</v>
      </c>
      <c r="L1587" s="124" t="s">
        <v>53</v>
      </c>
      <c r="M1587" s="759" t="s">
        <v>54</v>
      </c>
      <c r="N1587" s="760"/>
      <c r="O1587" s="122" t="s">
        <v>45</v>
      </c>
      <c r="P1587" s="82"/>
    </row>
    <row r="1588" spans="2:16">
      <c r="B1588" s="81"/>
      <c r="C1588" s="761" t="s">
        <v>196</v>
      </c>
      <c r="D1588" s="762"/>
      <c r="E1588" s="762"/>
      <c r="F1588" s="762"/>
      <c r="G1588" s="762"/>
      <c r="H1588" s="762"/>
      <c r="I1588" s="762"/>
      <c r="J1588" s="55">
        <v>0.01</v>
      </c>
      <c r="K1588" s="56">
        <v>12</v>
      </c>
      <c r="L1588" s="55" t="s">
        <v>197</v>
      </c>
      <c r="M1588" s="763">
        <v>1800</v>
      </c>
      <c r="N1588" s="764"/>
      <c r="O1588" s="54">
        <f>M1588*K1588*J1588</f>
        <v>216</v>
      </c>
      <c r="P1588" s="82"/>
    </row>
    <row r="1589" spans="2:16" ht="14.4" thickBot="1">
      <c r="B1589" s="81"/>
      <c r="C1589" s="755"/>
      <c r="D1589" s="756"/>
      <c r="E1589" s="756"/>
      <c r="F1589" s="756"/>
      <c r="G1589" s="756"/>
      <c r="H1589" s="756"/>
      <c r="I1589" s="756"/>
      <c r="J1589" s="46"/>
      <c r="K1589" s="26"/>
      <c r="L1589" s="46"/>
      <c r="M1589" s="765"/>
      <c r="N1589" s="766"/>
      <c r="O1589" s="151"/>
      <c r="P1589" s="82"/>
    </row>
    <row r="1590" spans="2:16" ht="14.4" thickBot="1">
      <c r="B1590" s="81"/>
      <c r="C1590" s="767" t="s">
        <v>46</v>
      </c>
      <c r="D1590" s="768"/>
      <c r="E1590" s="768"/>
      <c r="F1590" s="768"/>
      <c r="G1590" s="768"/>
      <c r="H1590" s="768"/>
      <c r="I1590" s="768"/>
      <c r="J1590" s="768"/>
      <c r="K1590" s="768"/>
      <c r="L1590" s="768"/>
      <c r="M1590" s="768"/>
      <c r="N1590" s="769"/>
      <c r="O1590" s="136">
        <f>SUM(O1588:O1589)</f>
        <v>216</v>
      </c>
      <c r="P1590" s="82"/>
    </row>
    <row r="1591" spans="2:16">
      <c r="B1591" s="81"/>
      <c r="C1591" s="779" t="s">
        <v>55</v>
      </c>
      <c r="D1591" s="780"/>
      <c r="E1591" s="780"/>
      <c r="F1591" s="780"/>
      <c r="G1591" s="780"/>
      <c r="H1591" s="780"/>
      <c r="I1591" s="780"/>
      <c r="J1591" s="780"/>
      <c r="K1591" s="780"/>
      <c r="L1591" s="780"/>
      <c r="M1591" s="780"/>
      <c r="N1591" s="780"/>
      <c r="O1591" s="781"/>
      <c r="P1591" s="82"/>
    </row>
    <row r="1592" spans="2:16">
      <c r="B1592" s="81"/>
      <c r="C1592" s="782"/>
      <c r="D1592" s="783"/>
      <c r="E1592" s="783"/>
      <c r="F1592" s="783"/>
      <c r="G1592" s="783"/>
      <c r="H1592" s="783"/>
      <c r="I1592" s="783"/>
      <c r="J1592" s="783"/>
      <c r="K1592" s="783"/>
      <c r="L1592" s="783"/>
      <c r="M1592" s="783"/>
      <c r="N1592" s="783"/>
      <c r="O1592" s="784"/>
      <c r="P1592" s="82"/>
    </row>
    <row r="1593" spans="2:16" ht="14.4" thickBot="1">
      <c r="B1593" s="81"/>
      <c r="C1593" s="785"/>
      <c r="D1593" s="786"/>
      <c r="E1593" s="786"/>
      <c r="F1593" s="786"/>
      <c r="G1593" s="786"/>
      <c r="H1593" s="786"/>
      <c r="I1593" s="786"/>
      <c r="J1593" s="786"/>
      <c r="K1593" s="786"/>
      <c r="L1593" s="786"/>
      <c r="M1593" s="786"/>
      <c r="N1593" s="786"/>
      <c r="O1593" s="787"/>
      <c r="P1593" s="82"/>
    </row>
    <row r="1594" spans="2:16" ht="25.8" customHeight="1">
      <c r="B1594" s="81"/>
      <c r="C1594" s="770" t="s">
        <v>56</v>
      </c>
      <c r="D1594" s="771"/>
      <c r="E1594" s="771"/>
      <c r="F1594" s="771"/>
      <c r="G1594" s="771"/>
      <c r="H1594" s="771"/>
      <c r="I1594" s="771"/>
      <c r="J1594" s="143" t="s">
        <v>57</v>
      </c>
      <c r="K1594" s="144" t="s">
        <v>58</v>
      </c>
      <c r="L1594" s="145" t="s">
        <v>59</v>
      </c>
      <c r="M1594" s="772" t="s">
        <v>44</v>
      </c>
      <c r="N1594" s="773"/>
      <c r="O1594" s="146" t="s">
        <v>45</v>
      </c>
      <c r="P1594" s="82"/>
    </row>
    <row r="1595" spans="2:16">
      <c r="B1595" s="81"/>
      <c r="C1595" s="52" t="s">
        <v>219</v>
      </c>
      <c r="D1595" s="222"/>
      <c r="E1595" s="222"/>
      <c r="F1595" s="222"/>
      <c r="G1595" s="222"/>
      <c r="H1595" s="222"/>
      <c r="I1595" s="222"/>
      <c r="J1595" s="223">
        <v>209100</v>
      </c>
      <c r="K1595" s="224">
        <v>1.8</v>
      </c>
      <c r="L1595" s="148">
        <f>ROUND(K1595*J1595,2)</f>
        <v>376380</v>
      </c>
      <c r="M1595" s="867">
        <v>300</v>
      </c>
      <c r="N1595" s="868"/>
      <c r="O1595" s="149">
        <f>+ROUND(L1595/M1595,0)</f>
        <v>1255</v>
      </c>
      <c r="P1595" s="82"/>
    </row>
    <row r="1596" spans="2:16">
      <c r="B1596" s="81"/>
      <c r="C1596" s="52"/>
      <c r="D1596" s="51"/>
      <c r="E1596" s="51"/>
      <c r="F1596" s="51"/>
      <c r="G1596" s="51"/>
      <c r="H1596" s="51"/>
      <c r="I1596" s="51"/>
      <c r="J1596" s="142"/>
      <c r="K1596" s="147"/>
      <c r="L1596" s="148"/>
      <c r="M1596" s="848"/>
      <c r="N1596" s="849"/>
      <c r="O1596" s="149"/>
      <c r="P1596" s="82"/>
    </row>
    <row r="1597" spans="2:16">
      <c r="B1597" s="81"/>
      <c r="C1597" s="52"/>
      <c r="D1597" s="51"/>
      <c r="E1597" s="51"/>
      <c r="F1597" s="51"/>
      <c r="G1597" s="51"/>
      <c r="H1597" s="51"/>
      <c r="I1597" s="51"/>
      <c r="J1597" s="50"/>
      <c r="K1597" s="49"/>
      <c r="L1597" s="48"/>
      <c r="M1597" s="802"/>
      <c r="N1597" s="803"/>
      <c r="O1597" s="47"/>
      <c r="P1597" s="82"/>
    </row>
    <row r="1598" spans="2:16" ht="14.4" thickBot="1">
      <c r="B1598" s="81"/>
      <c r="C1598" s="755"/>
      <c r="D1598" s="756"/>
      <c r="E1598" s="756"/>
      <c r="F1598" s="756"/>
      <c r="G1598" s="756"/>
      <c r="H1598" s="756"/>
      <c r="I1598" s="756"/>
      <c r="J1598" s="46"/>
      <c r="K1598" s="26"/>
      <c r="L1598" s="46"/>
      <c r="M1598" s="765"/>
      <c r="N1598" s="766"/>
      <c r="O1598" s="45"/>
      <c r="P1598" s="82"/>
    </row>
    <row r="1599" spans="2:16" ht="14.4" thickBot="1">
      <c r="B1599" s="81"/>
      <c r="C1599" s="767" t="s">
        <v>46</v>
      </c>
      <c r="D1599" s="768"/>
      <c r="E1599" s="768"/>
      <c r="F1599" s="768"/>
      <c r="G1599" s="768"/>
      <c r="H1599" s="768"/>
      <c r="I1599" s="768"/>
      <c r="J1599" s="768"/>
      <c r="K1599" s="768"/>
      <c r="L1599" s="768"/>
      <c r="M1599" s="768"/>
      <c r="N1599" s="769"/>
      <c r="O1599" s="141">
        <f>SUM(O1595:O1598)</f>
        <v>1255</v>
      </c>
      <c r="P1599" s="82"/>
    </row>
    <row r="1600" spans="2:16" ht="14.4" thickBot="1">
      <c r="B1600" s="81"/>
      <c r="C1600" s="30"/>
      <c r="O1600" s="29"/>
      <c r="P1600" s="82"/>
    </row>
    <row r="1601" spans="2:16" ht="14.4" thickBot="1">
      <c r="B1601" s="81"/>
      <c r="C1601" s="752" t="s">
        <v>60</v>
      </c>
      <c r="D1601" s="753"/>
      <c r="E1601" s="753"/>
      <c r="F1601" s="753"/>
      <c r="G1601" s="753"/>
      <c r="H1601" s="753"/>
      <c r="I1601" s="753"/>
      <c r="J1601" s="753"/>
      <c r="K1601" s="753"/>
      <c r="L1601" s="753"/>
      <c r="M1601" s="753"/>
      <c r="N1601" s="754"/>
      <c r="O1601" s="150">
        <f>ROUND(O1599+O1590+O1583+O1572,2)</f>
        <v>514277.5</v>
      </c>
      <c r="P1601" s="82"/>
    </row>
    <row r="1602" spans="2:16">
      <c r="B1602" s="81"/>
      <c r="C1602" s="779" t="s">
        <v>61</v>
      </c>
      <c r="D1602" s="780"/>
      <c r="E1602" s="780"/>
      <c r="F1602" s="780"/>
      <c r="G1602" s="780"/>
      <c r="H1602" s="780"/>
      <c r="I1602" s="780"/>
      <c r="J1602" s="780"/>
      <c r="K1602" s="780"/>
      <c r="L1602" s="780"/>
      <c r="M1602" s="780"/>
      <c r="N1602" s="780"/>
      <c r="O1602" s="781"/>
      <c r="P1602" s="82"/>
    </row>
    <row r="1603" spans="2:16">
      <c r="B1603" s="81"/>
      <c r="C1603" s="782"/>
      <c r="D1603" s="783"/>
      <c r="E1603" s="783"/>
      <c r="F1603" s="783"/>
      <c r="G1603" s="783"/>
      <c r="H1603" s="783"/>
      <c r="I1603" s="783"/>
      <c r="J1603" s="783"/>
      <c r="K1603" s="783"/>
      <c r="L1603" s="783"/>
      <c r="M1603" s="783"/>
      <c r="N1603" s="783"/>
      <c r="O1603" s="784"/>
      <c r="P1603" s="82"/>
    </row>
    <row r="1604" spans="2:16" ht="14.4" thickBot="1">
      <c r="B1604" s="81"/>
      <c r="C1604" s="785"/>
      <c r="D1604" s="786"/>
      <c r="E1604" s="786"/>
      <c r="F1604" s="786"/>
      <c r="G1604" s="786"/>
      <c r="H1604" s="786"/>
      <c r="I1604" s="786"/>
      <c r="J1604" s="786"/>
      <c r="K1604" s="786"/>
      <c r="L1604" s="786"/>
      <c r="M1604" s="786"/>
      <c r="N1604" s="786"/>
      <c r="O1604" s="787"/>
      <c r="P1604" s="82"/>
    </row>
    <row r="1605" spans="2:16">
      <c r="B1605" s="81"/>
      <c r="C1605" s="757" t="s">
        <v>62</v>
      </c>
      <c r="D1605" s="758"/>
      <c r="E1605" s="758"/>
      <c r="F1605" s="758"/>
      <c r="G1605" s="758"/>
      <c r="H1605" s="758"/>
      <c r="I1605" s="758"/>
      <c r="J1605" s="237"/>
      <c r="K1605" s="238"/>
      <c r="L1605" s="125" t="s">
        <v>63</v>
      </c>
      <c r="M1605" s="850" t="s">
        <v>64</v>
      </c>
      <c r="N1605" s="851"/>
      <c r="O1605" s="127"/>
      <c r="P1605" s="82"/>
    </row>
    <row r="1606" spans="2:16">
      <c r="B1606" s="81"/>
      <c r="C1606" s="761" t="s">
        <v>18</v>
      </c>
      <c r="D1606" s="762"/>
      <c r="E1606" s="762"/>
      <c r="F1606" s="762"/>
      <c r="G1606" s="762"/>
      <c r="H1606" s="762"/>
      <c r="I1606" s="762"/>
      <c r="J1606" s="43"/>
      <c r="K1606" s="42"/>
      <c r="L1606" s="39">
        <v>0.28999999999999998</v>
      </c>
      <c r="M1606" s="831">
        <f>+ROUND(O1601*L1606,2)</f>
        <v>149140.48000000001</v>
      </c>
      <c r="N1606" s="832"/>
      <c r="O1606" s="38"/>
      <c r="P1606" s="82"/>
    </row>
    <row r="1607" spans="2:16">
      <c r="B1607" s="81"/>
      <c r="C1607" s="44" t="s">
        <v>65</v>
      </c>
      <c r="D1607" s="31"/>
      <c r="E1607" s="31"/>
      <c r="F1607" s="31"/>
      <c r="G1607" s="31"/>
      <c r="H1607" s="31"/>
      <c r="I1607" s="31"/>
      <c r="J1607" s="43"/>
      <c r="K1607" s="42"/>
      <c r="L1607" s="39">
        <v>0.01</v>
      </c>
      <c r="M1607" s="831">
        <f>+ROUND(O1601*L1607,2)</f>
        <v>5142.78</v>
      </c>
      <c r="N1607" s="832"/>
      <c r="O1607" s="38"/>
      <c r="P1607" s="82"/>
    </row>
    <row r="1608" spans="2:16" ht="14.4" thickBot="1">
      <c r="B1608" s="81"/>
      <c r="C1608" s="239" t="s">
        <v>66</v>
      </c>
      <c r="D1608" s="240"/>
      <c r="E1608" s="240"/>
      <c r="F1608" s="240"/>
      <c r="G1608" s="240"/>
      <c r="H1608" s="240"/>
      <c r="I1608" s="240"/>
      <c r="J1608" s="41"/>
      <c r="K1608" s="40"/>
      <c r="L1608" s="39">
        <v>0.05</v>
      </c>
      <c r="M1608" s="833">
        <f>+ROUND(O1601*L1608,2)</f>
        <v>25713.88</v>
      </c>
      <c r="N1608" s="834"/>
      <c r="O1608" s="38"/>
      <c r="P1608" s="82"/>
    </row>
    <row r="1609" spans="2:16" ht="14.4" thickBot="1">
      <c r="B1609" s="81"/>
      <c r="C1609" s="767" t="s">
        <v>46</v>
      </c>
      <c r="D1609" s="768"/>
      <c r="E1609" s="768"/>
      <c r="F1609" s="768"/>
      <c r="G1609" s="768"/>
      <c r="H1609" s="768"/>
      <c r="I1609" s="768"/>
      <c r="J1609" s="768"/>
      <c r="K1609" s="768"/>
      <c r="L1609" s="768"/>
      <c r="M1609" s="768"/>
      <c r="N1609" s="769"/>
      <c r="O1609" s="136">
        <f>SUM(M1606:N1608)</f>
        <v>179997.14</v>
      </c>
      <c r="P1609" s="82"/>
    </row>
    <row r="1610" spans="2:16" ht="14.4" thickBot="1">
      <c r="B1610" s="81"/>
      <c r="C1610" s="30"/>
      <c r="O1610" s="29"/>
      <c r="P1610" s="82"/>
    </row>
    <row r="1611" spans="2:16" ht="14.4" thickBot="1">
      <c r="B1611" s="81"/>
      <c r="C1611" s="752" t="s">
        <v>67</v>
      </c>
      <c r="D1611" s="753"/>
      <c r="E1611" s="753"/>
      <c r="F1611" s="753"/>
      <c r="G1611" s="753"/>
      <c r="H1611" s="753"/>
      <c r="I1611" s="753"/>
      <c r="J1611" s="753"/>
      <c r="K1611" s="753"/>
      <c r="L1611" s="753"/>
      <c r="M1611" s="753"/>
      <c r="N1611" s="754"/>
      <c r="O1611" s="150">
        <f>+O1609+O1601</f>
        <v>694274.64</v>
      </c>
      <c r="P1611" s="82"/>
    </row>
    <row r="1612" spans="2:16">
      <c r="B1612" s="81"/>
      <c r="C1612" s="37"/>
      <c r="D1612" s="36"/>
      <c r="E1612" s="36"/>
      <c r="F1612" s="36"/>
      <c r="G1612" s="36"/>
      <c r="H1612" s="36"/>
      <c r="I1612" s="36"/>
      <c r="J1612" s="36"/>
      <c r="K1612" s="36"/>
      <c r="L1612" s="36"/>
      <c r="M1612" s="36"/>
      <c r="N1612" s="36"/>
      <c r="O1612" s="35"/>
      <c r="P1612" s="82"/>
    </row>
    <row r="1613" spans="2:16">
      <c r="B1613" s="81"/>
      <c r="C1613" s="30"/>
      <c r="O1613" s="29"/>
      <c r="P1613" s="82"/>
    </row>
    <row r="1614" spans="2:16">
      <c r="B1614" s="81"/>
      <c r="C1614" s="30"/>
      <c r="O1614" s="29"/>
      <c r="P1614" s="82"/>
    </row>
    <row r="1615" spans="2:16" ht="18">
      <c r="B1615" s="81"/>
      <c r="C1615" s="30"/>
      <c r="H1615" s="128" t="s">
        <v>75</v>
      </c>
      <c r="O1615" s="29"/>
      <c r="P1615" s="82"/>
    </row>
    <row r="1616" spans="2:16" ht="18">
      <c r="B1616" s="81"/>
      <c r="C1616" s="34"/>
      <c r="D1616" s="85"/>
      <c r="E1616" s="85"/>
      <c r="F1616" s="85"/>
      <c r="G1616" s="85"/>
      <c r="H1616" s="128"/>
      <c r="I1616" s="85"/>
      <c r="J1616" s="85"/>
      <c r="K1616" s="85"/>
      <c r="L1616" s="85"/>
      <c r="M1616" s="85"/>
      <c r="N1616" s="85"/>
      <c r="O1616" s="33"/>
      <c r="P1616" s="82"/>
    </row>
    <row r="1617" spans="2:16" ht="18">
      <c r="B1617" s="81"/>
      <c r="C1617" s="34"/>
      <c r="D1617" s="85"/>
      <c r="E1617" s="85"/>
      <c r="F1617" s="85"/>
      <c r="G1617" s="85"/>
      <c r="H1617" s="128"/>
      <c r="K1617" s="85"/>
      <c r="L1617" s="85"/>
      <c r="M1617" s="85"/>
      <c r="N1617" s="85"/>
      <c r="O1617" s="33"/>
      <c r="P1617" s="82"/>
    </row>
    <row r="1618" spans="2:16" ht="18">
      <c r="B1618" s="81"/>
      <c r="C1618" s="32"/>
      <c r="D1618" s="86"/>
      <c r="E1618" s="86"/>
      <c r="F1618" s="86"/>
      <c r="G1618" s="86"/>
      <c r="H1618" s="128" t="s">
        <v>76</v>
      </c>
      <c r="I1618" s="86"/>
      <c r="J1618" s="86"/>
      <c r="K1618" s="86"/>
      <c r="L1618" s="86"/>
      <c r="M1618" s="86"/>
      <c r="N1618" s="86"/>
      <c r="O1618" s="28"/>
      <c r="P1618" s="82"/>
    </row>
    <row r="1619" spans="2:16" ht="18">
      <c r="B1619" s="81"/>
      <c r="C1619" s="30"/>
      <c r="H1619" s="129" t="s">
        <v>95</v>
      </c>
      <c r="O1619" s="29"/>
      <c r="P1619" s="82"/>
    </row>
    <row r="1620" spans="2:16" ht="18">
      <c r="B1620" s="81"/>
      <c r="C1620" s="27"/>
      <c r="D1620" s="87"/>
      <c r="E1620" s="87"/>
      <c r="H1620" s="128" t="s">
        <v>77</v>
      </c>
      <c r="K1620" s="130"/>
      <c r="L1620" s="130"/>
      <c r="M1620" s="130"/>
      <c r="N1620" s="130"/>
      <c r="O1620" s="131"/>
      <c r="P1620" s="82"/>
    </row>
    <row r="1621" spans="2:16" ht="16.2" thickBot="1">
      <c r="B1621" s="81"/>
      <c r="C1621" s="835"/>
      <c r="D1621" s="836"/>
      <c r="E1621" s="836"/>
      <c r="F1621" s="26"/>
      <c r="G1621" s="26"/>
      <c r="H1621" s="26"/>
      <c r="I1621" s="26"/>
      <c r="J1621" s="26"/>
      <c r="K1621" s="132"/>
      <c r="L1621" s="132"/>
      <c r="M1621" s="132"/>
      <c r="N1621" s="132"/>
      <c r="O1621" s="133"/>
      <c r="P1621" s="82"/>
    </row>
    <row r="1622" spans="2:16" ht="14.4" thickBot="1">
      <c r="B1622" s="88"/>
      <c r="C1622" s="89"/>
      <c r="D1622" s="89"/>
      <c r="E1622" s="89"/>
      <c r="F1622" s="89"/>
      <c r="G1622" s="89"/>
      <c r="H1622" s="89"/>
      <c r="I1622" s="89"/>
      <c r="J1622" s="89"/>
      <c r="K1622" s="89"/>
      <c r="L1622" s="89"/>
      <c r="M1622" s="89"/>
      <c r="N1622" s="89"/>
      <c r="O1622" s="89"/>
      <c r="P1622" s="90"/>
    </row>
    <row r="1623" spans="2:16" ht="14.4" thickTop="1"/>
    <row r="1624" spans="2:16" ht="14.4" thickBot="1"/>
    <row r="1625" spans="2:16" ht="14.4" thickTop="1">
      <c r="B1625" s="828"/>
      <c r="C1625" s="829"/>
      <c r="D1625" s="829"/>
      <c r="E1625" s="829"/>
      <c r="F1625" s="829"/>
      <c r="G1625" s="829"/>
      <c r="H1625" s="829"/>
      <c r="I1625" s="829"/>
      <c r="J1625" s="829"/>
      <c r="K1625" s="829"/>
      <c r="L1625" s="829"/>
      <c r="M1625" s="829"/>
      <c r="N1625" s="829"/>
      <c r="O1625" s="829"/>
      <c r="P1625" s="830"/>
    </row>
    <row r="1626" spans="2:16" ht="13.8" customHeight="1">
      <c r="B1626" s="103"/>
      <c r="C1626" s="933" t="s">
        <v>336</v>
      </c>
      <c r="D1626" s="933"/>
      <c r="E1626" s="933"/>
      <c r="F1626" s="933"/>
      <c r="G1626" s="933"/>
      <c r="H1626" s="933"/>
      <c r="I1626" s="933"/>
      <c r="J1626" s="933"/>
      <c r="K1626" s="933"/>
      <c r="L1626" s="933"/>
      <c r="M1626" s="933"/>
      <c r="P1626" s="82"/>
    </row>
    <row r="1627" spans="2:16" ht="14.4">
      <c r="B1627" s="103"/>
      <c r="C1627" s="933" t="s">
        <v>334</v>
      </c>
      <c r="D1627" s="933"/>
      <c r="E1627" s="933"/>
      <c r="F1627" s="933"/>
      <c r="G1627" s="935"/>
      <c r="H1627" s="935"/>
      <c r="I1627" s="935"/>
      <c r="J1627" s="935"/>
      <c r="K1627" s="935"/>
      <c r="L1627" s="935"/>
      <c r="M1627" s="935"/>
      <c r="P1627" s="82"/>
    </row>
    <row r="1628" spans="2:16">
      <c r="B1628" s="103"/>
      <c r="C1628" s="91"/>
      <c r="D1628" s="92"/>
      <c r="E1628" s="91"/>
      <c r="F1628" s="92"/>
      <c r="P1628" s="82"/>
    </row>
    <row r="1629" spans="2:16" ht="14.4" thickBot="1">
      <c r="B1629" s="81"/>
      <c r="P1629" s="82"/>
    </row>
    <row r="1630" spans="2:16">
      <c r="B1630" s="81"/>
      <c r="C1630" s="820"/>
      <c r="D1630" s="821"/>
      <c r="E1630" s="810"/>
      <c r="F1630" s="810"/>
      <c r="G1630" s="810"/>
      <c r="H1630" s="810"/>
      <c r="I1630" s="810"/>
      <c r="J1630" s="810"/>
      <c r="K1630" s="811"/>
      <c r="L1630" s="790"/>
      <c r="M1630" s="791"/>
      <c r="N1630" s="791"/>
      <c r="O1630" s="792"/>
      <c r="P1630" s="82"/>
    </row>
    <row r="1631" spans="2:16">
      <c r="B1631" s="81"/>
      <c r="C1631" s="822"/>
      <c r="D1631" s="823"/>
      <c r="E1631" s="812" t="s">
        <v>74</v>
      </c>
      <c r="F1631" s="812"/>
      <c r="G1631" s="812"/>
      <c r="H1631" s="812"/>
      <c r="I1631" s="812"/>
      <c r="J1631" s="812"/>
      <c r="K1631" s="813"/>
      <c r="L1631" s="793"/>
      <c r="M1631" s="794"/>
      <c r="N1631" s="794"/>
      <c r="O1631" s="795"/>
      <c r="P1631" s="82"/>
    </row>
    <row r="1632" spans="2:16">
      <c r="B1632" s="81"/>
      <c r="C1632" s="822"/>
      <c r="D1632" s="823"/>
      <c r="E1632" s="814"/>
      <c r="F1632" s="814"/>
      <c r="G1632" s="814"/>
      <c r="H1632" s="814"/>
      <c r="I1632" s="814"/>
      <c r="J1632" s="814"/>
      <c r="K1632" s="815"/>
      <c r="L1632" s="774" t="s">
        <v>28</v>
      </c>
      <c r="M1632" s="796"/>
      <c r="N1632" s="797"/>
      <c r="O1632" s="798"/>
      <c r="P1632" s="82"/>
    </row>
    <row r="1633" spans="2:16">
      <c r="B1633" s="81"/>
      <c r="C1633" s="822"/>
      <c r="D1633" s="823"/>
      <c r="E1633" s="812"/>
      <c r="F1633" s="812"/>
      <c r="G1633" s="812"/>
      <c r="H1633" s="812"/>
      <c r="I1633" s="812"/>
      <c r="J1633" s="812"/>
      <c r="K1633" s="813"/>
      <c r="L1633" s="775"/>
      <c r="M1633" s="799"/>
      <c r="N1633" s="800"/>
      <c r="O1633" s="801"/>
      <c r="P1633" s="82"/>
    </row>
    <row r="1634" spans="2:16">
      <c r="B1634" s="81"/>
      <c r="C1634" s="822"/>
      <c r="D1634" s="823"/>
      <c r="E1634" s="816"/>
      <c r="F1634" s="816"/>
      <c r="G1634" s="816"/>
      <c r="H1634" s="816"/>
      <c r="I1634" s="816"/>
      <c r="J1634" s="816"/>
      <c r="K1634" s="817"/>
      <c r="L1634" s="774" t="s">
        <v>29</v>
      </c>
      <c r="M1634" s="774">
        <v>21</v>
      </c>
      <c r="N1634" s="774" t="s">
        <v>30</v>
      </c>
      <c r="O1634" s="788" t="str">
        <f>+$O$11</f>
        <v>X</v>
      </c>
      <c r="P1634" s="82"/>
    </row>
    <row r="1635" spans="2:16">
      <c r="B1635" s="81"/>
      <c r="C1635" s="822"/>
      <c r="D1635" s="823"/>
      <c r="E1635" s="816"/>
      <c r="F1635" s="816"/>
      <c r="G1635" s="816"/>
      <c r="H1635" s="816"/>
      <c r="I1635" s="816"/>
      <c r="J1635" s="816"/>
      <c r="K1635" s="817"/>
      <c r="L1635" s="804"/>
      <c r="M1635" s="804"/>
      <c r="N1635" s="804"/>
      <c r="O1635" s="789"/>
      <c r="P1635" s="82"/>
    </row>
    <row r="1636" spans="2:16">
      <c r="B1636" s="81"/>
      <c r="C1636" s="824"/>
      <c r="D1636" s="825"/>
      <c r="E1636" s="818" t="s">
        <v>31</v>
      </c>
      <c r="F1636" s="818"/>
      <c r="G1636" s="818"/>
      <c r="H1636" s="818"/>
      <c r="I1636" s="818"/>
      <c r="J1636" s="818"/>
      <c r="K1636" s="819"/>
      <c r="L1636" s="804"/>
      <c r="M1636" s="804"/>
      <c r="N1636" s="804"/>
      <c r="O1636" s="789"/>
      <c r="P1636" s="82"/>
    </row>
    <row r="1637" spans="2:16" ht="14.4" thickBot="1">
      <c r="B1637" s="81"/>
      <c r="C1637" s="74"/>
      <c r="D1637" s="73"/>
      <c r="E1637" s="73"/>
      <c r="F1637" s="73"/>
      <c r="G1637" s="73"/>
      <c r="H1637" s="73"/>
      <c r="I1637" s="73"/>
      <c r="J1637" s="73"/>
      <c r="K1637" s="73"/>
      <c r="L1637" s="73"/>
      <c r="M1637" s="72"/>
      <c r="N1637" s="72"/>
      <c r="O1637" s="71"/>
      <c r="P1637" s="82"/>
    </row>
    <row r="1638" spans="2:16">
      <c r="B1638" s="81"/>
      <c r="C1638" s="70"/>
      <c r="D1638" s="69"/>
      <c r="E1638" s="69"/>
      <c r="F1638" s="69"/>
      <c r="G1638" s="69"/>
      <c r="H1638" s="69"/>
      <c r="I1638" s="69"/>
      <c r="J1638" s="69"/>
      <c r="K1638" s="69"/>
      <c r="L1638" s="68" t="s">
        <v>32</v>
      </c>
      <c r="M1638" s="67" t="s">
        <v>33</v>
      </c>
      <c r="N1638" s="67" t="s">
        <v>34</v>
      </c>
      <c r="O1638" s="66" t="s">
        <v>35</v>
      </c>
      <c r="P1638" s="82"/>
    </row>
    <row r="1639" spans="2:16">
      <c r="B1639" s="81"/>
      <c r="C1639" s="32"/>
      <c r="D1639" s="242"/>
      <c r="E1639" s="242"/>
      <c r="F1639" s="242"/>
      <c r="G1639" s="242"/>
      <c r="H1639" s="242"/>
      <c r="I1639" s="242"/>
      <c r="J1639" s="242"/>
      <c r="K1639" s="242"/>
      <c r="L1639" s="84"/>
      <c r="M1639" s="65">
        <f>+$M$16</f>
        <v>2</v>
      </c>
      <c r="N1639" s="65">
        <f>+$N$16</f>
        <v>6</v>
      </c>
      <c r="O1639" s="64">
        <f>+$O$16</f>
        <v>2026</v>
      </c>
      <c r="P1639" s="82"/>
    </row>
    <row r="1640" spans="2:16">
      <c r="B1640" s="81"/>
      <c r="C1640" s="63"/>
      <c r="D1640" s="62"/>
      <c r="E1640" s="62"/>
      <c r="F1640" s="62"/>
      <c r="G1640" s="62"/>
      <c r="H1640" s="62"/>
      <c r="I1640" s="62"/>
      <c r="J1640" s="62"/>
      <c r="K1640" s="62"/>
      <c r="L1640" s="62"/>
      <c r="M1640" s="62"/>
      <c r="N1640" s="62"/>
      <c r="O1640" s="61"/>
      <c r="P1640" s="82"/>
    </row>
    <row r="1641" spans="2:16" ht="14.4" thickBot="1">
      <c r="B1641" s="81"/>
      <c r="C1641" s="239"/>
      <c r="D1641" s="240"/>
      <c r="E1641" s="240"/>
      <c r="F1641" s="240"/>
      <c r="G1641" s="240"/>
      <c r="H1641" s="240"/>
      <c r="I1641" s="240"/>
      <c r="J1641" s="240"/>
      <c r="K1641" s="240"/>
      <c r="L1641" s="240"/>
      <c r="M1641" s="240"/>
      <c r="N1641" s="240"/>
      <c r="O1641" s="60"/>
      <c r="P1641" s="82"/>
    </row>
    <row r="1642" spans="2:16" ht="14.4" thickBot="1">
      <c r="B1642" s="81"/>
      <c r="C1642" s="37"/>
      <c r="D1642" s="36"/>
      <c r="E1642" s="36"/>
      <c r="F1642" s="36"/>
      <c r="G1642" s="36"/>
      <c r="H1642" s="36"/>
      <c r="K1642" s="36"/>
      <c r="L1642" s="36"/>
      <c r="M1642" s="36"/>
      <c r="N1642" s="36"/>
      <c r="O1642" s="35"/>
      <c r="P1642" s="82"/>
    </row>
    <row r="1643" spans="2:16">
      <c r="B1643" s="81"/>
      <c r="C1643" s="841" t="s">
        <v>36</v>
      </c>
      <c r="D1643" s="842"/>
      <c r="E1643" s="842"/>
      <c r="F1643" s="842"/>
      <c r="G1643" s="842"/>
      <c r="H1643" s="842"/>
      <c r="I1643" s="842"/>
      <c r="J1643" s="842"/>
      <c r="K1643" s="842"/>
      <c r="L1643" s="842"/>
      <c r="M1643" s="842"/>
      <c r="N1643" s="842"/>
      <c r="O1643" s="843"/>
      <c r="P1643" s="82"/>
    </row>
    <row r="1644" spans="2:16" ht="14.4" thickBot="1">
      <c r="B1644" s="81"/>
      <c r="C1644" s="30"/>
      <c r="O1644" s="29"/>
      <c r="P1644" s="82"/>
    </row>
    <row r="1645" spans="2:16">
      <c r="B1645" s="81"/>
      <c r="C1645" s="117" t="s">
        <v>37</v>
      </c>
      <c r="D1645" s="776" t="s">
        <v>38</v>
      </c>
      <c r="E1645" s="777"/>
      <c r="F1645" s="777"/>
      <c r="G1645" s="777"/>
      <c r="H1645" s="777"/>
      <c r="I1645" s="777"/>
      <c r="J1645" s="777"/>
      <c r="K1645" s="777"/>
      <c r="L1645" s="778"/>
      <c r="M1645" s="839" t="s">
        <v>39</v>
      </c>
      <c r="N1645" s="840"/>
      <c r="O1645" s="117" t="s">
        <v>8</v>
      </c>
      <c r="P1645" s="82"/>
    </row>
    <row r="1646" spans="2:16" ht="14.4" thickBot="1">
      <c r="B1646" s="81"/>
      <c r="C1646" s="118">
        <f>+'PRESUPUESTO OFICIAL (Entidad)'!D51</f>
        <v>8.01</v>
      </c>
      <c r="D1646" s="807" t="str">
        <f>+'PRESUPUESTO OFICIAL (Entidad)'!E51</f>
        <v xml:space="preserve">Friso liso sobre muro </v>
      </c>
      <c r="E1646" s="808"/>
      <c r="F1646" s="808"/>
      <c r="G1646" s="808"/>
      <c r="H1646" s="808"/>
      <c r="I1646" s="808"/>
      <c r="J1646" s="808"/>
      <c r="K1646" s="808"/>
      <c r="L1646" s="809"/>
      <c r="M1646" s="807" t="str">
        <f>+'PRESUPUESTO OFICIAL (Entidad)'!F51</f>
        <v>M2</v>
      </c>
      <c r="N1646" s="809"/>
      <c r="O1646" s="119">
        <f>+'PRESUPUESTO OFICIAL (Entidad)'!G51</f>
        <v>296.06</v>
      </c>
      <c r="P1646" s="82"/>
    </row>
    <row r="1647" spans="2:16">
      <c r="B1647" s="81"/>
      <c r="C1647" s="779" t="s">
        <v>40</v>
      </c>
      <c r="D1647" s="780"/>
      <c r="E1647" s="780"/>
      <c r="F1647" s="780"/>
      <c r="G1647" s="780"/>
      <c r="H1647" s="780"/>
      <c r="I1647" s="780"/>
      <c r="J1647" s="780"/>
      <c r="K1647" s="780"/>
      <c r="L1647" s="780"/>
      <c r="M1647" s="780"/>
      <c r="N1647" s="780"/>
      <c r="O1647" s="781"/>
      <c r="P1647" s="82"/>
    </row>
    <row r="1648" spans="2:16">
      <c r="B1648" s="81"/>
      <c r="C1648" s="782"/>
      <c r="D1648" s="783"/>
      <c r="E1648" s="783"/>
      <c r="F1648" s="783"/>
      <c r="G1648" s="783"/>
      <c r="H1648" s="783"/>
      <c r="I1648" s="783"/>
      <c r="J1648" s="783"/>
      <c r="K1648" s="783"/>
      <c r="L1648" s="783"/>
      <c r="M1648" s="783"/>
      <c r="N1648" s="783"/>
      <c r="O1648" s="784"/>
      <c r="P1648" s="82"/>
    </row>
    <row r="1649" spans="2:16" ht="14.4" thickBot="1">
      <c r="B1649" s="81"/>
      <c r="C1649" s="785"/>
      <c r="D1649" s="786"/>
      <c r="E1649" s="786"/>
      <c r="F1649" s="786"/>
      <c r="G1649" s="786"/>
      <c r="H1649" s="786"/>
      <c r="I1649" s="786"/>
      <c r="J1649" s="786"/>
      <c r="K1649" s="786"/>
      <c r="L1649" s="786"/>
      <c r="M1649" s="786"/>
      <c r="N1649" s="786"/>
      <c r="O1649" s="787"/>
      <c r="P1649" s="82"/>
    </row>
    <row r="1650" spans="2:16">
      <c r="B1650" s="81"/>
      <c r="C1650" s="757" t="s">
        <v>38</v>
      </c>
      <c r="D1650" s="837"/>
      <c r="E1650" s="837"/>
      <c r="F1650" s="837"/>
      <c r="G1650" s="838"/>
      <c r="H1650" s="759" t="s">
        <v>41</v>
      </c>
      <c r="I1650" s="837"/>
      <c r="J1650" s="805" t="s">
        <v>42</v>
      </c>
      <c r="K1650" s="806"/>
      <c r="L1650" s="121" t="s">
        <v>43</v>
      </c>
      <c r="M1650" s="759" t="s">
        <v>44</v>
      </c>
      <c r="N1650" s="760"/>
      <c r="O1650" s="122" t="s">
        <v>45</v>
      </c>
      <c r="P1650" s="82"/>
    </row>
    <row r="1651" spans="2:16">
      <c r="B1651" s="81"/>
      <c r="C1651" s="761" t="s">
        <v>78</v>
      </c>
      <c r="D1651" s="762"/>
      <c r="E1651" s="762"/>
      <c r="F1651" s="762"/>
      <c r="G1651" s="844"/>
      <c r="H1651" s="845"/>
      <c r="I1651" s="844"/>
      <c r="J1651" s="826" t="s">
        <v>79</v>
      </c>
      <c r="K1651" s="827"/>
      <c r="L1651" s="134">
        <f>+O1677</f>
        <v>13442</v>
      </c>
      <c r="M1651" s="846">
        <v>0.1</v>
      </c>
      <c r="N1651" s="847"/>
      <c r="O1651" s="135">
        <f>+ROUND(L1651*M1651,2)</f>
        <v>1344.2</v>
      </c>
      <c r="P1651" s="82"/>
    </row>
    <row r="1652" spans="2:16">
      <c r="B1652" s="81"/>
      <c r="C1652" s="202" t="s">
        <v>230</v>
      </c>
      <c r="D1652" s="164"/>
      <c r="E1652" s="164"/>
      <c r="F1652" s="164"/>
      <c r="G1652" s="204"/>
      <c r="H1652" s="205"/>
      <c r="I1652" s="204"/>
      <c r="J1652" s="863" t="s">
        <v>81</v>
      </c>
      <c r="K1652" s="864"/>
      <c r="L1652" s="206">
        <v>1420</v>
      </c>
      <c r="M1652" s="874">
        <v>5</v>
      </c>
      <c r="N1652" s="875"/>
      <c r="O1652" s="207">
        <f>+L1652/M1652</f>
        <v>284</v>
      </c>
      <c r="P1652" s="82"/>
    </row>
    <row r="1653" spans="2:16" ht="14.4" thickBot="1">
      <c r="B1653" s="81"/>
      <c r="C1653" s="755"/>
      <c r="D1653" s="756"/>
      <c r="E1653" s="756"/>
      <c r="F1653" s="756"/>
      <c r="G1653" s="852"/>
      <c r="H1653" s="853"/>
      <c r="I1653" s="852"/>
      <c r="J1653" s="765"/>
      <c r="K1653" s="766"/>
      <c r="L1653" s="212"/>
      <c r="M1653" s="854"/>
      <c r="N1653" s="855"/>
      <c r="O1653" s="135"/>
      <c r="P1653" s="82"/>
    </row>
    <row r="1654" spans="2:16" ht="14.4" thickBot="1">
      <c r="B1654" s="81"/>
      <c r="C1654" s="767" t="s">
        <v>46</v>
      </c>
      <c r="D1654" s="768"/>
      <c r="E1654" s="768"/>
      <c r="F1654" s="768"/>
      <c r="G1654" s="768"/>
      <c r="H1654" s="768"/>
      <c r="I1654" s="768"/>
      <c r="J1654" s="768"/>
      <c r="K1654" s="768"/>
      <c r="L1654" s="768"/>
      <c r="M1654" s="768"/>
      <c r="N1654" s="769"/>
      <c r="O1654" s="136">
        <f>SUM(O1651:O1653)</f>
        <v>1628.2</v>
      </c>
      <c r="P1654" s="82"/>
    </row>
    <row r="1655" spans="2:16">
      <c r="B1655" s="81"/>
      <c r="C1655" s="779" t="s">
        <v>47</v>
      </c>
      <c r="D1655" s="780"/>
      <c r="E1655" s="780"/>
      <c r="F1655" s="780"/>
      <c r="G1655" s="780"/>
      <c r="H1655" s="780"/>
      <c r="I1655" s="780"/>
      <c r="J1655" s="780"/>
      <c r="K1655" s="780"/>
      <c r="L1655" s="780"/>
      <c r="M1655" s="780"/>
      <c r="N1655" s="780"/>
      <c r="O1655" s="781"/>
      <c r="P1655" s="82"/>
    </row>
    <row r="1656" spans="2:16">
      <c r="B1656" s="81"/>
      <c r="C1656" s="782"/>
      <c r="D1656" s="783"/>
      <c r="E1656" s="783"/>
      <c r="F1656" s="783"/>
      <c r="G1656" s="783"/>
      <c r="H1656" s="783"/>
      <c r="I1656" s="783"/>
      <c r="J1656" s="783"/>
      <c r="K1656" s="783"/>
      <c r="L1656" s="783"/>
      <c r="M1656" s="783"/>
      <c r="N1656" s="783"/>
      <c r="O1656" s="784"/>
      <c r="P1656" s="82"/>
    </row>
    <row r="1657" spans="2:16" ht="14.4" thickBot="1">
      <c r="B1657" s="81"/>
      <c r="C1657" s="785"/>
      <c r="D1657" s="786"/>
      <c r="E1657" s="786"/>
      <c r="F1657" s="786"/>
      <c r="G1657" s="786"/>
      <c r="H1657" s="786"/>
      <c r="I1657" s="786"/>
      <c r="J1657" s="786"/>
      <c r="K1657" s="786"/>
      <c r="L1657" s="786"/>
      <c r="M1657" s="786"/>
      <c r="N1657" s="786"/>
      <c r="O1657" s="787"/>
      <c r="P1657" s="82"/>
    </row>
    <row r="1658" spans="2:16">
      <c r="B1658" s="81"/>
      <c r="C1658" s="757" t="s">
        <v>38</v>
      </c>
      <c r="D1658" s="758"/>
      <c r="E1658" s="758"/>
      <c r="F1658" s="758"/>
      <c r="G1658" s="758"/>
      <c r="H1658" s="758"/>
      <c r="I1658" s="758"/>
      <c r="J1658" s="760"/>
      <c r="K1658" s="241" t="s">
        <v>39</v>
      </c>
      <c r="L1658" s="121" t="s">
        <v>8</v>
      </c>
      <c r="M1658" s="759" t="s">
        <v>48</v>
      </c>
      <c r="N1658" s="760"/>
      <c r="O1658" s="122" t="s">
        <v>45</v>
      </c>
      <c r="P1658" s="82"/>
    </row>
    <row r="1659" spans="2:16">
      <c r="B1659" s="81"/>
      <c r="C1659" s="397" t="s">
        <v>280</v>
      </c>
      <c r="D1659" s="401"/>
      <c r="E1659" s="401"/>
      <c r="F1659" s="401"/>
      <c r="G1659" s="401"/>
      <c r="H1659" s="401"/>
      <c r="I1659" s="401"/>
      <c r="J1659" s="402"/>
      <c r="K1659" s="208" t="s">
        <v>163</v>
      </c>
      <c r="L1659" s="209">
        <v>0.04</v>
      </c>
      <c r="M1659" s="889">
        <v>531700</v>
      </c>
      <c r="N1659" s="890"/>
      <c r="O1659" s="135">
        <f>+ROUND(M1659*L1659,2)</f>
        <v>21268</v>
      </c>
      <c r="P1659" s="82"/>
    </row>
    <row r="1660" spans="2:16" ht="14.4" thickBot="1">
      <c r="B1660" s="81"/>
      <c r="C1660" s="202"/>
      <c r="D1660" s="164"/>
      <c r="E1660" s="164"/>
      <c r="F1660" s="164"/>
      <c r="G1660" s="164"/>
      <c r="H1660" s="164"/>
      <c r="I1660" s="164"/>
      <c r="J1660" s="204"/>
      <c r="K1660" s="208"/>
      <c r="L1660" s="209"/>
      <c r="M1660" s="860"/>
      <c r="N1660" s="861"/>
      <c r="O1660" s="135"/>
      <c r="P1660" s="82"/>
    </row>
    <row r="1661" spans="2:16" ht="14.4" thickBot="1">
      <c r="B1661" s="81"/>
      <c r="C1661" s="767" t="s">
        <v>46</v>
      </c>
      <c r="D1661" s="768"/>
      <c r="E1661" s="768"/>
      <c r="F1661" s="768"/>
      <c r="G1661" s="768"/>
      <c r="H1661" s="768"/>
      <c r="I1661" s="768"/>
      <c r="J1661" s="768"/>
      <c r="K1661" s="768"/>
      <c r="L1661" s="768"/>
      <c r="M1661" s="768"/>
      <c r="N1661" s="769"/>
      <c r="O1661" s="141">
        <f>SUM(O1659:O1660)</f>
        <v>21268</v>
      </c>
      <c r="P1661" s="82"/>
    </row>
    <row r="1662" spans="2:16">
      <c r="B1662" s="81"/>
      <c r="C1662" s="779" t="s">
        <v>49</v>
      </c>
      <c r="D1662" s="780"/>
      <c r="E1662" s="780"/>
      <c r="F1662" s="780"/>
      <c r="G1662" s="780"/>
      <c r="H1662" s="780"/>
      <c r="I1662" s="780"/>
      <c r="J1662" s="780"/>
      <c r="K1662" s="780"/>
      <c r="L1662" s="780"/>
      <c r="M1662" s="780"/>
      <c r="N1662" s="780"/>
      <c r="O1662" s="781"/>
      <c r="P1662" s="82"/>
    </row>
    <row r="1663" spans="2:16">
      <c r="B1663" s="81"/>
      <c r="C1663" s="782"/>
      <c r="D1663" s="783"/>
      <c r="E1663" s="783"/>
      <c r="F1663" s="783"/>
      <c r="G1663" s="783"/>
      <c r="H1663" s="783"/>
      <c r="I1663" s="783"/>
      <c r="J1663" s="783"/>
      <c r="K1663" s="783"/>
      <c r="L1663" s="783"/>
      <c r="M1663" s="783"/>
      <c r="N1663" s="783"/>
      <c r="O1663" s="784"/>
      <c r="P1663" s="82"/>
    </row>
    <row r="1664" spans="2:16" ht="14.4" thickBot="1">
      <c r="B1664" s="81"/>
      <c r="C1664" s="785"/>
      <c r="D1664" s="786"/>
      <c r="E1664" s="786"/>
      <c r="F1664" s="786"/>
      <c r="G1664" s="786"/>
      <c r="H1664" s="786"/>
      <c r="I1664" s="786"/>
      <c r="J1664" s="786"/>
      <c r="K1664" s="786"/>
      <c r="L1664" s="786"/>
      <c r="M1664" s="786"/>
      <c r="N1664" s="786"/>
      <c r="O1664" s="787"/>
      <c r="P1664" s="82"/>
    </row>
    <row r="1665" spans="2:16">
      <c r="B1665" s="81"/>
      <c r="C1665" s="757" t="s">
        <v>50</v>
      </c>
      <c r="D1665" s="758"/>
      <c r="E1665" s="758"/>
      <c r="F1665" s="758"/>
      <c r="G1665" s="758"/>
      <c r="H1665" s="758"/>
      <c r="I1665" s="758"/>
      <c r="J1665" s="121" t="s">
        <v>51</v>
      </c>
      <c r="K1665" s="237" t="s">
        <v>52</v>
      </c>
      <c r="L1665" s="124" t="s">
        <v>53</v>
      </c>
      <c r="M1665" s="759" t="s">
        <v>54</v>
      </c>
      <c r="N1665" s="760"/>
      <c r="O1665" s="122" t="s">
        <v>45</v>
      </c>
      <c r="P1665" s="82"/>
    </row>
    <row r="1666" spans="2:16">
      <c r="B1666" s="81"/>
      <c r="C1666" s="761" t="s">
        <v>196</v>
      </c>
      <c r="D1666" s="762"/>
      <c r="E1666" s="762"/>
      <c r="F1666" s="762"/>
      <c r="G1666" s="762"/>
      <c r="H1666" s="762"/>
      <c r="I1666" s="762"/>
      <c r="J1666" s="55">
        <v>0.05</v>
      </c>
      <c r="K1666" s="56">
        <v>12</v>
      </c>
      <c r="L1666" s="55" t="s">
        <v>197</v>
      </c>
      <c r="M1666" s="763">
        <v>1800</v>
      </c>
      <c r="N1666" s="764"/>
      <c r="O1666" s="54">
        <f>M1666*K1666*J1666</f>
        <v>1080</v>
      </c>
      <c r="P1666" s="82"/>
    </row>
    <row r="1667" spans="2:16" ht="14.4" thickBot="1">
      <c r="B1667" s="81"/>
      <c r="C1667" s="755"/>
      <c r="D1667" s="756"/>
      <c r="E1667" s="756"/>
      <c r="F1667" s="756"/>
      <c r="G1667" s="756"/>
      <c r="H1667" s="756"/>
      <c r="I1667" s="756"/>
      <c r="J1667" s="46"/>
      <c r="K1667" s="26"/>
      <c r="L1667" s="46"/>
      <c r="M1667" s="765"/>
      <c r="N1667" s="766"/>
      <c r="O1667" s="151"/>
      <c r="P1667" s="82"/>
    </row>
    <row r="1668" spans="2:16" ht="14.4" thickBot="1">
      <c r="B1668" s="81"/>
      <c r="C1668" s="767" t="s">
        <v>46</v>
      </c>
      <c r="D1668" s="768"/>
      <c r="E1668" s="768"/>
      <c r="F1668" s="768"/>
      <c r="G1668" s="768"/>
      <c r="H1668" s="768"/>
      <c r="I1668" s="768"/>
      <c r="J1668" s="768"/>
      <c r="K1668" s="768"/>
      <c r="L1668" s="768"/>
      <c r="M1668" s="768"/>
      <c r="N1668" s="769"/>
      <c r="O1668" s="136">
        <f>SUM(O1666:O1667)</f>
        <v>1080</v>
      </c>
      <c r="P1668" s="82"/>
    </row>
    <row r="1669" spans="2:16">
      <c r="B1669" s="81"/>
      <c r="C1669" s="779" t="s">
        <v>55</v>
      </c>
      <c r="D1669" s="780"/>
      <c r="E1669" s="780"/>
      <c r="F1669" s="780"/>
      <c r="G1669" s="780"/>
      <c r="H1669" s="780"/>
      <c r="I1669" s="780"/>
      <c r="J1669" s="780"/>
      <c r="K1669" s="780"/>
      <c r="L1669" s="780"/>
      <c r="M1669" s="780"/>
      <c r="N1669" s="780"/>
      <c r="O1669" s="781"/>
      <c r="P1669" s="82"/>
    </row>
    <row r="1670" spans="2:16">
      <c r="B1670" s="81"/>
      <c r="C1670" s="782"/>
      <c r="D1670" s="783"/>
      <c r="E1670" s="783"/>
      <c r="F1670" s="783"/>
      <c r="G1670" s="783"/>
      <c r="H1670" s="783"/>
      <c r="I1670" s="783"/>
      <c r="J1670" s="783"/>
      <c r="K1670" s="783"/>
      <c r="L1670" s="783"/>
      <c r="M1670" s="783"/>
      <c r="N1670" s="783"/>
      <c r="O1670" s="784"/>
      <c r="P1670" s="82"/>
    </row>
    <row r="1671" spans="2:16" ht="14.4" thickBot="1">
      <c r="B1671" s="81"/>
      <c r="C1671" s="785"/>
      <c r="D1671" s="786"/>
      <c r="E1671" s="786"/>
      <c r="F1671" s="786"/>
      <c r="G1671" s="786"/>
      <c r="H1671" s="786"/>
      <c r="I1671" s="786"/>
      <c r="J1671" s="786"/>
      <c r="K1671" s="786"/>
      <c r="L1671" s="786"/>
      <c r="M1671" s="786"/>
      <c r="N1671" s="786"/>
      <c r="O1671" s="787"/>
      <c r="P1671" s="82"/>
    </row>
    <row r="1672" spans="2:16" ht="33.6" customHeight="1">
      <c r="B1672" s="81"/>
      <c r="C1672" s="770" t="s">
        <v>56</v>
      </c>
      <c r="D1672" s="771"/>
      <c r="E1672" s="771"/>
      <c r="F1672" s="771"/>
      <c r="G1672" s="771"/>
      <c r="H1672" s="771"/>
      <c r="I1672" s="771"/>
      <c r="J1672" s="143" t="s">
        <v>57</v>
      </c>
      <c r="K1672" s="144" t="s">
        <v>58</v>
      </c>
      <c r="L1672" s="145" t="s">
        <v>59</v>
      </c>
      <c r="M1672" s="772" t="s">
        <v>44</v>
      </c>
      <c r="N1672" s="773"/>
      <c r="O1672" s="146" t="s">
        <v>45</v>
      </c>
      <c r="P1672" s="82"/>
    </row>
    <row r="1673" spans="2:16">
      <c r="B1673" s="81"/>
      <c r="C1673" s="52" t="s">
        <v>219</v>
      </c>
      <c r="D1673" s="222"/>
      <c r="E1673" s="222"/>
      <c r="F1673" s="222"/>
      <c r="G1673" s="222"/>
      <c r="H1673" s="222"/>
      <c r="I1673" s="222"/>
      <c r="J1673" s="223">
        <v>209100</v>
      </c>
      <c r="K1673" s="224">
        <v>1.8</v>
      </c>
      <c r="L1673" s="148">
        <f>ROUND(K1673*J1673,2)</f>
        <v>376380</v>
      </c>
      <c r="M1673" s="867">
        <v>28</v>
      </c>
      <c r="N1673" s="868"/>
      <c r="O1673" s="149">
        <f>+ROUND(L1673/M1673,0)</f>
        <v>13442</v>
      </c>
      <c r="P1673" s="82"/>
    </row>
    <row r="1674" spans="2:16">
      <c r="B1674" s="81"/>
      <c r="C1674" s="52"/>
      <c r="D1674" s="51"/>
      <c r="E1674" s="51"/>
      <c r="F1674" s="51"/>
      <c r="G1674" s="51"/>
      <c r="H1674" s="51"/>
      <c r="I1674" s="51"/>
      <c r="J1674" s="142"/>
      <c r="K1674" s="147"/>
      <c r="L1674" s="148"/>
      <c r="M1674" s="848"/>
      <c r="N1674" s="849"/>
      <c r="O1674" s="149"/>
      <c r="P1674" s="82"/>
    </row>
    <row r="1675" spans="2:16">
      <c r="B1675" s="81"/>
      <c r="C1675" s="52"/>
      <c r="D1675" s="51"/>
      <c r="E1675" s="51"/>
      <c r="F1675" s="51"/>
      <c r="G1675" s="51"/>
      <c r="H1675" s="51"/>
      <c r="I1675" s="51"/>
      <c r="J1675" s="50"/>
      <c r="K1675" s="49"/>
      <c r="L1675" s="48"/>
      <c r="M1675" s="802"/>
      <c r="N1675" s="803"/>
      <c r="O1675" s="47"/>
      <c r="P1675" s="82"/>
    </row>
    <row r="1676" spans="2:16" ht="14.4" thickBot="1">
      <c r="B1676" s="81"/>
      <c r="C1676" s="755"/>
      <c r="D1676" s="756"/>
      <c r="E1676" s="756"/>
      <c r="F1676" s="756"/>
      <c r="G1676" s="756"/>
      <c r="H1676" s="756"/>
      <c r="I1676" s="756"/>
      <c r="J1676" s="46"/>
      <c r="K1676" s="26"/>
      <c r="L1676" s="46"/>
      <c r="M1676" s="765"/>
      <c r="N1676" s="766"/>
      <c r="O1676" s="45"/>
      <c r="P1676" s="82"/>
    </row>
    <row r="1677" spans="2:16" ht="14.4" thickBot="1">
      <c r="B1677" s="81"/>
      <c r="C1677" s="767" t="s">
        <v>46</v>
      </c>
      <c r="D1677" s="768"/>
      <c r="E1677" s="768"/>
      <c r="F1677" s="768"/>
      <c r="G1677" s="768"/>
      <c r="H1677" s="768"/>
      <c r="I1677" s="768"/>
      <c r="J1677" s="768"/>
      <c r="K1677" s="768"/>
      <c r="L1677" s="768"/>
      <c r="M1677" s="768"/>
      <c r="N1677" s="769"/>
      <c r="O1677" s="141">
        <f>SUM(O1673:O1676)</f>
        <v>13442</v>
      </c>
      <c r="P1677" s="82"/>
    </row>
    <row r="1678" spans="2:16" ht="14.4" thickBot="1">
      <c r="B1678" s="81"/>
      <c r="C1678" s="30"/>
      <c r="O1678" s="29"/>
      <c r="P1678" s="82"/>
    </row>
    <row r="1679" spans="2:16" ht="14.4" thickBot="1">
      <c r="B1679" s="81"/>
      <c r="C1679" s="752" t="s">
        <v>60</v>
      </c>
      <c r="D1679" s="753"/>
      <c r="E1679" s="753"/>
      <c r="F1679" s="753"/>
      <c r="G1679" s="753"/>
      <c r="H1679" s="753"/>
      <c r="I1679" s="753"/>
      <c r="J1679" s="753"/>
      <c r="K1679" s="753"/>
      <c r="L1679" s="753"/>
      <c r="M1679" s="753"/>
      <c r="N1679" s="754"/>
      <c r="O1679" s="150">
        <f>ROUND(O1677+O1668+O1661+O1654,2)</f>
        <v>37418.199999999997</v>
      </c>
      <c r="P1679" s="82"/>
    </row>
    <row r="1680" spans="2:16">
      <c r="B1680" s="81"/>
      <c r="C1680" s="779" t="s">
        <v>61</v>
      </c>
      <c r="D1680" s="780"/>
      <c r="E1680" s="780"/>
      <c r="F1680" s="780"/>
      <c r="G1680" s="780"/>
      <c r="H1680" s="780"/>
      <c r="I1680" s="780"/>
      <c r="J1680" s="780"/>
      <c r="K1680" s="780"/>
      <c r="L1680" s="780"/>
      <c r="M1680" s="780"/>
      <c r="N1680" s="780"/>
      <c r="O1680" s="781"/>
      <c r="P1680" s="82"/>
    </row>
    <row r="1681" spans="2:16">
      <c r="B1681" s="81"/>
      <c r="C1681" s="782"/>
      <c r="D1681" s="783"/>
      <c r="E1681" s="783"/>
      <c r="F1681" s="783"/>
      <c r="G1681" s="783"/>
      <c r="H1681" s="783"/>
      <c r="I1681" s="783"/>
      <c r="J1681" s="783"/>
      <c r="K1681" s="783"/>
      <c r="L1681" s="783"/>
      <c r="M1681" s="783"/>
      <c r="N1681" s="783"/>
      <c r="O1681" s="784"/>
      <c r="P1681" s="82"/>
    </row>
    <row r="1682" spans="2:16" ht="14.4" thickBot="1">
      <c r="B1682" s="81"/>
      <c r="C1682" s="785"/>
      <c r="D1682" s="786"/>
      <c r="E1682" s="786"/>
      <c r="F1682" s="786"/>
      <c r="G1682" s="786"/>
      <c r="H1682" s="786"/>
      <c r="I1682" s="786"/>
      <c r="J1682" s="786"/>
      <c r="K1682" s="786"/>
      <c r="L1682" s="786"/>
      <c r="M1682" s="786"/>
      <c r="N1682" s="786"/>
      <c r="O1682" s="787"/>
      <c r="P1682" s="82"/>
    </row>
    <row r="1683" spans="2:16">
      <c r="B1683" s="81"/>
      <c r="C1683" s="757" t="s">
        <v>62</v>
      </c>
      <c r="D1683" s="758"/>
      <c r="E1683" s="758"/>
      <c r="F1683" s="758"/>
      <c r="G1683" s="758"/>
      <c r="H1683" s="758"/>
      <c r="I1683" s="758"/>
      <c r="J1683" s="237"/>
      <c r="K1683" s="238"/>
      <c r="L1683" s="125" t="s">
        <v>63</v>
      </c>
      <c r="M1683" s="850" t="s">
        <v>64</v>
      </c>
      <c r="N1683" s="851"/>
      <c r="O1683" s="127"/>
      <c r="P1683" s="82"/>
    </row>
    <row r="1684" spans="2:16">
      <c r="B1684" s="81"/>
      <c r="C1684" s="761" t="s">
        <v>18</v>
      </c>
      <c r="D1684" s="762"/>
      <c r="E1684" s="762"/>
      <c r="F1684" s="762"/>
      <c r="G1684" s="762"/>
      <c r="H1684" s="762"/>
      <c r="I1684" s="762"/>
      <c r="J1684" s="43"/>
      <c r="K1684" s="42"/>
      <c r="L1684" s="39">
        <v>0.28999999999999998</v>
      </c>
      <c r="M1684" s="831">
        <f>+ROUND(O1679*L1684,2)</f>
        <v>10851.28</v>
      </c>
      <c r="N1684" s="832"/>
      <c r="O1684" s="38"/>
      <c r="P1684" s="82"/>
    </row>
    <row r="1685" spans="2:16">
      <c r="B1685" s="81"/>
      <c r="C1685" s="44" t="s">
        <v>65</v>
      </c>
      <c r="D1685" s="31"/>
      <c r="E1685" s="31"/>
      <c r="F1685" s="31"/>
      <c r="G1685" s="31"/>
      <c r="H1685" s="31"/>
      <c r="I1685" s="31"/>
      <c r="J1685" s="43"/>
      <c r="K1685" s="42"/>
      <c r="L1685" s="39">
        <v>0.01</v>
      </c>
      <c r="M1685" s="831">
        <f>+ROUND(O1679*L1685,2)</f>
        <v>374.18</v>
      </c>
      <c r="N1685" s="832"/>
      <c r="O1685" s="38"/>
      <c r="P1685" s="82"/>
    </row>
    <row r="1686" spans="2:16" ht="14.4" thickBot="1">
      <c r="B1686" s="81"/>
      <c r="C1686" s="239" t="s">
        <v>66</v>
      </c>
      <c r="D1686" s="240"/>
      <c r="E1686" s="240"/>
      <c r="F1686" s="240"/>
      <c r="G1686" s="240"/>
      <c r="H1686" s="240"/>
      <c r="I1686" s="240"/>
      <c r="J1686" s="41"/>
      <c r="K1686" s="40"/>
      <c r="L1686" s="39">
        <v>0.05</v>
      </c>
      <c r="M1686" s="833">
        <f>+ROUND(O1679*L1686,2)</f>
        <v>1870.91</v>
      </c>
      <c r="N1686" s="834"/>
      <c r="O1686" s="38"/>
      <c r="P1686" s="82"/>
    </row>
    <row r="1687" spans="2:16" ht="14.4" thickBot="1">
      <c r="B1687" s="81"/>
      <c r="C1687" s="767" t="s">
        <v>46</v>
      </c>
      <c r="D1687" s="768"/>
      <c r="E1687" s="768"/>
      <c r="F1687" s="768"/>
      <c r="G1687" s="768"/>
      <c r="H1687" s="768"/>
      <c r="I1687" s="768"/>
      <c r="J1687" s="768"/>
      <c r="K1687" s="768"/>
      <c r="L1687" s="768"/>
      <c r="M1687" s="768"/>
      <c r="N1687" s="769"/>
      <c r="O1687" s="136">
        <f>SUM(M1684:N1686)</f>
        <v>13096.37</v>
      </c>
      <c r="P1687" s="82"/>
    </row>
    <row r="1688" spans="2:16" ht="14.4" thickBot="1">
      <c r="B1688" s="81"/>
      <c r="C1688" s="30"/>
      <c r="O1688" s="29"/>
      <c r="P1688" s="82"/>
    </row>
    <row r="1689" spans="2:16" ht="14.4" thickBot="1">
      <c r="B1689" s="81"/>
      <c r="C1689" s="752" t="s">
        <v>67</v>
      </c>
      <c r="D1689" s="753"/>
      <c r="E1689" s="753"/>
      <c r="F1689" s="753"/>
      <c r="G1689" s="753"/>
      <c r="H1689" s="753"/>
      <c r="I1689" s="753"/>
      <c r="J1689" s="753"/>
      <c r="K1689" s="753"/>
      <c r="L1689" s="753"/>
      <c r="M1689" s="753"/>
      <c r="N1689" s="754"/>
      <c r="O1689" s="150">
        <f>+O1687+O1679</f>
        <v>50514.57</v>
      </c>
      <c r="P1689" s="82"/>
    </row>
    <row r="1690" spans="2:16">
      <c r="B1690" s="81"/>
      <c r="C1690" s="37"/>
      <c r="D1690" s="36"/>
      <c r="E1690" s="36"/>
      <c r="F1690" s="36"/>
      <c r="G1690" s="36"/>
      <c r="H1690" s="36"/>
      <c r="I1690" s="36"/>
      <c r="J1690" s="36"/>
      <c r="K1690" s="36"/>
      <c r="L1690" s="36"/>
      <c r="M1690" s="36"/>
      <c r="N1690" s="36"/>
      <c r="O1690" s="35"/>
      <c r="P1690" s="82"/>
    </row>
    <row r="1691" spans="2:16">
      <c r="B1691" s="81"/>
      <c r="C1691" s="30"/>
      <c r="O1691" s="29"/>
      <c r="P1691" s="82"/>
    </row>
    <row r="1692" spans="2:16">
      <c r="B1692" s="81"/>
      <c r="C1692" s="30"/>
      <c r="O1692" s="29"/>
      <c r="P1692" s="82"/>
    </row>
    <row r="1693" spans="2:16" ht="18">
      <c r="B1693" s="81"/>
      <c r="C1693" s="30"/>
      <c r="H1693" s="128" t="s">
        <v>75</v>
      </c>
      <c r="O1693" s="29"/>
      <c r="P1693" s="82"/>
    </row>
    <row r="1694" spans="2:16" ht="18">
      <c r="B1694" s="81"/>
      <c r="C1694" s="34"/>
      <c r="D1694" s="85"/>
      <c r="E1694" s="85"/>
      <c r="F1694" s="85"/>
      <c r="G1694" s="85"/>
      <c r="H1694" s="128"/>
      <c r="I1694" s="85"/>
      <c r="J1694" s="85"/>
      <c r="K1694" s="85"/>
      <c r="L1694" s="85"/>
      <c r="M1694" s="85"/>
      <c r="N1694" s="85"/>
      <c r="O1694" s="33"/>
      <c r="P1694" s="82"/>
    </row>
    <row r="1695" spans="2:16" ht="18">
      <c r="B1695" s="81"/>
      <c r="C1695" s="34"/>
      <c r="D1695" s="85"/>
      <c r="E1695" s="85"/>
      <c r="F1695" s="85"/>
      <c r="G1695" s="85"/>
      <c r="H1695" s="128"/>
      <c r="K1695" s="85"/>
      <c r="L1695" s="85"/>
      <c r="M1695" s="85"/>
      <c r="N1695" s="85"/>
      <c r="O1695" s="33"/>
      <c r="P1695" s="82"/>
    </row>
    <row r="1696" spans="2:16" ht="18">
      <c r="B1696" s="81"/>
      <c r="C1696" s="32"/>
      <c r="D1696" s="86"/>
      <c r="E1696" s="86"/>
      <c r="F1696" s="86"/>
      <c r="G1696" s="86"/>
      <c r="H1696" s="128" t="s">
        <v>76</v>
      </c>
      <c r="I1696" s="86"/>
      <c r="J1696" s="86"/>
      <c r="K1696" s="86"/>
      <c r="L1696" s="86"/>
      <c r="M1696" s="86"/>
      <c r="N1696" s="86"/>
      <c r="O1696" s="28"/>
      <c r="P1696" s="82"/>
    </row>
    <row r="1697" spans="2:16" ht="18">
      <c r="B1697" s="81"/>
      <c r="C1697" s="30"/>
      <c r="H1697" s="129" t="s">
        <v>95</v>
      </c>
      <c r="O1697" s="29"/>
      <c r="P1697" s="82"/>
    </row>
    <row r="1698" spans="2:16" ht="18">
      <c r="B1698" s="81"/>
      <c r="C1698" s="27"/>
      <c r="D1698" s="87"/>
      <c r="E1698" s="87"/>
      <c r="H1698" s="128" t="s">
        <v>77</v>
      </c>
      <c r="K1698" s="130"/>
      <c r="L1698" s="130"/>
      <c r="M1698" s="130"/>
      <c r="N1698" s="130"/>
      <c r="O1698" s="131"/>
      <c r="P1698" s="82"/>
    </row>
    <row r="1699" spans="2:16" ht="16.2" thickBot="1">
      <c r="B1699" s="81"/>
      <c r="C1699" s="835"/>
      <c r="D1699" s="836"/>
      <c r="E1699" s="836"/>
      <c r="F1699" s="26"/>
      <c r="G1699" s="26"/>
      <c r="H1699" s="26"/>
      <c r="I1699" s="26"/>
      <c r="J1699" s="26"/>
      <c r="K1699" s="132"/>
      <c r="L1699" s="132"/>
      <c r="M1699" s="132"/>
      <c r="N1699" s="132"/>
      <c r="O1699" s="133"/>
      <c r="P1699" s="82"/>
    </row>
    <row r="1700" spans="2:16" ht="14.4" thickBot="1">
      <c r="B1700" s="88"/>
      <c r="C1700" s="89"/>
      <c r="D1700" s="89"/>
      <c r="E1700" s="89"/>
      <c r="F1700" s="89"/>
      <c r="G1700" s="89"/>
      <c r="H1700" s="89"/>
      <c r="I1700" s="89"/>
      <c r="J1700" s="89"/>
      <c r="K1700" s="89"/>
      <c r="L1700" s="89"/>
      <c r="M1700" s="89"/>
      <c r="N1700" s="89"/>
      <c r="O1700" s="89"/>
      <c r="P1700" s="90"/>
    </row>
    <row r="1701" spans="2:16" ht="14.4" thickTop="1"/>
    <row r="1702" spans="2:16" ht="14.4" thickBot="1"/>
    <row r="1703" spans="2:16" ht="14.4" thickTop="1">
      <c r="B1703" s="828"/>
      <c r="C1703" s="829"/>
      <c r="D1703" s="829"/>
      <c r="E1703" s="829"/>
      <c r="F1703" s="829"/>
      <c r="G1703" s="829"/>
      <c r="H1703" s="829"/>
      <c r="I1703" s="829"/>
      <c r="J1703" s="829"/>
      <c r="K1703" s="829"/>
      <c r="L1703" s="829"/>
      <c r="M1703" s="829"/>
      <c r="N1703" s="829"/>
      <c r="O1703" s="829"/>
      <c r="P1703" s="830"/>
    </row>
    <row r="1704" spans="2:16" ht="13.8" customHeight="1">
      <c r="B1704" s="103"/>
      <c r="C1704" s="933" t="s">
        <v>336</v>
      </c>
      <c r="D1704" s="933"/>
      <c r="E1704" s="933"/>
      <c r="F1704" s="933"/>
      <c r="G1704" s="933"/>
      <c r="H1704" s="933"/>
      <c r="I1704" s="933"/>
      <c r="J1704" s="933"/>
      <c r="K1704" s="933"/>
      <c r="L1704" s="933"/>
      <c r="M1704" s="933"/>
      <c r="P1704" s="82"/>
    </row>
    <row r="1705" spans="2:16" ht="14.4">
      <c r="B1705" s="103"/>
      <c r="C1705" s="933" t="s">
        <v>334</v>
      </c>
      <c r="D1705" s="933"/>
      <c r="E1705" s="933"/>
      <c r="F1705" s="933"/>
      <c r="G1705" s="935"/>
      <c r="H1705" s="935"/>
      <c r="I1705" s="935"/>
      <c r="J1705" s="935"/>
      <c r="K1705" s="935"/>
      <c r="L1705" s="935"/>
      <c r="M1705" s="935"/>
      <c r="P1705" s="82"/>
    </row>
    <row r="1706" spans="2:16">
      <c r="B1706" s="103"/>
      <c r="C1706" s="91"/>
      <c r="D1706" s="92"/>
      <c r="E1706" s="91"/>
      <c r="F1706" s="92"/>
      <c r="P1706" s="82"/>
    </row>
    <row r="1707" spans="2:16" ht="14.4" thickBot="1">
      <c r="B1707" s="81"/>
      <c r="P1707" s="82"/>
    </row>
    <row r="1708" spans="2:16">
      <c r="B1708" s="81"/>
      <c r="C1708" s="820"/>
      <c r="D1708" s="821"/>
      <c r="E1708" s="810"/>
      <c r="F1708" s="810"/>
      <c r="G1708" s="810"/>
      <c r="H1708" s="810"/>
      <c r="I1708" s="810"/>
      <c r="J1708" s="810"/>
      <c r="K1708" s="811"/>
      <c r="L1708" s="790"/>
      <c r="M1708" s="791"/>
      <c r="N1708" s="791"/>
      <c r="O1708" s="792"/>
      <c r="P1708" s="82"/>
    </row>
    <row r="1709" spans="2:16">
      <c r="B1709" s="81"/>
      <c r="C1709" s="822"/>
      <c r="D1709" s="823"/>
      <c r="E1709" s="812" t="s">
        <v>74</v>
      </c>
      <c r="F1709" s="812"/>
      <c r="G1709" s="812"/>
      <c r="H1709" s="812"/>
      <c r="I1709" s="812"/>
      <c r="J1709" s="812"/>
      <c r="K1709" s="813"/>
      <c r="L1709" s="793"/>
      <c r="M1709" s="794"/>
      <c r="N1709" s="794"/>
      <c r="O1709" s="795"/>
      <c r="P1709" s="82"/>
    </row>
    <row r="1710" spans="2:16">
      <c r="B1710" s="81"/>
      <c r="C1710" s="822"/>
      <c r="D1710" s="823"/>
      <c r="E1710" s="814"/>
      <c r="F1710" s="814"/>
      <c r="G1710" s="814"/>
      <c r="H1710" s="814"/>
      <c r="I1710" s="814"/>
      <c r="J1710" s="814"/>
      <c r="K1710" s="815"/>
      <c r="L1710" s="774" t="s">
        <v>28</v>
      </c>
      <c r="M1710" s="796"/>
      <c r="N1710" s="797"/>
      <c r="O1710" s="798"/>
      <c r="P1710" s="82"/>
    </row>
    <row r="1711" spans="2:16">
      <c r="B1711" s="81"/>
      <c r="C1711" s="822"/>
      <c r="D1711" s="823"/>
      <c r="E1711" s="812"/>
      <c r="F1711" s="812"/>
      <c r="G1711" s="812"/>
      <c r="H1711" s="812"/>
      <c r="I1711" s="812"/>
      <c r="J1711" s="812"/>
      <c r="K1711" s="813"/>
      <c r="L1711" s="775"/>
      <c r="M1711" s="799"/>
      <c r="N1711" s="800"/>
      <c r="O1711" s="801"/>
      <c r="P1711" s="82"/>
    </row>
    <row r="1712" spans="2:16">
      <c r="B1712" s="81"/>
      <c r="C1712" s="822"/>
      <c r="D1712" s="823"/>
      <c r="E1712" s="816"/>
      <c r="F1712" s="816"/>
      <c r="G1712" s="816"/>
      <c r="H1712" s="816"/>
      <c r="I1712" s="816"/>
      <c r="J1712" s="816"/>
      <c r="K1712" s="817"/>
      <c r="L1712" s="774" t="s">
        <v>29</v>
      </c>
      <c r="M1712" s="774">
        <v>22</v>
      </c>
      <c r="N1712" s="774" t="s">
        <v>30</v>
      </c>
      <c r="O1712" s="788" t="str">
        <f>+$O$11</f>
        <v>X</v>
      </c>
      <c r="P1712" s="82"/>
    </row>
    <row r="1713" spans="2:16">
      <c r="B1713" s="81"/>
      <c r="C1713" s="822"/>
      <c r="D1713" s="823"/>
      <c r="E1713" s="816"/>
      <c r="F1713" s="816"/>
      <c r="G1713" s="816"/>
      <c r="H1713" s="816"/>
      <c r="I1713" s="816"/>
      <c r="J1713" s="816"/>
      <c r="K1713" s="817"/>
      <c r="L1713" s="804"/>
      <c r="M1713" s="804"/>
      <c r="N1713" s="804"/>
      <c r="O1713" s="789"/>
      <c r="P1713" s="82"/>
    </row>
    <row r="1714" spans="2:16">
      <c r="B1714" s="81"/>
      <c r="C1714" s="824"/>
      <c r="D1714" s="825"/>
      <c r="E1714" s="818" t="s">
        <v>31</v>
      </c>
      <c r="F1714" s="818"/>
      <c r="G1714" s="818"/>
      <c r="H1714" s="818"/>
      <c r="I1714" s="818"/>
      <c r="J1714" s="818"/>
      <c r="K1714" s="819"/>
      <c r="L1714" s="804"/>
      <c r="M1714" s="804"/>
      <c r="N1714" s="804"/>
      <c r="O1714" s="789"/>
      <c r="P1714" s="82"/>
    </row>
    <row r="1715" spans="2:16" ht="14.4" thickBot="1">
      <c r="B1715" s="81"/>
      <c r="C1715" s="74"/>
      <c r="D1715" s="73"/>
      <c r="E1715" s="73"/>
      <c r="F1715" s="73"/>
      <c r="G1715" s="73"/>
      <c r="H1715" s="73"/>
      <c r="I1715" s="73"/>
      <c r="J1715" s="73"/>
      <c r="K1715" s="73"/>
      <c r="L1715" s="73"/>
      <c r="M1715" s="72"/>
      <c r="N1715" s="72"/>
      <c r="O1715" s="71"/>
      <c r="P1715" s="82"/>
    </row>
    <row r="1716" spans="2:16">
      <c r="B1716" s="81"/>
      <c r="C1716" s="70"/>
      <c r="D1716" s="69"/>
      <c r="E1716" s="69"/>
      <c r="F1716" s="69"/>
      <c r="G1716" s="69"/>
      <c r="H1716" s="69"/>
      <c r="I1716" s="69"/>
      <c r="J1716" s="69"/>
      <c r="K1716" s="69"/>
      <c r="L1716" s="68" t="s">
        <v>32</v>
      </c>
      <c r="M1716" s="67" t="s">
        <v>33</v>
      </c>
      <c r="N1716" s="67" t="s">
        <v>34</v>
      </c>
      <c r="O1716" s="66" t="s">
        <v>35</v>
      </c>
      <c r="P1716" s="82"/>
    </row>
    <row r="1717" spans="2:16">
      <c r="B1717" s="81"/>
      <c r="C1717" s="32"/>
      <c r="D1717" s="242"/>
      <c r="E1717" s="242"/>
      <c r="F1717" s="242"/>
      <c r="G1717" s="242"/>
      <c r="H1717" s="242"/>
      <c r="I1717" s="242"/>
      <c r="J1717" s="242"/>
      <c r="K1717" s="242"/>
      <c r="L1717" s="84"/>
      <c r="M1717" s="65">
        <f>+$M$16</f>
        <v>2</v>
      </c>
      <c r="N1717" s="65">
        <f>+$N$16</f>
        <v>6</v>
      </c>
      <c r="O1717" s="64">
        <f>+$O$16</f>
        <v>2026</v>
      </c>
      <c r="P1717" s="82"/>
    </row>
    <row r="1718" spans="2:16">
      <c r="B1718" s="81"/>
      <c r="C1718" s="63"/>
      <c r="D1718" s="62"/>
      <c r="E1718" s="62"/>
      <c r="F1718" s="62"/>
      <c r="G1718" s="62"/>
      <c r="H1718" s="62"/>
      <c r="I1718" s="62"/>
      <c r="J1718" s="62"/>
      <c r="K1718" s="62"/>
      <c r="L1718" s="62"/>
      <c r="M1718" s="62"/>
      <c r="N1718" s="62"/>
      <c r="O1718" s="61"/>
      <c r="P1718" s="82"/>
    </row>
    <row r="1719" spans="2:16" ht="14.4" thickBot="1">
      <c r="B1719" s="81"/>
      <c r="C1719" s="239"/>
      <c r="D1719" s="240"/>
      <c r="E1719" s="240"/>
      <c r="F1719" s="240"/>
      <c r="G1719" s="240"/>
      <c r="H1719" s="240"/>
      <c r="I1719" s="240"/>
      <c r="J1719" s="240"/>
      <c r="K1719" s="240"/>
      <c r="L1719" s="240"/>
      <c r="M1719" s="240"/>
      <c r="N1719" s="240"/>
      <c r="O1719" s="60"/>
      <c r="P1719" s="82"/>
    </row>
    <row r="1720" spans="2:16" ht="14.4" thickBot="1">
      <c r="B1720" s="81"/>
      <c r="C1720" s="37"/>
      <c r="D1720" s="36"/>
      <c r="E1720" s="36"/>
      <c r="F1720" s="36"/>
      <c r="G1720" s="36"/>
      <c r="H1720" s="36"/>
      <c r="K1720" s="36"/>
      <c r="L1720" s="36"/>
      <c r="M1720" s="36"/>
      <c r="N1720" s="36"/>
      <c r="O1720" s="35"/>
      <c r="P1720" s="82"/>
    </row>
    <row r="1721" spans="2:16">
      <c r="B1721" s="81"/>
      <c r="C1721" s="841" t="s">
        <v>36</v>
      </c>
      <c r="D1721" s="842"/>
      <c r="E1721" s="842"/>
      <c r="F1721" s="842"/>
      <c r="G1721" s="842"/>
      <c r="H1721" s="842"/>
      <c r="I1721" s="842"/>
      <c r="J1721" s="842"/>
      <c r="K1721" s="842"/>
      <c r="L1721" s="842"/>
      <c r="M1721" s="842"/>
      <c r="N1721" s="842"/>
      <c r="O1721" s="843"/>
      <c r="P1721" s="82"/>
    </row>
    <row r="1722" spans="2:16" ht="14.4" thickBot="1">
      <c r="B1722" s="81"/>
      <c r="C1722" s="30"/>
      <c r="O1722" s="29"/>
      <c r="P1722" s="82"/>
    </row>
    <row r="1723" spans="2:16">
      <c r="B1723" s="81"/>
      <c r="C1723" s="117" t="s">
        <v>37</v>
      </c>
      <c r="D1723" s="776" t="s">
        <v>38</v>
      </c>
      <c r="E1723" s="777"/>
      <c r="F1723" s="777"/>
      <c r="G1723" s="777"/>
      <c r="H1723" s="777"/>
      <c r="I1723" s="777"/>
      <c r="J1723" s="777"/>
      <c r="K1723" s="777"/>
      <c r="L1723" s="778"/>
      <c r="M1723" s="839" t="s">
        <v>39</v>
      </c>
      <c r="N1723" s="840"/>
      <c r="O1723" s="117" t="s">
        <v>8</v>
      </c>
      <c r="P1723" s="82"/>
    </row>
    <row r="1724" spans="2:16" ht="14.4" thickBot="1">
      <c r="B1724" s="81"/>
      <c r="C1724" s="118">
        <f>+'PRESUPUESTO OFICIAL (Entidad)'!D52</f>
        <v>8.02</v>
      </c>
      <c r="D1724" s="807" t="str">
        <f>+'PRESUPUESTO OFICIAL (Entidad)'!E52</f>
        <v>Pintura en vinilo para muros (3 manos)</v>
      </c>
      <c r="E1724" s="808"/>
      <c r="F1724" s="808"/>
      <c r="G1724" s="808"/>
      <c r="H1724" s="808"/>
      <c r="I1724" s="808"/>
      <c r="J1724" s="808"/>
      <c r="K1724" s="808"/>
      <c r="L1724" s="809"/>
      <c r="M1724" s="807" t="str">
        <f>+'PRESUPUESTO OFICIAL (Entidad)'!F52</f>
        <v>M2</v>
      </c>
      <c r="N1724" s="809"/>
      <c r="O1724" s="119">
        <f>+'PRESUPUESTO OFICIAL (Entidad)'!G52</f>
        <v>216</v>
      </c>
      <c r="P1724" s="82"/>
    </row>
    <row r="1725" spans="2:16">
      <c r="B1725" s="81"/>
      <c r="C1725" s="779" t="s">
        <v>40</v>
      </c>
      <c r="D1725" s="780"/>
      <c r="E1725" s="780"/>
      <c r="F1725" s="780"/>
      <c r="G1725" s="780"/>
      <c r="H1725" s="780"/>
      <c r="I1725" s="780"/>
      <c r="J1725" s="780"/>
      <c r="K1725" s="780"/>
      <c r="L1725" s="780"/>
      <c r="M1725" s="780"/>
      <c r="N1725" s="780"/>
      <c r="O1725" s="781"/>
      <c r="P1725" s="82"/>
    </row>
    <row r="1726" spans="2:16">
      <c r="B1726" s="81"/>
      <c r="C1726" s="782"/>
      <c r="D1726" s="783"/>
      <c r="E1726" s="783"/>
      <c r="F1726" s="783"/>
      <c r="G1726" s="783"/>
      <c r="H1726" s="783"/>
      <c r="I1726" s="783"/>
      <c r="J1726" s="783"/>
      <c r="K1726" s="783"/>
      <c r="L1726" s="783"/>
      <c r="M1726" s="783"/>
      <c r="N1726" s="783"/>
      <c r="O1726" s="784"/>
      <c r="P1726" s="82"/>
    </row>
    <row r="1727" spans="2:16" ht="14.4" thickBot="1">
      <c r="B1727" s="81"/>
      <c r="C1727" s="785"/>
      <c r="D1727" s="786"/>
      <c r="E1727" s="786"/>
      <c r="F1727" s="786"/>
      <c r="G1727" s="786"/>
      <c r="H1727" s="786"/>
      <c r="I1727" s="786"/>
      <c r="J1727" s="786"/>
      <c r="K1727" s="786"/>
      <c r="L1727" s="786"/>
      <c r="M1727" s="786"/>
      <c r="N1727" s="786"/>
      <c r="O1727" s="787"/>
      <c r="P1727" s="82"/>
    </row>
    <row r="1728" spans="2:16">
      <c r="B1728" s="81"/>
      <c r="C1728" s="757" t="s">
        <v>38</v>
      </c>
      <c r="D1728" s="837"/>
      <c r="E1728" s="837"/>
      <c r="F1728" s="837"/>
      <c r="G1728" s="838"/>
      <c r="H1728" s="759" t="s">
        <v>41</v>
      </c>
      <c r="I1728" s="837"/>
      <c r="J1728" s="805" t="s">
        <v>42</v>
      </c>
      <c r="K1728" s="806"/>
      <c r="L1728" s="121" t="s">
        <v>43</v>
      </c>
      <c r="M1728" s="759" t="s">
        <v>44</v>
      </c>
      <c r="N1728" s="760"/>
      <c r="O1728" s="122" t="s">
        <v>45</v>
      </c>
      <c r="P1728" s="82"/>
    </row>
    <row r="1729" spans="2:16">
      <c r="B1729" s="81"/>
      <c r="C1729" s="761" t="s">
        <v>78</v>
      </c>
      <c r="D1729" s="762"/>
      <c r="E1729" s="762"/>
      <c r="F1729" s="762"/>
      <c r="G1729" s="844"/>
      <c r="H1729" s="845"/>
      <c r="I1729" s="844"/>
      <c r="J1729" s="826" t="s">
        <v>79</v>
      </c>
      <c r="K1729" s="827"/>
      <c r="L1729" s="134">
        <f>+O1755</f>
        <v>12546</v>
      </c>
      <c r="M1729" s="846">
        <v>0.1</v>
      </c>
      <c r="N1729" s="847"/>
      <c r="O1729" s="135">
        <f>+ROUND(L1729*M1729,2)</f>
        <v>1254.5999999999999</v>
      </c>
      <c r="P1729" s="82"/>
    </row>
    <row r="1730" spans="2:16">
      <c r="B1730" s="81"/>
      <c r="C1730" s="202" t="s">
        <v>230</v>
      </c>
      <c r="D1730" s="164"/>
      <c r="E1730" s="164"/>
      <c r="F1730" s="164"/>
      <c r="G1730" s="204"/>
      <c r="H1730" s="205"/>
      <c r="I1730" s="204"/>
      <c r="J1730" s="863" t="s">
        <v>81</v>
      </c>
      <c r="K1730" s="864"/>
      <c r="L1730" s="206">
        <v>1420</v>
      </c>
      <c r="M1730" s="874">
        <v>5</v>
      </c>
      <c r="N1730" s="875"/>
      <c r="O1730" s="207">
        <f>+L1730/M1730</f>
        <v>284</v>
      </c>
      <c r="P1730" s="82"/>
    </row>
    <row r="1731" spans="2:16" ht="14.4" thickBot="1">
      <c r="B1731" s="81"/>
      <c r="C1731" s="755"/>
      <c r="D1731" s="756"/>
      <c r="E1731" s="756"/>
      <c r="F1731" s="756"/>
      <c r="G1731" s="852"/>
      <c r="H1731" s="853"/>
      <c r="I1731" s="852"/>
      <c r="J1731" s="765"/>
      <c r="K1731" s="766"/>
      <c r="L1731" s="212"/>
      <c r="M1731" s="854"/>
      <c r="N1731" s="855"/>
      <c r="O1731" s="135"/>
      <c r="P1731" s="82"/>
    </row>
    <row r="1732" spans="2:16" ht="14.4" thickBot="1">
      <c r="B1732" s="81"/>
      <c r="C1732" s="767" t="s">
        <v>46</v>
      </c>
      <c r="D1732" s="768"/>
      <c r="E1732" s="768"/>
      <c r="F1732" s="768"/>
      <c r="G1732" s="768"/>
      <c r="H1732" s="768"/>
      <c r="I1732" s="768"/>
      <c r="J1732" s="768"/>
      <c r="K1732" s="768"/>
      <c r="L1732" s="768"/>
      <c r="M1732" s="768"/>
      <c r="N1732" s="769"/>
      <c r="O1732" s="136">
        <f>SUM(O1729:O1731)</f>
        <v>1538.6</v>
      </c>
      <c r="P1732" s="82"/>
    </row>
    <row r="1733" spans="2:16">
      <c r="B1733" s="81"/>
      <c r="C1733" s="779" t="s">
        <v>47</v>
      </c>
      <c r="D1733" s="780"/>
      <c r="E1733" s="780"/>
      <c r="F1733" s="780"/>
      <c r="G1733" s="780"/>
      <c r="H1733" s="780"/>
      <c r="I1733" s="780"/>
      <c r="J1733" s="780"/>
      <c r="K1733" s="780"/>
      <c r="L1733" s="780"/>
      <c r="M1733" s="780"/>
      <c r="N1733" s="780"/>
      <c r="O1733" s="781"/>
      <c r="P1733" s="82"/>
    </row>
    <row r="1734" spans="2:16">
      <c r="B1734" s="81"/>
      <c r="C1734" s="782"/>
      <c r="D1734" s="783"/>
      <c r="E1734" s="783"/>
      <c r="F1734" s="783"/>
      <c r="G1734" s="783"/>
      <c r="H1734" s="783"/>
      <c r="I1734" s="783"/>
      <c r="J1734" s="783"/>
      <c r="K1734" s="783"/>
      <c r="L1734" s="783"/>
      <c r="M1734" s="783"/>
      <c r="N1734" s="783"/>
      <c r="O1734" s="784"/>
      <c r="P1734" s="82"/>
    </row>
    <row r="1735" spans="2:16" ht="14.4" thickBot="1">
      <c r="B1735" s="81"/>
      <c r="C1735" s="785"/>
      <c r="D1735" s="786"/>
      <c r="E1735" s="786"/>
      <c r="F1735" s="786"/>
      <c r="G1735" s="786"/>
      <c r="H1735" s="786"/>
      <c r="I1735" s="786"/>
      <c r="J1735" s="786"/>
      <c r="K1735" s="786"/>
      <c r="L1735" s="786"/>
      <c r="M1735" s="786"/>
      <c r="N1735" s="786"/>
      <c r="O1735" s="787"/>
      <c r="P1735" s="82"/>
    </row>
    <row r="1736" spans="2:16">
      <c r="B1736" s="81"/>
      <c r="C1736" s="757" t="s">
        <v>38</v>
      </c>
      <c r="D1736" s="758"/>
      <c r="E1736" s="758"/>
      <c r="F1736" s="758"/>
      <c r="G1736" s="758"/>
      <c r="H1736" s="758"/>
      <c r="I1736" s="758"/>
      <c r="J1736" s="760"/>
      <c r="K1736" s="241" t="s">
        <v>39</v>
      </c>
      <c r="L1736" s="121" t="s">
        <v>8</v>
      </c>
      <c r="M1736" s="759" t="s">
        <v>48</v>
      </c>
      <c r="N1736" s="760"/>
      <c r="O1736" s="122" t="s">
        <v>45</v>
      </c>
      <c r="P1736" s="82"/>
    </row>
    <row r="1737" spans="2:16">
      <c r="B1737" s="81"/>
      <c r="C1737" s="397" t="s">
        <v>281</v>
      </c>
      <c r="D1737" s="401"/>
      <c r="E1737" s="401"/>
      <c r="F1737" s="401"/>
      <c r="G1737" s="401"/>
      <c r="H1737" s="401"/>
      <c r="I1737" s="401"/>
      <c r="J1737" s="402"/>
      <c r="K1737" s="523" t="s">
        <v>282</v>
      </c>
      <c r="L1737" s="524">
        <v>0.09</v>
      </c>
      <c r="M1737" s="889">
        <v>132470</v>
      </c>
      <c r="N1737" s="890"/>
      <c r="O1737" s="135">
        <f>+ROUND(M1737*L1737,2)</f>
        <v>11922.3</v>
      </c>
      <c r="P1737" s="82"/>
    </row>
    <row r="1738" spans="2:16" ht="14.4" thickBot="1">
      <c r="B1738" s="81"/>
      <c r="C1738" s="202"/>
      <c r="D1738" s="164"/>
      <c r="E1738" s="164"/>
      <c r="F1738" s="164"/>
      <c r="G1738" s="164"/>
      <c r="H1738" s="164"/>
      <c r="I1738" s="164"/>
      <c r="J1738" s="204"/>
      <c r="K1738" s="208"/>
      <c r="L1738" s="209"/>
      <c r="M1738" s="860"/>
      <c r="N1738" s="861"/>
      <c r="O1738" s="135"/>
      <c r="P1738" s="82"/>
    </row>
    <row r="1739" spans="2:16" ht="14.4" thickBot="1">
      <c r="B1739" s="81"/>
      <c r="C1739" s="767" t="s">
        <v>46</v>
      </c>
      <c r="D1739" s="768"/>
      <c r="E1739" s="768"/>
      <c r="F1739" s="768"/>
      <c r="G1739" s="768"/>
      <c r="H1739" s="768"/>
      <c r="I1739" s="768"/>
      <c r="J1739" s="768"/>
      <c r="K1739" s="768"/>
      <c r="L1739" s="768"/>
      <c r="M1739" s="768"/>
      <c r="N1739" s="769"/>
      <c r="O1739" s="141">
        <f>SUM(O1737:O1738)</f>
        <v>11922.3</v>
      </c>
      <c r="P1739" s="82"/>
    </row>
    <row r="1740" spans="2:16">
      <c r="B1740" s="81"/>
      <c r="C1740" s="779" t="s">
        <v>49</v>
      </c>
      <c r="D1740" s="780"/>
      <c r="E1740" s="780"/>
      <c r="F1740" s="780"/>
      <c r="G1740" s="780"/>
      <c r="H1740" s="780"/>
      <c r="I1740" s="780"/>
      <c r="J1740" s="780"/>
      <c r="K1740" s="780"/>
      <c r="L1740" s="780"/>
      <c r="M1740" s="780"/>
      <c r="N1740" s="780"/>
      <c r="O1740" s="781"/>
      <c r="P1740" s="82"/>
    </row>
    <row r="1741" spans="2:16">
      <c r="B1741" s="81"/>
      <c r="C1741" s="782"/>
      <c r="D1741" s="783"/>
      <c r="E1741" s="783"/>
      <c r="F1741" s="783"/>
      <c r="G1741" s="783"/>
      <c r="H1741" s="783"/>
      <c r="I1741" s="783"/>
      <c r="J1741" s="783"/>
      <c r="K1741" s="783"/>
      <c r="L1741" s="783"/>
      <c r="M1741" s="783"/>
      <c r="N1741" s="783"/>
      <c r="O1741" s="784"/>
      <c r="P1741" s="82"/>
    </row>
    <row r="1742" spans="2:16" ht="14.4" thickBot="1">
      <c r="B1742" s="81"/>
      <c r="C1742" s="785"/>
      <c r="D1742" s="786"/>
      <c r="E1742" s="786"/>
      <c r="F1742" s="786"/>
      <c r="G1742" s="786"/>
      <c r="H1742" s="786"/>
      <c r="I1742" s="786"/>
      <c r="J1742" s="786"/>
      <c r="K1742" s="786"/>
      <c r="L1742" s="786"/>
      <c r="M1742" s="786"/>
      <c r="N1742" s="786"/>
      <c r="O1742" s="787"/>
      <c r="P1742" s="82"/>
    </row>
    <row r="1743" spans="2:16">
      <c r="B1743" s="81"/>
      <c r="C1743" s="757" t="s">
        <v>50</v>
      </c>
      <c r="D1743" s="758"/>
      <c r="E1743" s="758"/>
      <c r="F1743" s="758"/>
      <c r="G1743" s="758"/>
      <c r="H1743" s="758"/>
      <c r="I1743" s="758"/>
      <c r="J1743" s="121" t="s">
        <v>51</v>
      </c>
      <c r="K1743" s="237" t="s">
        <v>52</v>
      </c>
      <c r="L1743" s="124" t="s">
        <v>53</v>
      </c>
      <c r="M1743" s="759" t="s">
        <v>54</v>
      </c>
      <c r="N1743" s="760"/>
      <c r="O1743" s="122" t="s">
        <v>45</v>
      </c>
      <c r="P1743" s="82"/>
    </row>
    <row r="1744" spans="2:16">
      <c r="B1744" s="81"/>
      <c r="C1744" s="761" t="s">
        <v>196</v>
      </c>
      <c r="D1744" s="762"/>
      <c r="E1744" s="762"/>
      <c r="F1744" s="762"/>
      <c r="G1744" s="762"/>
      <c r="H1744" s="762"/>
      <c r="I1744" s="762"/>
      <c r="J1744" s="55">
        <v>0.01</v>
      </c>
      <c r="K1744" s="56">
        <v>12</v>
      </c>
      <c r="L1744" s="55" t="s">
        <v>197</v>
      </c>
      <c r="M1744" s="763">
        <v>1800</v>
      </c>
      <c r="N1744" s="764"/>
      <c r="O1744" s="54">
        <f>M1744*K1744*J1744</f>
        <v>216</v>
      </c>
      <c r="P1744" s="82"/>
    </row>
    <row r="1745" spans="2:16" ht="14.4" thickBot="1">
      <c r="B1745" s="81"/>
      <c r="C1745" s="755"/>
      <c r="D1745" s="756"/>
      <c r="E1745" s="756"/>
      <c r="F1745" s="756"/>
      <c r="G1745" s="756"/>
      <c r="H1745" s="756"/>
      <c r="I1745" s="756"/>
      <c r="J1745" s="46"/>
      <c r="K1745" s="26"/>
      <c r="L1745" s="46"/>
      <c r="M1745" s="765"/>
      <c r="N1745" s="766"/>
      <c r="O1745" s="151"/>
      <c r="P1745" s="82"/>
    </row>
    <row r="1746" spans="2:16" ht="14.4" thickBot="1">
      <c r="B1746" s="81"/>
      <c r="C1746" s="767" t="s">
        <v>46</v>
      </c>
      <c r="D1746" s="768"/>
      <c r="E1746" s="768"/>
      <c r="F1746" s="768"/>
      <c r="G1746" s="768"/>
      <c r="H1746" s="768"/>
      <c r="I1746" s="768"/>
      <c r="J1746" s="768"/>
      <c r="K1746" s="768"/>
      <c r="L1746" s="768"/>
      <c r="M1746" s="768"/>
      <c r="N1746" s="769"/>
      <c r="O1746" s="136">
        <f>SUM(O1744:O1745)</f>
        <v>216</v>
      </c>
      <c r="P1746" s="82"/>
    </row>
    <row r="1747" spans="2:16">
      <c r="B1747" s="81"/>
      <c r="C1747" s="779" t="s">
        <v>55</v>
      </c>
      <c r="D1747" s="780"/>
      <c r="E1747" s="780"/>
      <c r="F1747" s="780"/>
      <c r="G1747" s="780"/>
      <c r="H1747" s="780"/>
      <c r="I1747" s="780"/>
      <c r="J1747" s="780"/>
      <c r="K1747" s="780"/>
      <c r="L1747" s="780"/>
      <c r="M1747" s="780"/>
      <c r="N1747" s="780"/>
      <c r="O1747" s="781"/>
      <c r="P1747" s="82"/>
    </row>
    <row r="1748" spans="2:16">
      <c r="B1748" s="81"/>
      <c r="C1748" s="782"/>
      <c r="D1748" s="783"/>
      <c r="E1748" s="783"/>
      <c r="F1748" s="783"/>
      <c r="G1748" s="783"/>
      <c r="H1748" s="783"/>
      <c r="I1748" s="783"/>
      <c r="J1748" s="783"/>
      <c r="K1748" s="783"/>
      <c r="L1748" s="783"/>
      <c r="M1748" s="783"/>
      <c r="N1748" s="783"/>
      <c r="O1748" s="784"/>
      <c r="P1748" s="82"/>
    </row>
    <row r="1749" spans="2:16" ht="14.4" thickBot="1">
      <c r="B1749" s="81"/>
      <c r="C1749" s="785"/>
      <c r="D1749" s="786"/>
      <c r="E1749" s="786"/>
      <c r="F1749" s="786"/>
      <c r="G1749" s="786"/>
      <c r="H1749" s="786"/>
      <c r="I1749" s="786"/>
      <c r="J1749" s="786"/>
      <c r="K1749" s="786"/>
      <c r="L1749" s="786"/>
      <c r="M1749" s="786"/>
      <c r="N1749" s="786"/>
      <c r="O1749" s="787"/>
      <c r="P1749" s="82"/>
    </row>
    <row r="1750" spans="2:16" ht="23.4" customHeight="1">
      <c r="B1750" s="81"/>
      <c r="C1750" s="770" t="s">
        <v>56</v>
      </c>
      <c r="D1750" s="771"/>
      <c r="E1750" s="771"/>
      <c r="F1750" s="771"/>
      <c r="G1750" s="771"/>
      <c r="H1750" s="771"/>
      <c r="I1750" s="771"/>
      <c r="J1750" s="143" t="s">
        <v>57</v>
      </c>
      <c r="K1750" s="144" t="s">
        <v>58</v>
      </c>
      <c r="L1750" s="145" t="s">
        <v>59</v>
      </c>
      <c r="M1750" s="772" t="s">
        <v>44</v>
      </c>
      <c r="N1750" s="773"/>
      <c r="O1750" s="146" t="s">
        <v>45</v>
      </c>
      <c r="P1750" s="82"/>
    </row>
    <row r="1751" spans="2:16">
      <c r="B1751" s="81"/>
      <c r="C1751" s="52" t="s">
        <v>219</v>
      </c>
      <c r="D1751" s="222"/>
      <c r="E1751" s="222"/>
      <c r="F1751" s="222"/>
      <c r="G1751" s="222"/>
      <c r="H1751" s="222"/>
      <c r="I1751" s="222"/>
      <c r="J1751" s="223">
        <v>209100</v>
      </c>
      <c r="K1751" s="224">
        <v>1.8</v>
      </c>
      <c r="L1751" s="148">
        <f>ROUND(K1751*J1751,2)</f>
        <v>376380</v>
      </c>
      <c r="M1751" s="867">
        <v>30</v>
      </c>
      <c r="N1751" s="868"/>
      <c r="O1751" s="149">
        <f>+ROUND(L1751/M1751,0)</f>
        <v>12546</v>
      </c>
      <c r="P1751" s="82"/>
    </row>
    <row r="1752" spans="2:16">
      <c r="B1752" s="81"/>
      <c r="C1752" s="52"/>
      <c r="D1752" s="51"/>
      <c r="E1752" s="51"/>
      <c r="F1752" s="51"/>
      <c r="G1752" s="51"/>
      <c r="H1752" s="51"/>
      <c r="I1752" s="51"/>
      <c r="J1752" s="142"/>
      <c r="K1752" s="147"/>
      <c r="L1752" s="148"/>
      <c r="M1752" s="848"/>
      <c r="N1752" s="849"/>
      <c r="O1752" s="149"/>
      <c r="P1752" s="82"/>
    </row>
    <row r="1753" spans="2:16">
      <c r="B1753" s="81"/>
      <c r="C1753" s="52"/>
      <c r="D1753" s="51"/>
      <c r="E1753" s="51"/>
      <c r="F1753" s="51"/>
      <c r="G1753" s="51"/>
      <c r="H1753" s="51"/>
      <c r="I1753" s="51"/>
      <c r="J1753" s="50"/>
      <c r="K1753" s="49"/>
      <c r="L1753" s="48"/>
      <c r="M1753" s="802"/>
      <c r="N1753" s="803"/>
      <c r="O1753" s="47"/>
      <c r="P1753" s="82"/>
    </row>
    <row r="1754" spans="2:16" ht="14.4" thickBot="1">
      <c r="B1754" s="81"/>
      <c r="C1754" s="755"/>
      <c r="D1754" s="756"/>
      <c r="E1754" s="756"/>
      <c r="F1754" s="756"/>
      <c r="G1754" s="756"/>
      <c r="H1754" s="756"/>
      <c r="I1754" s="756"/>
      <c r="J1754" s="46"/>
      <c r="K1754" s="26"/>
      <c r="L1754" s="46"/>
      <c r="M1754" s="765"/>
      <c r="N1754" s="766"/>
      <c r="O1754" s="45"/>
      <c r="P1754" s="82"/>
    </row>
    <row r="1755" spans="2:16" ht="14.4" thickBot="1">
      <c r="B1755" s="81"/>
      <c r="C1755" s="767" t="s">
        <v>46</v>
      </c>
      <c r="D1755" s="768"/>
      <c r="E1755" s="768"/>
      <c r="F1755" s="768"/>
      <c r="G1755" s="768"/>
      <c r="H1755" s="768"/>
      <c r="I1755" s="768"/>
      <c r="J1755" s="768"/>
      <c r="K1755" s="768"/>
      <c r="L1755" s="768"/>
      <c r="M1755" s="768"/>
      <c r="N1755" s="769"/>
      <c r="O1755" s="141">
        <f>SUM(O1751:O1754)</f>
        <v>12546</v>
      </c>
      <c r="P1755" s="82"/>
    </row>
    <row r="1756" spans="2:16" ht="14.4" thickBot="1">
      <c r="B1756" s="81"/>
      <c r="C1756" s="30"/>
      <c r="O1756" s="29"/>
      <c r="P1756" s="82"/>
    </row>
    <row r="1757" spans="2:16" ht="14.4" thickBot="1">
      <c r="B1757" s="81"/>
      <c r="C1757" s="752" t="s">
        <v>60</v>
      </c>
      <c r="D1757" s="753"/>
      <c r="E1757" s="753"/>
      <c r="F1757" s="753"/>
      <c r="G1757" s="753"/>
      <c r="H1757" s="753"/>
      <c r="I1757" s="753"/>
      <c r="J1757" s="753"/>
      <c r="K1757" s="753"/>
      <c r="L1757" s="753"/>
      <c r="M1757" s="753"/>
      <c r="N1757" s="754"/>
      <c r="O1757" s="150">
        <f>ROUND(O1755+O1746+O1739+O1732,2)</f>
        <v>26222.9</v>
      </c>
      <c r="P1757" s="82"/>
    </row>
    <row r="1758" spans="2:16">
      <c r="B1758" s="81"/>
      <c r="C1758" s="779" t="s">
        <v>61</v>
      </c>
      <c r="D1758" s="780"/>
      <c r="E1758" s="780"/>
      <c r="F1758" s="780"/>
      <c r="G1758" s="780"/>
      <c r="H1758" s="780"/>
      <c r="I1758" s="780"/>
      <c r="J1758" s="780"/>
      <c r="K1758" s="780"/>
      <c r="L1758" s="780"/>
      <c r="M1758" s="780"/>
      <c r="N1758" s="780"/>
      <c r="O1758" s="781"/>
      <c r="P1758" s="82"/>
    </row>
    <row r="1759" spans="2:16">
      <c r="B1759" s="81"/>
      <c r="C1759" s="782"/>
      <c r="D1759" s="783"/>
      <c r="E1759" s="783"/>
      <c r="F1759" s="783"/>
      <c r="G1759" s="783"/>
      <c r="H1759" s="783"/>
      <c r="I1759" s="783"/>
      <c r="J1759" s="783"/>
      <c r="K1759" s="783"/>
      <c r="L1759" s="783"/>
      <c r="M1759" s="783"/>
      <c r="N1759" s="783"/>
      <c r="O1759" s="784"/>
      <c r="P1759" s="82"/>
    </row>
    <row r="1760" spans="2:16" ht="14.4" thickBot="1">
      <c r="B1760" s="81"/>
      <c r="C1760" s="785"/>
      <c r="D1760" s="786"/>
      <c r="E1760" s="786"/>
      <c r="F1760" s="786"/>
      <c r="G1760" s="786"/>
      <c r="H1760" s="786"/>
      <c r="I1760" s="786"/>
      <c r="J1760" s="786"/>
      <c r="K1760" s="786"/>
      <c r="L1760" s="786"/>
      <c r="M1760" s="786"/>
      <c r="N1760" s="786"/>
      <c r="O1760" s="787"/>
      <c r="P1760" s="82"/>
    </row>
    <row r="1761" spans="2:16">
      <c r="B1761" s="81"/>
      <c r="C1761" s="757" t="s">
        <v>62</v>
      </c>
      <c r="D1761" s="758"/>
      <c r="E1761" s="758"/>
      <c r="F1761" s="758"/>
      <c r="G1761" s="758"/>
      <c r="H1761" s="758"/>
      <c r="I1761" s="758"/>
      <c r="J1761" s="237"/>
      <c r="K1761" s="238"/>
      <c r="L1761" s="125" t="s">
        <v>63</v>
      </c>
      <c r="M1761" s="850" t="s">
        <v>64</v>
      </c>
      <c r="N1761" s="851"/>
      <c r="O1761" s="127"/>
      <c r="P1761" s="82"/>
    </row>
    <row r="1762" spans="2:16">
      <c r="B1762" s="81"/>
      <c r="C1762" s="761" t="s">
        <v>18</v>
      </c>
      <c r="D1762" s="762"/>
      <c r="E1762" s="762"/>
      <c r="F1762" s="762"/>
      <c r="G1762" s="762"/>
      <c r="H1762" s="762"/>
      <c r="I1762" s="762"/>
      <c r="J1762" s="43"/>
      <c r="K1762" s="42"/>
      <c r="L1762" s="39">
        <v>0.28999999999999998</v>
      </c>
      <c r="M1762" s="831">
        <f>+ROUND(O1757*L1762,2)</f>
        <v>7604.64</v>
      </c>
      <c r="N1762" s="832"/>
      <c r="O1762" s="38"/>
      <c r="P1762" s="82"/>
    </row>
    <row r="1763" spans="2:16">
      <c r="B1763" s="81"/>
      <c r="C1763" s="44" t="s">
        <v>65</v>
      </c>
      <c r="D1763" s="31"/>
      <c r="E1763" s="31"/>
      <c r="F1763" s="31"/>
      <c r="G1763" s="31"/>
      <c r="H1763" s="31"/>
      <c r="I1763" s="31"/>
      <c r="J1763" s="43"/>
      <c r="K1763" s="42"/>
      <c r="L1763" s="39">
        <v>0.01</v>
      </c>
      <c r="M1763" s="831">
        <f>+ROUND(O1757*L1763,2)</f>
        <v>262.23</v>
      </c>
      <c r="N1763" s="832"/>
      <c r="O1763" s="38"/>
      <c r="P1763" s="82"/>
    </row>
    <row r="1764" spans="2:16" ht="14.4" thickBot="1">
      <c r="B1764" s="81"/>
      <c r="C1764" s="239" t="s">
        <v>66</v>
      </c>
      <c r="D1764" s="240"/>
      <c r="E1764" s="240"/>
      <c r="F1764" s="240"/>
      <c r="G1764" s="240"/>
      <c r="H1764" s="240"/>
      <c r="I1764" s="240"/>
      <c r="J1764" s="41"/>
      <c r="K1764" s="40"/>
      <c r="L1764" s="39">
        <v>0.05</v>
      </c>
      <c r="M1764" s="833">
        <f>+ROUND(O1757*L1764,2)</f>
        <v>1311.15</v>
      </c>
      <c r="N1764" s="834"/>
      <c r="O1764" s="38"/>
      <c r="P1764" s="82"/>
    </row>
    <row r="1765" spans="2:16" ht="14.4" thickBot="1">
      <c r="B1765" s="81"/>
      <c r="C1765" s="767" t="s">
        <v>46</v>
      </c>
      <c r="D1765" s="768"/>
      <c r="E1765" s="768"/>
      <c r="F1765" s="768"/>
      <c r="G1765" s="768"/>
      <c r="H1765" s="768"/>
      <c r="I1765" s="768"/>
      <c r="J1765" s="768"/>
      <c r="K1765" s="768"/>
      <c r="L1765" s="768"/>
      <c r="M1765" s="768"/>
      <c r="N1765" s="769"/>
      <c r="O1765" s="136">
        <f>SUM(M1762:N1764)</f>
        <v>9178.02</v>
      </c>
      <c r="P1765" s="82"/>
    </row>
    <row r="1766" spans="2:16" ht="14.4" thickBot="1">
      <c r="B1766" s="81"/>
      <c r="C1766" s="30"/>
      <c r="O1766" s="29"/>
      <c r="P1766" s="82"/>
    </row>
    <row r="1767" spans="2:16" ht="14.4" thickBot="1">
      <c r="B1767" s="81"/>
      <c r="C1767" s="752" t="s">
        <v>67</v>
      </c>
      <c r="D1767" s="753"/>
      <c r="E1767" s="753"/>
      <c r="F1767" s="753"/>
      <c r="G1767" s="753"/>
      <c r="H1767" s="753"/>
      <c r="I1767" s="753"/>
      <c r="J1767" s="753"/>
      <c r="K1767" s="753"/>
      <c r="L1767" s="753"/>
      <c r="M1767" s="753"/>
      <c r="N1767" s="754"/>
      <c r="O1767" s="150">
        <f>+O1765+O1757</f>
        <v>35400.92</v>
      </c>
      <c r="P1767" s="82"/>
    </row>
    <row r="1768" spans="2:16">
      <c r="B1768" s="81"/>
      <c r="C1768" s="37"/>
      <c r="D1768" s="36"/>
      <c r="E1768" s="36"/>
      <c r="F1768" s="36"/>
      <c r="G1768" s="36"/>
      <c r="H1768" s="36"/>
      <c r="I1768" s="36"/>
      <c r="J1768" s="36"/>
      <c r="K1768" s="36"/>
      <c r="L1768" s="36"/>
      <c r="M1768" s="36"/>
      <c r="N1768" s="36"/>
      <c r="O1768" s="35"/>
      <c r="P1768" s="82"/>
    </row>
    <row r="1769" spans="2:16">
      <c r="B1769" s="81"/>
      <c r="C1769" s="30"/>
      <c r="O1769" s="29"/>
      <c r="P1769" s="82"/>
    </row>
    <row r="1770" spans="2:16">
      <c r="B1770" s="81"/>
      <c r="C1770" s="30"/>
      <c r="O1770" s="29"/>
      <c r="P1770" s="82"/>
    </row>
    <row r="1771" spans="2:16" ht="18">
      <c r="B1771" s="81"/>
      <c r="C1771" s="30"/>
      <c r="H1771" s="128" t="s">
        <v>75</v>
      </c>
      <c r="O1771" s="29"/>
      <c r="P1771" s="82"/>
    </row>
    <row r="1772" spans="2:16" ht="18">
      <c r="B1772" s="81"/>
      <c r="C1772" s="34"/>
      <c r="D1772" s="85"/>
      <c r="E1772" s="85"/>
      <c r="F1772" s="85"/>
      <c r="G1772" s="85"/>
      <c r="H1772" s="128"/>
      <c r="I1772" s="85"/>
      <c r="J1772" s="85"/>
      <c r="K1772" s="85"/>
      <c r="L1772" s="85"/>
      <c r="M1772" s="85"/>
      <c r="N1772" s="85"/>
      <c r="O1772" s="33"/>
      <c r="P1772" s="82"/>
    </row>
    <row r="1773" spans="2:16" ht="18">
      <c r="B1773" s="81"/>
      <c r="C1773" s="34"/>
      <c r="D1773" s="85"/>
      <c r="E1773" s="85"/>
      <c r="F1773" s="85"/>
      <c r="G1773" s="85"/>
      <c r="H1773" s="128"/>
      <c r="K1773" s="85"/>
      <c r="L1773" s="85"/>
      <c r="M1773" s="85"/>
      <c r="N1773" s="85"/>
      <c r="O1773" s="33"/>
      <c r="P1773" s="82"/>
    </row>
    <row r="1774" spans="2:16" ht="18">
      <c r="B1774" s="81"/>
      <c r="C1774" s="32"/>
      <c r="D1774" s="86"/>
      <c r="E1774" s="86"/>
      <c r="F1774" s="86"/>
      <c r="G1774" s="86"/>
      <c r="H1774" s="128" t="s">
        <v>76</v>
      </c>
      <c r="I1774" s="86"/>
      <c r="J1774" s="86"/>
      <c r="K1774" s="86"/>
      <c r="L1774" s="86"/>
      <c r="M1774" s="86"/>
      <c r="N1774" s="86"/>
      <c r="O1774" s="28"/>
      <c r="P1774" s="82"/>
    </row>
    <row r="1775" spans="2:16" ht="18">
      <c r="B1775" s="81"/>
      <c r="C1775" s="30"/>
      <c r="H1775" s="129" t="s">
        <v>95</v>
      </c>
      <c r="O1775" s="29"/>
      <c r="P1775" s="82"/>
    </row>
    <row r="1776" spans="2:16" ht="18">
      <c r="B1776" s="81"/>
      <c r="C1776" s="27"/>
      <c r="D1776" s="87"/>
      <c r="E1776" s="87"/>
      <c r="H1776" s="128" t="s">
        <v>77</v>
      </c>
      <c r="K1776" s="130"/>
      <c r="L1776" s="130"/>
      <c r="M1776" s="130"/>
      <c r="N1776" s="130"/>
      <c r="O1776" s="131"/>
      <c r="P1776" s="82"/>
    </row>
    <row r="1777" spans="2:16" ht="16.2" thickBot="1">
      <c r="B1777" s="81"/>
      <c r="C1777" s="835"/>
      <c r="D1777" s="836"/>
      <c r="E1777" s="836"/>
      <c r="F1777" s="26"/>
      <c r="G1777" s="26"/>
      <c r="H1777" s="26"/>
      <c r="I1777" s="26"/>
      <c r="J1777" s="26"/>
      <c r="K1777" s="132"/>
      <c r="L1777" s="132"/>
      <c r="M1777" s="132"/>
      <c r="N1777" s="132"/>
      <c r="O1777" s="133"/>
      <c r="P1777" s="82"/>
    </row>
    <row r="1778" spans="2:16" ht="14.4" thickBot="1">
      <c r="B1778" s="88"/>
      <c r="C1778" s="89"/>
      <c r="D1778" s="89"/>
      <c r="E1778" s="89"/>
      <c r="F1778" s="89"/>
      <c r="G1778" s="89"/>
      <c r="H1778" s="89"/>
      <c r="I1778" s="89"/>
      <c r="J1778" s="89"/>
      <c r="K1778" s="89"/>
      <c r="L1778" s="89"/>
      <c r="M1778" s="89"/>
      <c r="N1778" s="89"/>
      <c r="O1778" s="89"/>
      <c r="P1778" s="90"/>
    </row>
    <row r="1779" spans="2:16" ht="14.4" thickTop="1"/>
    <row r="1780" spans="2:16" ht="14.4" thickBot="1"/>
    <row r="1781" spans="2:16" ht="14.4" thickTop="1">
      <c r="B1781" s="828"/>
      <c r="C1781" s="829"/>
      <c r="D1781" s="829"/>
      <c r="E1781" s="829"/>
      <c r="F1781" s="829"/>
      <c r="G1781" s="829"/>
      <c r="H1781" s="829"/>
      <c r="I1781" s="829"/>
      <c r="J1781" s="829"/>
      <c r="K1781" s="829"/>
      <c r="L1781" s="829"/>
      <c r="M1781" s="829"/>
      <c r="N1781" s="829"/>
      <c r="O1781" s="829"/>
      <c r="P1781" s="830"/>
    </row>
    <row r="1782" spans="2:16" ht="13.8" customHeight="1">
      <c r="B1782" s="103"/>
      <c r="C1782" s="933" t="s">
        <v>336</v>
      </c>
      <c r="D1782" s="933"/>
      <c r="E1782" s="933"/>
      <c r="F1782" s="933"/>
      <c r="G1782" s="933"/>
      <c r="H1782" s="933"/>
      <c r="I1782" s="933"/>
      <c r="J1782" s="933"/>
      <c r="K1782" s="933"/>
      <c r="L1782" s="933"/>
      <c r="M1782" s="933"/>
      <c r="P1782" s="82"/>
    </row>
    <row r="1783" spans="2:16" ht="14.4">
      <c r="B1783" s="103"/>
      <c r="C1783" s="933" t="s">
        <v>334</v>
      </c>
      <c r="D1783" s="933"/>
      <c r="E1783" s="933"/>
      <c r="F1783" s="933"/>
      <c r="G1783" s="935"/>
      <c r="H1783" s="935"/>
      <c r="I1783" s="935"/>
      <c r="J1783" s="935"/>
      <c r="K1783" s="935"/>
      <c r="L1783" s="935"/>
      <c r="M1783" s="935"/>
      <c r="P1783" s="82"/>
    </row>
    <row r="1784" spans="2:16">
      <c r="B1784" s="103"/>
      <c r="C1784" s="91"/>
      <c r="D1784" s="92"/>
      <c r="E1784" s="91"/>
      <c r="F1784" s="92"/>
      <c r="P1784" s="82"/>
    </row>
    <row r="1785" spans="2:16" ht="14.4" thickBot="1">
      <c r="B1785" s="81"/>
      <c r="P1785" s="82"/>
    </row>
    <row r="1786" spans="2:16">
      <c r="B1786" s="81"/>
      <c r="C1786" s="820"/>
      <c r="D1786" s="821"/>
      <c r="E1786" s="810"/>
      <c r="F1786" s="810"/>
      <c r="G1786" s="810"/>
      <c r="H1786" s="810"/>
      <c r="I1786" s="810"/>
      <c r="J1786" s="810"/>
      <c r="K1786" s="811"/>
      <c r="L1786" s="790"/>
      <c r="M1786" s="791"/>
      <c r="N1786" s="791"/>
      <c r="O1786" s="792"/>
      <c r="P1786" s="82"/>
    </row>
    <row r="1787" spans="2:16">
      <c r="B1787" s="81"/>
      <c r="C1787" s="822"/>
      <c r="D1787" s="823"/>
      <c r="E1787" s="812" t="s">
        <v>74</v>
      </c>
      <c r="F1787" s="812"/>
      <c r="G1787" s="812"/>
      <c r="H1787" s="812"/>
      <c r="I1787" s="812"/>
      <c r="J1787" s="812"/>
      <c r="K1787" s="813"/>
      <c r="L1787" s="793"/>
      <c r="M1787" s="794"/>
      <c r="N1787" s="794"/>
      <c r="O1787" s="795"/>
      <c r="P1787" s="82"/>
    </row>
    <row r="1788" spans="2:16">
      <c r="B1788" s="81"/>
      <c r="C1788" s="822"/>
      <c r="D1788" s="823"/>
      <c r="E1788" s="814"/>
      <c r="F1788" s="814"/>
      <c r="G1788" s="814"/>
      <c r="H1788" s="814"/>
      <c r="I1788" s="814"/>
      <c r="J1788" s="814"/>
      <c r="K1788" s="815"/>
      <c r="L1788" s="774" t="s">
        <v>28</v>
      </c>
      <c r="M1788" s="796"/>
      <c r="N1788" s="797"/>
      <c r="O1788" s="798"/>
      <c r="P1788" s="82"/>
    </row>
    <row r="1789" spans="2:16">
      <c r="B1789" s="81"/>
      <c r="C1789" s="822"/>
      <c r="D1789" s="823"/>
      <c r="E1789" s="812"/>
      <c r="F1789" s="812"/>
      <c r="G1789" s="812"/>
      <c r="H1789" s="812"/>
      <c r="I1789" s="812"/>
      <c r="J1789" s="812"/>
      <c r="K1789" s="813"/>
      <c r="L1789" s="775"/>
      <c r="M1789" s="799"/>
      <c r="N1789" s="800"/>
      <c r="O1789" s="801"/>
      <c r="P1789" s="82"/>
    </row>
    <row r="1790" spans="2:16">
      <c r="B1790" s="81"/>
      <c r="C1790" s="822"/>
      <c r="D1790" s="823"/>
      <c r="E1790" s="816"/>
      <c r="F1790" s="816"/>
      <c r="G1790" s="816"/>
      <c r="H1790" s="816"/>
      <c r="I1790" s="816"/>
      <c r="J1790" s="816"/>
      <c r="K1790" s="817"/>
      <c r="L1790" s="774" t="s">
        <v>29</v>
      </c>
      <c r="M1790" s="774">
        <v>23</v>
      </c>
      <c r="N1790" s="774" t="s">
        <v>30</v>
      </c>
      <c r="O1790" s="788" t="str">
        <f>+$O$11</f>
        <v>X</v>
      </c>
      <c r="P1790" s="82"/>
    </row>
    <row r="1791" spans="2:16">
      <c r="B1791" s="81"/>
      <c r="C1791" s="822"/>
      <c r="D1791" s="823"/>
      <c r="E1791" s="816"/>
      <c r="F1791" s="816"/>
      <c r="G1791" s="816"/>
      <c r="H1791" s="816"/>
      <c r="I1791" s="816"/>
      <c r="J1791" s="816"/>
      <c r="K1791" s="817"/>
      <c r="L1791" s="804"/>
      <c r="M1791" s="804"/>
      <c r="N1791" s="804"/>
      <c r="O1791" s="789"/>
      <c r="P1791" s="82"/>
    </row>
    <row r="1792" spans="2:16">
      <c r="B1792" s="81"/>
      <c r="C1792" s="824"/>
      <c r="D1792" s="825"/>
      <c r="E1792" s="818" t="s">
        <v>31</v>
      </c>
      <c r="F1792" s="818"/>
      <c r="G1792" s="818"/>
      <c r="H1792" s="818"/>
      <c r="I1792" s="818"/>
      <c r="J1792" s="818"/>
      <c r="K1792" s="819"/>
      <c r="L1792" s="804"/>
      <c r="M1792" s="804"/>
      <c r="N1792" s="804"/>
      <c r="O1792" s="789"/>
      <c r="P1792" s="82"/>
    </row>
    <row r="1793" spans="2:16" ht="14.4" thickBot="1">
      <c r="B1793" s="81"/>
      <c r="C1793" s="74"/>
      <c r="D1793" s="73"/>
      <c r="E1793" s="73"/>
      <c r="F1793" s="73"/>
      <c r="G1793" s="73"/>
      <c r="H1793" s="73"/>
      <c r="I1793" s="73"/>
      <c r="J1793" s="73"/>
      <c r="K1793" s="73"/>
      <c r="L1793" s="73"/>
      <c r="M1793" s="72"/>
      <c r="N1793" s="72"/>
      <c r="O1793" s="71"/>
      <c r="P1793" s="82"/>
    </row>
    <row r="1794" spans="2:16">
      <c r="B1794" s="81"/>
      <c r="C1794" s="70"/>
      <c r="D1794" s="69"/>
      <c r="E1794" s="69"/>
      <c r="F1794" s="69"/>
      <c r="G1794" s="69"/>
      <c r="H1794" s="69"/>
      <c r="I1794" s="69"/>
      <c r="J1794" s="69"/>
      <c r="K1794" s="69"/>
      <c r="L1794" s="68" t="s">
        <v>32</v>
      </c>
      <c r="M1794" s="67" t="s">
        <v>33</v>
      </c>
      <c r="N1794" s="67" t="s">
        <v>34</v>
      </c>
      <c r="O1794" s="66" t="s">
        <v>35</v>
      </c>
      <c r="P1794" s="82"/>
    </row>
    <row r="1795" spans="2:16">
      <c r="B1795" s="81"/>
      <c r="C1795" s="32"/>
      <c r="D1795" s="242"/>
      <c r="E1795" s="242"/>
      <c r="F1795" s="242"/>
      <c r="G1795" s="242"/>
      <c r="H1795" s="242"/>
      <c r="I1795" s="242"/>
      <c r="J1795" s="242"/>
      <c r="K1795" s="242"/>
      <c r="L1795" s="84"/>
      <c r="M1795" s="65">
        <f>+$M$16</f>
        <v>2</v>
      </c>
      <c r="N1795" s="65">
        <f>+$N$16</f>
        <v>6</v>
      </c>
      <c r="O1795" s="64">
        <f>+$O$16</f>
        <v>2026</v>
      </c>
      <c r="P1795" s="82"/>
    </row>
    <row r="1796" spans="2:16">
      <c r="B1796" s="81"/>
      <c r="C1796" s="63"/>
      <c r="D1796" s="62"/>
      <c r="E1796" s="62"/>
      <c r="F1796" s="62"/>
      <c r="G1796" s="62"/>
      <c r="H1796" s="62"/>
      <c r="I1796" s="62"/>
      <c r="J1796" s="62"/>
      <c r="K1796" s="62"/>
      <c r="L1796" s="62"/>
      <c r="M1796" s="62"/>
      <c r="N1796" s="62"/>
      <c r="O1796" s="61"/>
      <c r="P1796" s="82"/>
    </row>
    <row r="1797" spans="2:16" ht="14.4" thickBot="1">
      <c r="B1797" s="81"/>
      <c r="C1797" s="239"/>
      <c r="D1797" s="240"/>
      <c r="E1797" s="240"/>
      <c r="F1797" s="240"/>
      <c r="G1797" s="240"/>
      <c r="H1797" s="240"/>
      <c r="I1797" s="240"/>
      <c r="J1797" s="240"/>
      <c r="K1797" s="240"/>
      <c r="L1797" s="240"/>
      <c r="M1797" s="240"/>
      <c r="N1797" s="240"/>
      <c r="O1797" s="60"/>
      <c r="P1797" s="82"/>
    </row>
    <row r="1798" spans="2:16" ht="14.4" thickBot="1">
      <c r="B1798" s="81"/>
      <c r="C1798" s="37"/>
      <c r="D1798" s="36"/>
      <c r="E1798" s="36"/>
      <c r="F1798" s="36"/>
      <c r="G1798" s="36"/>
      <c r="H1798" s="36"/>
      <c r="K1798" s="36"/>
      <c r="L1798" s="36"/>
      <c r="M1798" s="36"/>
      <c r="N1798" s="36"/>
      <c r="O1798" s="35"/>
      <c r="P1798" s="82"/>
    </row>
    <row r="1799" spans="2:16">
      <c r="B1799" s="81"/>
      <c r="C1799" s="841" t="s">
        <v>36</v>
      </c>
      <c r="D1799" s="842"/>
      <c r="E1799" s="842"/>
      <c r="F1799" s="842"/>
      <c r="G1799" s="842"/>
      <c r="H1799" s="842"/>
      <c r="I1799" s="842"/>
      <c r="J1799" s="842"/>
      <c r="K1799" s="842"/>
      <c r="L1799" s="842"/>
      <c r="M1799" s="842"/>
      <c r="N1799" s="842"/>
      <c r="O1799" s="843"/>
      <c r="P1799" s="82"/>
    </row>
    <row r="1800" spans="2:16" ht="14.4" thickBot="1">
      <c r="B1800" s="81"/>
      <c r="C1800" s="30"/>
      <c r="O1800" s="29"/>
      <c r="P1800" s="82"/>
    </row>
    <row r="1801" spans="2:16">
      <c r="B1801" s="81"/>
      <c r="C1801" s="117" t="s">
        <v>37</v>
      </c>
      <c r="D1801" s="776" t="s">
        <v>38</v>
      </c>
      <c r="E1801" s="777"/>
      <c r="F1801" s="777"/>
      <c r="G1801" s="777"/>
      <c r="H1801" s="777"/>
      <c r="I1801" s="777"/>
      <c r="J1801" s="777"/>
      <c r="K1801" s="777"/>
      <c r="L1801" s="778"/>
      <c r="M1801" s="839" t="s">
        <v>39</v>
      </c>
      <c r="N1801" s="840"/>
      <c r="O1801" s="117" t="s">
        <v>8</v>
      </c>
      <c r="P1801" s="82"/>
    </row>
    <row r="1802" spans="2:16" ht="14.4" thickBot="1">
      <c r="B1802" s="81"/>
      <c r="C1802" s="118">
        <f>+'PRESUPUESTO OFICIAL (Entidad)'!D53</f>
        <v>8.0299999999999994</v>
      </c>
      <c r="D1802" s="807" t="str">
        <f>+'PRESUPUESTO OFICIAL (Entidad)'!E53</f>
        <v>Enchape cerámica blanco 20x20 cm</v>
      </c>
      <c r="E1802" s="808"/>
      <c r="F1802" s="808"/>
      <c r="G1802" s="808"/>
      <c r="H1802" s="808"/>
      <c r="I1802" s="808"/>
      <c r="J1802" s="808"/>
      <c r="K1802" s="808"/>
      <c r="L1802" s="809"/>
      <c r="M1802" s="807" t="str">
        <f>+'PRESUPUESTO OFICIAL (Entidad)'!F53</f>
        <v>M2</v>
      </c>
      <c r="N1802" s="809"/>
      <c r="O1802" s="119">
        <f>+'PRESUPUESTO OFICIAL (Entidad)'!G53</f>
        <v>72.239999999999995</v>
      </c>
      <c r="P1802" s="82"/>
    </row>
    <row r="1803" spans="2:16">
      <c r="B1803" s="81"/>
      <c r="C1803" s="779" t="s">
        <v>40</v>
      </c>
      <c r="D1803" s="780"/>
      <c r="E1803" s="780"/>
      <c r="F1803" s="780"/>
      <c r="G1803" s="780"/>
      <c r="H1803" s="780"/>
      <c r="I1803" s="780"/>
      <c r="J1803" s="780"/>
      <c r="K1803" s="780"/>
      <c r="L1803" s="780"/>
      <c r="M1803" s="780"/>
      <c r="N1803" s="780"/>
      <c r="O1803" s="781"/>
      <c r="P1803" s="82"/>
    </row>
    <row r="1804" spans="2:16">
      <c r="B1804" s="81"/>
      <c r="C1804" s="782"/>
      <c r="D1804" s="783"/>
      <c r="E1804" s="783"/>
      <c r="F1804" s="783"/>
      <c r="G1804" s="783"/>
      <c r="H1804" s="783"/>
      <c r="I1804" s="783"/>
      <c r="J1804" s="783"/>
      <c r="K1804" s="783"/>
      <c r="L1804" s="783"/>
      <c r="M1804" s="783"/>
      <c r="N1804" s="783"/>
      <c r="O1804" s="784"/>
      <c r="P1804" s="82"/>
    </row>
    <row r="1805" spans="2:16" ht="14.4" thickBot="1">
      <c r="B1805" s="81"/>
      <c r="C1805" s="785"/>
      <c r="D1805" s="786"/>
      <c r="E1805" s="786"/>
      <c r="F1805" s="786"/>
      <c r="G1805" s="786"/>
      <c r="H1805" s="786"/>
      <c r="I1805" s="786"/>
      <c r="J1805" s="786"/>
      <c r="K1805" s="786"/>
      <c r="L1805" s="786"/>
      <c r="M1805" s="786"/>
      <c r="N1805" s="786"/>
      <c r="O1805" s="787"/>
      <c r="P1805" s="82"/>
    </row>
    <row r="1806" spans="2:16">
      <c r="B1806" s="81"/>
      <c r="C1806" s="757" t="s">
        <v>38</v>
      </c>
      <c r="D1806" s="837"/>
      <c r="E1806" s="837"/>
      <c r="F1806" s="837"/>
      <c r="G1806" s="838"/>
      <c r="H1806" s="759" t="s">
        <v>41</v>
      </c>
      <c r="I1806" s="837"/>
      <c r="J1806" s="805" t="s">
        <v>42</v>
      </c>
      <c r="K1806" s="806"/>
      <c r="L1806" s="121" t="s">
        <v>43</v>
      </c>
      <c r="M1806" s="759" t="s">
        <v>44</v>
      </c>
      <c r="N1806" s="760"/>
      <c r="O1806" s="122" t="s">
        <v>45</v>
      </c>
      <c r="P1806" s="82"/>
    </row>
    <row r="1807" spans="2:16">
      <c r="B1807" s="81"/>
      <c r="C1807" s="761" t="s">
        <v>78</v>
      </c>
      <c r="D1807" s="762"/>
      <c r="E1807" s="762"/>
      <c r="F1807" s="762"/>
      <c r="G1807" s="844"/>
      <c r="H1807" s="845"/>
      <c r="I1807" s="844"/>
      <c r="J1807" s="826" t="s">
        <v>79</v>
      </c>
      <c r="K1807" s="827"/>
      <c r="L1807" s="134">
        <f>+O1833</f>
        <v>18819</v>
      </c>
      <c r="M1807" s="846">
        <v>0.1</v>
      </c>
      <c r="N1807" s="847"/>
      <c r="O1807" s="135">
        <f>+ROUND(L1807*M1807,2)</f>
        <v>1881.9</v>
      </c>
      <c r="P1807" s="82"/>
    </row>
    <row r="1808" spans="2:16">
      <c r="B1808" s="81"/>
      <c r="C1808" s="202"/>
      <c r="D1808" s="164"/>
      <c r="E1808" s="164"/>
      <c r="F1808" s="164"/>
      <c r="G1808" s="204"/>
      <c r="H1808" s="205"/>
      <c r="I1808" s="204"/>
      <c r="J1808" s="863"/>
      <c r="K1808" s="864"/>
      <c r="L1808" s="206"/>
      <c r="M1808" s="874"/>
      <c r="N1808" s="875"/>
      <c r="O1808" s="207"/>
      <c r="P1808" s="82"/>
    </row>
    <row r="1809" spans="2:16" ht="14.4" thickBot="1">
      <c r="B1809" s="81"/>
      <c r="C1809" s="755"/>
      <c r="D1809" s="756"/>
      <c r="E1809" s="756"/>
      <c r="F1809" s="756"/>
      <c r="G1809" s="852"/>
      <c r="H1809" s="853"/>
      <c r="I1809" s="852"/>
      <c r="J1809" s="765"/>
      <c r="K1809" s="766"/>
      <c r="L1809" s="212"/>
      <c r="M1809" s="854"/>
      <c r="N1809" s="855"/>
      <c r="O1809" s="135"/>
      <c r="P1809" s="82"/>
    </row>
    <row r="1810" spans="2:16" ht="14.4" thickBot="1">
      <c r="B1810" s="81"/>
      <c r="C1810" s="767" t="s">
        <v>46</v>
      </c>
      <c r="D1810" s="768"/>
      <c r="E1810" s="768"/>
      <c r="F1810" s="768"/>
      <c r="G1810" s="768"/>
      <c r="H1810" s="768"/>
      <c r="I1810" s="768"/>
      <c r="J1810" s="768"/>
      <c r="K1810" s="768"/>
      <c r="L1810" s="768"/>
      <c r="M1810" s="768"/>
      <c r="N1810" s="769"/>
      <c r="O1810" s="136">
        <f>SUM(O1807:O1809)</f>
        <v>1881.9</v>
      </c>
      <c r="P1810" s="82"/>
    </row>
    <row r="1811" spans="2:16">
      <c r="B1811" s="81"/>
      <c r="C1811" s="779" t="s">
        <v>47</v>
      </c>
      <c r="D1811" s="780"/>
      <c r="E1811" s="780"/>
      <c r="F1811" s="780"/>
      <c r="G1811" s="780"/>
      <c r="H1811" s="780"/>
      <c r="I1811" s="780"/>
      <c r="J1811" s="780"/>
      <c r="K1811" s="780"/>
      <c r="L1811" s="780"/>
      <c r="M1811" s="780"/>
      <c r="N1811" s="780"/>
      <c r="O1811" s="781"/>
      <c r="P1811" s="82"/>
    </row>
    <row r="1812" spans="2:16">
      <c r="B1812" s="81"/>
      <c r="C1812" s="782"/>
      <c r="D1812" s="783"/>
      <c r="E1812" s="783"/>
      <c r="F1812" s="783"/>
      <c r="G1812" s="783"/>
      <c r="H1812" s="783"/>
      <c r="I1812" s="783"/>
      <c r="J1812" s="783"/>
      <c r="K1812" s="783"/>
      <c r="L1812" s="783"/>
      <c r="M1812" s="783"/>
      <c r="N1812" s="783"/>
      <c r="O1812" s="784"/>
      <c r="P1812" s="82"/>
    </row>
    <row r="1813" spans="2:16" ht="14.4" thickBot="1">
      <c r="B1813" s="81"/>
      <c r="C1813" s="785"/>
      <c r="D1813" s="786"/>
      <c r="E1813" s="786"/>
      <c r="F1813" s="786"/>
      <c r="G1813" s="786"/>
      <c r="H1813" s="786"/>
      <c r="I1813" s="786"/>
      <c r="J1813" s="786"/>
      <c r="K1813" s="786"/>
      <c r="L1813" s="786"/>
      <c r="M1813" s="786"/>
      <c r="N1813" s="786"/>
      <c r="O1813" s="787"/>
      <c r="P1813" s="82"/>
    </row>
    <row r="1814" spans="2:16">
      <c r="B1814" s="81"/>
      <c r="C1814" s="757" t="s">
        <v>38</v>
      </c>
      <c r="D1814" s="758"/>
      <c r="E1814" s="758"/>
      <c r="F1814" s="758"/>
      <c r="G1814" s="758"/>
      <c r="H1814" s="758"/>
      <c r="I1814" s="758"/>
      <c r="J1814" s="760"/>
      <c r="K1814" s="241" t="s">
        <v>39</v>
      </c>
      <c r="L1814" s="121" t="s">
        <v>8</v>
      </c>
      <c r="M1814" s="759" t="s">
        <v>48</v>
      </c>
      <c r="N1814" s="760"/>
      <c r="O1814" s="122" t="s">
        <v>45</v>
      </c>
      <c r="P1814" s="82"/>
    </row>
    <row r="1815" spans="2:16">
      <c r="B1815" s="81"/>
      <c r="C1815" s="397" t="s">
        <v>288</v>
      </c>
      <c r="D1815" s="401"/>
      <c r="E1815" s="401"/>
      <c r="F1815" s="401"/>
      <c r="G1815" s="401"/>
      <c r="H1815" s="401"/>
      <c r="I1815" s="401"/>
      <c r="J1815" s="402"/>
      <c r="K1815" s="523" t="s">
        <v>123</v>
      </c>
      <c r="L1815" s="524">
        <v>1</v>
      </c>
      <c r="M1815" s="889">
        <v>20000</v>
      </c>
      <c r="N1815" s="890"/>
      <c r="O1815" s="135">
        <f>+ROUND(M1815*L1815,2)</f>
        <v>20000</v>
      </c>
      <c r="P1815" s="82"/>
    </row>
    <row r="1816" spans="2:16" ht="14.4" thickBot="1">
      <c r="B1816" s="81"/>
      <c r="C1816" s="202"/>
      <c r="D1816" s="164"/>
      <c r="E1816" s="164"/>
      <c r="F1816" s="164"/>
      <c r="G1816" s="164"/>
      <c r="H1816" s="164"/>
      <c r="I1816" s="164"/>
      <c r="J1816" s="204"/>
      <c r="K1816" s="208"/>
      <c r="L1816" s="209"/>
      <c r="M1816" s="860"/>
      <c r="N1816" s="861"/>
      <c r="O1816" s="135"/>
      <c r="P1816" s="82"/>
    </row>
    <row r="1817" spans="2:16" ht="14.4" thickBot="1">
      <c r="B1817" s="81"/>
      <c r="C1817" s="767" t="s">
        <v>46</v>
      </c>
      <c r="D1817" s="768"/>
      <c r="E1817" s="768"/>
      <c r="F1817" s="768"/>
      <c r="G1817" s="768"/>
      <c r="H1817" s="768"/>
      <c r="I1817" s="768"/>
      <c r="J1817" s="768"/>
      <c r="K1817" s="768"/>
      <c r="L1817" s="768"/>
      <c r="M1817" s="768"/>
      <c r="N1817" s="769"/>
      <c r="O1817" s="141">
        <f>SUM(O1815:O1816)</f>
        <v>20000</v>
      </c>
      <c r="P1817" s="82"/>
    </row>
    <row r="1818" spans="2:16">
      <c r="B1818" s="81"/>
      <c r="C1818" s="779" t="s">
        <v>49</v>
      </c>
      <c r="D1818" s="780"/>
      <c r="E1818" s="780"/>
      <c r="F1818" s="780"/>
      <c r="G1818" s="780"/>
      <c r="H1818" s="780"/>
      <c r="I1818" s="780"/>
      <c r="J1818" s="780"/>
      <c r="K1818" s="780"/>
      <c r="L1818" s="780"/>
      <c r="M1818" s="780"/>
      <c r="N1818" s="780"/>
      <c r="O1818" s="781"/>
      <c r="P1818" s="82"/>
    </row>
    <row r="1819" spans="2:16">
      <c r="B1819" s="81"/>
      <c r="C1819" s="782"/>
      <c r="D1819" s="783"/>
      <c r="E1819" s="783"/>
      <c r="F1819" s="783"/>
      <c r="G1819" s="783"/>
      <c r="H1819" s="783"/>
      <c r="I1819" s="783"/>
      <c r="J1819" s="783"/>
      <c r="K1819" s="783"/>
      <c r="L1819" s="783"/>
      <c r="M1819" s="783"/>
      <c r="N1819" s="783"/>
      <c r="O1819" s="784"/>
      <c r="P1819" s="82"/>
    </row>
    <row r="1820" spans="2:16" ht="14.4" thickBot="1">
      <c r="B1820" s="81"/>
      <c r="C1820" s="785"/>
      <c r="D1820" s="786"/>
      <c r="E1820" s="786"/>
      <c r="F1820" s="786"/>
      <c r="G1820" s="786"/>
      <c r="H1820" s="786"/>
      <c r="I1820" s="786"/>
      <c r="J1820" s="786"/>
      <c r="K1820" s="786"/>
      <c r="L1820" s="786"/>
      <c r="M1820" s="786"/>
      <c r="N1820" s="786"/>
      <c r="O1820" s="787"/>
      <c r="P1820" s="82"/>
    </row>
    <row r="1821" spans="2:16">
      <c r="B1821" s="81"/>
      <c r="C1821" s="757" t="s">
        <v>50</v>
      </c>
      <c r="D1821" s="758"/>
      <c r="E1821" s="758"/>
      <c r="F1821" s="758"/>
      <c r="G1821" s="758"/>
      <c r="H1821" s="758"/>
      <c r="I1821" s="758"/>
      <c r="J1821" s="121" t="s">
        <v>51</v>
      </c>
      <c r="K1821" s="237" t="s">
        <v>52</v>
      </c>
      <c r="L1821" s="124" t="s">
        <v>53</v>
      </c>
      <c r="M1821" s="759" t="s">
        <v>54</v>
      </c>
      <c r="N1821" s="760"/>
      <c r="O1821" s="122" t="s">
        <v>45</v>
      </c>
      <c r="P1821" s="82"/>
    </row>
    <row r="1822" spans="2:16">
      <c r="B1822" s="81"/>
      <c r="C1822" s="761" t="s">
        <v>196</v>
      </c>
      <c r="D1822" s="762"/>
      <c r="E1822" s="762"/>
      <c r="F1822" s="762"/>
      <c r="G1822" s="762"/>
      <c r="H1822" s="762"/>
      <c r="I1822" s="762"/>
      <c r="J1822" s="55">
        <v>0.01</v>
      </c>
      <c r="K1822" s="56">
        <v>12</v>
      </c>
      <c r="L1822" s="55" t="s">
        <v>197</v>
      </c>
      <c r="M1822" s="763">
        <v>1800</v>
      </c>
      <c r="N1822" s="764"/>
      <c r="O1822" s="54">
        <f>M1822*K1822*J1822</f>
        <v>216</v>
      </c>
      <c r="P1822" s="82"/>
    </row>
    <row r="1823" spans="2:16" ht="14.4" thickBot="1">
      <c r="B1823" s="81"/>
      <c r="C1823" s="755"/>
      <c r="D1823" s="756"/>
      <c r="E1823" s="756"/>
      <c r="F1823" s="756"/>
      <c r="G1823" s="756"/>
      <c r="H1823" s="756"/>
      <c r="I1823" s="756"/>
      <c r="J1823" s="46"/>
      <c r="K1823" s="26"/>
      <c r="L1823" s="46"/>
      <c r="M1823" s="765"/>
      <c r="N1823" s="766"/>
      <c r="O1823" s="151"/>
      <c r="P1823" s="82"/>
    </row>
    <row r="1824" spans="2:16" ht="14.4" thickBot="1">
      <c r="B1824" s="81"/>
      <c r="C1824" s="767" t="s">
        <v>46</v>
      </c>
      <c r="D1824" s="768"/>
      <c r="E1824" s="768"/>
      <c r="F1824" s="768"/>
      <c r="G1824" s="768"/>
      <c r="H1824" s="768"/>
      <c r="I1824" s="768"/>
      <c r="J1824" s="768"/>
      <c r="K1824" s="768"/>
      <c r="L1824" s="768"/>
      <c r="M1824" s="768"/>
      <c r="N1824" s="769"/>
      <c r="O1824" s="136">
        <f>SUM(O1822:O1823)</f>
        <v>216</v>
      </c>
      <c r="P1824" s="82"/>
    </row>
    <row r="1825" spans="2:16">
      <c r="B1825" s="81"/>
      <c r="C1825" s="779" t="s">
        <v>55</v>
      </c>
      <c r="D1825" s="780"/>
      <c r="E1825" s="780"/>
      <c r="F1825" s="780"/>
      <c r="G1825" s="780"/>
      <c r="H1825" s="780"/>
      <c r="I1825" s="780"/>
      <c r="J1825" s="780"/>
      <c r="K1825" s="780"/>
      <c r="L1825" s="780"/>
      <c r="M1825" s="780"/>
      <c r="N1825" s="780"/>
      <c r="O1825" s="781"/>
      <c r="P1825" s="82"/>
    </row>
    <row r="1826" spans="2:16">
      <c r="B1826" s="81"/>
      <c r="C1826" s="782"/>
      <c r="D1826" s="783"/>
      <c r="E1826" s="783"/>
      <c r="F1826" s="783"/>
      <c r="G1826" s="783"/>
      <c r="H1826" s="783"/>
      <c r="I1826" s="783"/>
      <c r="J1826" s="783"/>
      <c r="K1826" s="783"/>
      <c r="L1826" s="783"/>
      <c r="M1826" s="783"/>
      <c r="N1826" s="783"/>
      <c r="O1826" s="784"/>
      <c r="P1826" s="82"/>
    </row>
    <row r="1827" spans="2:16" ht="14.4" thickBot="1">
      <c r="B1827" s="81"/>
      <c r="C1827" s="785"/>
      <c r="D1827" s="786"/>
      <c r="E1827" s="786"/>
      <c r="F1827" s="786"/>
      <c r="G1827" s="786"/>
      <c r="H1827" s="786"/>
      <c r="I1827" s="786"/>
      <c r="J1827" s="786"/>
      <c r="K1827" s="786"/>
      <c r="L1827" s="786"/>
      <c r="M1827" s="786"/>
      <c r="N1827" s="786"/>
      <c r="O1827" s="787"/>
      <c r="P1827" s="82"/>
    </row>
    <row r="1828" spans="2:16" ht="28.2" customHeight="1">
      <c r="B1828" s="81"/>
      <c r="C1828" s="770" t="s">
        <v>56</v>
      </c>
      <c r="D1828" s="771"/>
      <c r="E1828" s="771"/>
      <c r="F1828" s="771"/>
      <c r="G1828" s="771"/>
      <c r="H1828" s="771"/>
      <c r="I1828" s="771"/>
      <c r="J1828" s="143" t="s">
        <v>57</v>
      </c>
      <c r="K1828" s="144" t="s">
        <v>58</v>
      </c>
      <c r="L1828" s="145" t="s">
        <v>59</v>
      </c>
      <c r="M1828" s="772" t="s">
        <v>44</v>
      </c>
      <c r="N1828" s="773"/>
      <c r="O1828" s="146" t="s">
        <v>45</v>
      </c>
      <c r="P1828" s="82"/>
    </row>
    <row r="1829" spans="2:16">
      <c r="B1829" s="81"/>
      <c r="C1829" s="52" t="s">
        <v>219</v>
      </c>
      <c r="D1829" s="222"/>
      <c r="E1829" s="222"/>
      <c r="F1829" s="222"/>
      <c r="G1829" s="222"/>
      <c r="H1829" s="222"/>
      <c r="I1829" s="222"/>
      <c r="J1829" s="223">
        <v>209100</v>
      </c>
      <c r="K1829" s="224">
        <v>1.8</v>
      </c>
      <c r="L1829" s="148">
        <f>ROUND(K1829*J1829,2)</f>
        <v>376380</v>
      </c>
      <c r="M1829" s="867">
        <v>20</v>
      </c>
      <c r="N1829" s="868"/>
      <c r="O1829" s="149">
        <f>+ROUND(L1829/M1829,0)</f>
        <v>18819</v>
      </c>
      <c r="P1829" s="82"/>
    </row>
    <row r="1830" spans="2:16">
      <c r="B1830" s="81"/>
      <c r="C1830" s="52"/>
      <c r="D1830" s="51"/>
      <c r="E1830" s="51"/>
      <c r="F1830" s="51"/>
      <c r="G1830" s="51"/>
      <c r="H1830" s="51"/>
      <c r="I1830" s="51"/>
      <c r="J1830" s="142"/>
      <c r="K1830" s="147"/>
      <c r="L1830" s="148"/>
      <c r="M1830" s="848"/>
      <c r="N1830" s="849"/>
      <c r="O1830" s="149"/>
      <c r="P1830" s="82"/>
    </row>
    <row r="1831" spans="2:16">
      <c r="B1831" s="81"/>
      <c r="C1831" s="52"/>
      <c r="D1831" s="51"/>
      <c r="E1831" s="51"/>
      <c r="F1831" s="51"/>
      <c r="G1831" s="51"/>
      <c r="H1831" s="51"/>
      <c r="I1831" s="51"/>
      <c r="J1831" s="50"/>
      <c r="K1831" s="49"/>
      <c r="L1831" s="48"/>
      <c r="M1831" s="802"/>
      <c r="N1831" s="803"/>
      <c r="O1831" s="47"/>
      <c r="P1831" s="82"/>
    </row>
    <row r="1832" spans="2:16" ht="14.4" thickBot="1">
      <c r="B1832" s="81"/>
      <c r="C1832" s="755"/>
      <c r="D1832" s="756"/>
      <c r="E1832" s="756"/>
      <c r="F1832" s="756"/>
      <c r="G1832" s="756"/>
      <c r="H1832" s="756"/>
      <c r="I1832" s="756"/>
      <c r="J1832" s="46"/>
      <c r="K1832" s="26"/>
      <c r="L1832" s="46"/>
      <c r="M1832" s="765"/>
      <c r="N1832" s="766"/>
      <c r="O1832" s="45"/>
      <c r="P1832" s="82"/>
    </row>
    <row r="1833" spans="2:16" ht="14.4" thickBot="1">
      <c r="B1833" s="81"/>
      <c r="C1833" s="767" t="s">
        <v>46</v>
      </c>
      <c r="D1833" s="768"/>
      <c r="E1833" s="768"/>
      <c r="F1833" s="768"/>
      <c r="G1833" s="768"/>
      <c r="H1833" s="768"/>
      <c r="I1833" s="768"/>
      <c r="J1833" s="768"/>
      <c r="K1833" s="768"/>
      <c r="L1833" s="768"/>
      <c r="M1833" s="768"/>
      <c r="N1833" s="769"/>
      <c r="O1833" s="141">
        <f>SUM(O1829:O1832)</f>
        <v>18819</v>
      </c>
      <c r="P1833" s="82"/>
    </row>
    <row r="1834" spans="2:16" ht="14.4" thickBot="1">
      <c r="B1834" s="81"/>
      <c r="C1834" s="30"/>
      <c r="O1834" s="29"/>
      <c r="P1834" s="82"/>
    </row>
    <row r="1835" spans="2:16" ht="14.4" thickBot="1">
      <c r="B1835" s="81"/>
      <c r="C1835" s="752" t="s">
        <v>60</v>
      </c>
      <c r="D1835" s="753"/>
      <c r="E1835" s="753"/>
      <c r="F1835" s="753"/>
      <c r="G1835" s="753"/>
      <c r="H1835" s="753"/>
      <c r="I1835" s="753"/>
      <c r="J1835" s="753"/>
      <c r="K1835" s="753"/>
      <c r="L1835" s="753"/>
      <c r="M1835" s="753"/>
      <c r="N1835" s="754"/>
      <c r="O1835" s="150">
        <f>ROUND(O1833+O1824+O1817+O1810,2)</f>
        <v>40916.9</v>
      </c>
      <c r="P1835" s="82"/>
    </row>
    <row r="1836" spans="2:16">
      <c r="B1836" s="81"/>
      <c r="C1836" s="779" t="s">
        <v>61</v>
      </c>
      <c r="D1836" s="780"/>
      <c r="E1836" s="780"/>
      <c r="F1836" s="780"/>
      <c r="G1836" s="780"/>
      <c r="H1836" s="780"/>
      <c r="I1836" s="780"/>
      <c r="J1836" s="780"/>
      <c r="K1836" s="780"/>
      <c r="L1836" s="780"/>
      <c r="M1836" s="780"/>
      <c r="N1836" s="780"/>
      <c r="O1836" s="781"/>
      <c r="P1836" s="82"/>
    </row>
    <row r="1837" spans="2:16">
      <c r="B1837" s="81"/>
      <c r="C1837" s="782"/>
      <c r="D1837" s="783"/>
      <c r="E1837" s="783"/>
      <c r="F1837" s="783"/>
      <c r="G1837" s="783"/>
      <c r="H1837" s="783"/>
      <c r="I1837" s="783"/>
      <c r="J1837" s="783"/>
      <c r="K1837" s="783"/>
      <c r="L1837" s="783"/>
      <c r="M1837" s="783"/>
      <c r="N1837" s="783"/>
      <c r="O1837" s="784"/>
      <c r="P1837" s="82"/>
    </row>
    <row r="1838" spans="2:16" ht="14.4" thickBot="1">
      <c r="B1838" s="81"/>
      <c r="C1838" s="785"/>
      <c r="D1838" s="786"/>
      <c r="E1838" s="786"/>
      <c r="F1838" s="786"/>
      <c r="G1838" s="786"/>
      <c r="H1838" s="786"/>
      <c r="I1838" s="786"/>
      <c r="J1838" s="786"/>
      <c r="K1838" s="786"/>
      <c r="L1838" s="786"/>
      <c r="M1838" s="786"/>
      <c r="N1838" s="786"/>
      <c r="O1838" s="787"/>
      <c r="P1838" s="82"/>
    </row>
    <row r="1839" spans="2:16">
      <c r="B1839" s="81"/>
      <c r="C1839" s="757" t="s">
        <v>62</v>
      </c>
      <c r="D1839" s="758"/>
      <c r="E1839" s="758"/>
      <c r="F1839" s="758"/>
      <c r="G1839" s="758"/>
      <c r="H1839" s="758"/>
      <c r="I1839" s="758"/>
      <c r="J1839" s="237"/>
      <c r="K1839" s="238"/>
      <c r="L1839" s="125" t="s">
        <v>63</v>
      </c>
      <c r="M1839" s="850" t="s">
        <v>64</v>
      </c>
      <c r="N1839" s="851"/>
      <c r="O1839" s="127"/>
      <c r="P1839" s="82"/>
    </row>
    <row r="1840" spans="2:16">
      <c r="B1840" s="81"/>
      <c r="C1840" s="761" t="s">
        <v>18</v>
      </c>
      <c r="D1840" s="762"/>
      <c r="E1840" s="762"/>
      <c r="F1840" s="762"/>
      <c r="G1840" s="762"/>
      <c r="H1840" s="762"/>
      <c r="I1840" s="762"/>
      <c r="J1840" s="43"/>
      <c r="K1840" s="42"/>
      <c r="L1840" s="39">
        <v>0.28999999999999998</v>
      </c>
      <c r="M1840" s="831">
        <f>+ROUND(O1835*L1840,2)</f>
        <v>11865.9</v>
      </c>
      <c r="N1840" s="832"/>
      <c r="O1840" s="38"/>
      <c r="P1840" s="82"/>
    </row>
    <row r="1841" spans="2:16">
      <c r="B1841" s="81"/>
      <c r="C1841" s="44" t="s">
        <v>65</v>
      </c>
      <c r="D1841" s="31"/>
      <c r="E1841" s="31"/>
      <c r="F1841" s="31"/>
      <c r="G1841" s="31"/>
      <c r="H1841" s="31"/>
      <c r="I1841" s="31"/>
      <c r="J1841" s="43"/>
      <c r="K1841" s="42"/>
      <c r="L1841" s="39">
        <v>0.01</v>
      </c>
      <c r="M1841" s="831">
        <f>+ROUND(O1835*L1841,2)</f>
        <v>409.17</v>
      </c>
      <c r="N1841" s="832"/>
      <c r="O1841" s="38"/>
      <c r="P1841" s="82"/>
    </row>
    <row r="1842" spans="2:16" ht="14.4" thickBot="1">
      <c r="B1842" s="81"/>
      <c r="C1842" s="239" t="s">
        <v>66</v>
      </c>
      <c r="D1842" s="240"/>
      <c r="E1842" s="240"/>
      <c r="F1842" s="240"/>
      <c r="G1842" s="240"/>
      <c r="H1842" s="240"/>
      <c r="I1842" s="240"/>
      <c r="J1842" s="41"/>
      <c r="K1842" s="40"/>
      <c r="L1842" s="39">
        <v>0.05</v>
      </c>
      <c r="M1842" s="833">
        <f>+ROUND(O1835*L1842,2)</f>
        <v>2045.85</v>
      </c>
      <c r="N1842" s="834"/>
      <c r="O1842" s="38"/>
      <c r="P1842" s="82"/>
    </row>
    <row r="1843" spans="2:16" ht="14.4" thickBot="1">
      <c r="B1843" s="81"/>
      <c r="C1843" s="767" t="s">
        <v>46</v>
      </c>
      <c r="D1843" s="768"/>
      <c r="E1843" s="768"/>
      <c r="F1843" s="768"/>
      <c r="G1843" s="768"/>
      <c r="H1843" s="768"/>
      <c r="I1843" s="768"/>
      <c r="J1843" s="768"/>
      <c r="K1843" s="768"/>
      <c r="L1843" s="768"/>
      <c r="M1843" s="768"/>
      <c r="N1843" s="769"/>
      <c r="O1843" s="136">
        <f>SUM(M1840:N1842)</f>
        <v>14320.92</v>
      </c>
      <c r="P1843" s="82"/>
    </row>
    <row r="1844" spans="2:16" ht="14.4" thickBot="1">
      <c r="B1844" s="81"/>
      <c r="C1844" s="30"/>
      <c r="O1844" s="29"/>
      <c r="P1844" s="82"/>
    </row>
    <row r="1845" spans="2:16" ht="14.4" thickBot="1">
      <c r="B1845" s="81"/>
      <c r="C1845" s="752" t="s">
        <v>67</v>
      </c>
      <c r="D1845" s="753"/>
      <c r="E1845" s="753"/>
      <c r="F1845" s="753"/>
      <c r="G1845" s="753"/>
      <c r="H1845" s="753"/>
      <c r="I1845" s="753"/>
      <c r="J1845" s="753"/>
      <c r="K1845" s="753"/>
      <c r="L1845" s="753"/>
      <c r="M1845" s="753"/>
      <c r="N1845" s="754"/>
      <c r="O1845" s="150">
        <f>+O1843+O1835</f>
        <v>55237.82</v>
      </c>
      <c r="P1845" s="82"/>
    </row>
    <row r="1846" spans="2:16">
      <c r="B1846" s="81"/>
      <c r="C1846" s="37"/>
      <c r="D1846" s="36"/>
      <c r="E1846" s="36"/>
      <c r="F1846" s="36"/>
      <c r="G1846" s="36"/>
      <c r="H1846" s="36"/>
      <c r="I1846" s="36"/>
      <c r="J1846" s="36"/>
      <c r="K1846" s="36"/>
      <c r="L1846" s="36"/>
      <c r="M1846" s="36"/>
      <c r="N1846" s="36"/>
      <c r="O1846" s="35"/>
      <c r="P1846" s="82"/>
    </row>
    <row r="1847" spans="2:16">
      <c r="B1847" s="81"/>
      <c r="C1847" s="30"/>
      <c r="O1847" s="29"/>
      <c r="P1847" s="82"/>
    </row>
    <row r="1848" spans="2:16">
      <c r="B1848" s="81"/>
      <c r="C1848" s="30"/>
      <c r="O1848" s="29"/>
      <c r="P1848" s="82"/>
    </row>
    <row r="1849" spans="2:16" ht="18">
      <c r="B1849" s="81"/>
      <c r="C1849" s="30"/>
      <c r="H1849" s="128" t="s">
        <v>75</v>
      </c>
      <c r="O1849" s="29"/>
      <c r="P1849" s="82"/>
    </row>
    <row r="1850" spans="2:16" ht="18">
      <c r="B1850" s="81"/>
      <c r="C1850" s="34"/>
      <c r="D1850" s="85"/>
      <c r="E1850" s="85"/>
      <c r="F1850" s="85"/>
      <c r="G1850" s="85"/>
      <c r="H1850" s="128"/>
      <c r="I1850" s="85"/>
      <c r="J1850" s="85"/>
      <c r="K1850" s="85"/>
      <c r="L1850" s="85"/>
      <c r="M1850" s="85"/>
      <c r="N1850" s="85"/>
      <c r="O1850" s="33"/>
      <c r="P1850" s="82"/>
    </row>
    <row r="1851" spans="2:16" ht="18">
      <c r="B1851" s="81"/>
      <c r="C1851" s="34"/>
      <c r="D1851" s="85"/>
      <c r="E1851" s="85"/>
      <c r="F1851" s="85"/>
      <c r="G1851" s="85"/>
      <c r="H1851" s="128"/>
      <c r="K1851" s="85"/>
      <c r="L1851" s="85"/>
      <c r="M1851" s="85"/>
      <c r="N1851" s="85"/>
      <c r="O1851" s="33"/>
      <c r="P1851" s="82"/>
    </row>
    <row r="1852" spans="2:16" ht="18">
      <c r="B1852" s="81"/>
      <c r="C1852" s="32"/>
      <c r="D1852" s="86"/>
      <c r="E1852" s="86"/>
      <c r="F1852" s="86"/>
      <c r="G1852" s="86"/>
      <c r="H1852" s="128" t="s">
        <v>76</v>
      </c>
      <c r="I1852" s="86"/>
      <c r="J1852" s="86"/>
      <c r="K1852" s="86"/>
      <c r="L1852" s="86"/>
      <c r="M1852" s="86"/>
      <c r="N1852" s="86"/>
      <c r="O1852" s="28"/>
      <c r="P1852" s="82"/>
    </row>
    <row r="1853" spans="2:16" ht="18">
      <c r="B1853" s="81"/>
      <c r="C1853" s="30"/>
      <c r="H1853" s="129" t="s">
        <v>95</v>
      </c>
      <c r="O1853" s="29"/>
      <c r="P1853" s="82"/>
    </row>
    <row r="1854" spans="2:16" ht="18">
      <c r="B1854" s="81"/>
      <c r="C1854" s="27"/>
      <c r="D1854" s="87"/>
      <c r="E1854" s="87"/>
      <c r="H1854" s="128" t="s">
        <v>77</v>
      </c>
      <c r="K1854" s="130"/>
      <c r="L1854" s="130"/>
      <c r="M1854" s="130"/>
      <c r="N1854" s="130"/>
      <c r="O1854" s="131"/>
      <c r="P1854" s="82"/>
    </row>
    <row r="1855" spans="2:16" ht="16.2" thickBot="1">
      <c r="B1855" s="81"/>
      <c r="C1855" s="835"/>
      <c r="D1855" s="836"/>
      <c r="E1855" s="836"/>
      <c r="F1855" s="26"/>
      <c r="G1855" s="26"/>
      <c r="H1855" s="26"/>
      <c r="I1855" s="26"/>
      <c r="J1855" s="26"/>
      <c r="K1855" s="132"/>
      <c r="L1855" s="132"/>
      <c r="M1855" s="132"/>
      <c r="N1855" s="132"/>
      <c r="O1855" s="133"/>
      <c r="P1855" s="82"/>
    </row>
    <row r="1856" spans="2:16" ht="14.4" thickBot="1">
      <c r="B1856" s="88"/>
      <c r="C1856" s="89"/>
      <c r="D1856" s="89"/>
      <c r="E1856" s="89"/>
      <c r="F1856" s="89"/>
      <c r="G1856" s="89"/>
      <c r="H1856" s="89"/>
      <c r="I1856" s="89"/>
      <c r="J1856" s="89"/>
      <c r="K1856" s="89"/>
      <c r="L1856" s="89"/>
      <c r="M1856" s="89"/>
      <c r="N1856" s="89"/>
      <c r="O1856" s="89"/>
      <c r="P1856" s="90"/>
    </row>
    <row r="1857" spans="2:16" ht="14.4" thickTop="1"/>
    <row r="1858" spans="2:16" ht="14.4" thickBot="1"/>
    <row r="1859" spans="2:16" ht="14.4" thickTop="1">
      <c r="B1859" s="828"/>
      <c r="C1859" s="829"/>
      <c r="D1859" s="829"/>
      <c r="E1859" s="829"/>
      <c r="F1859" s="829"/>
      <c r="G1859" s="829"/>
      <c r="H1859" s="829"/>
      <c r="I1859" s="829"/>
      <c r="J1859" s="829"/>
      <c r="K1859" s="829"/>
      <c r="L1859" s="829"/>
      <c r="M1859" s="829"/>
      <c r="N1859" s="829"/>
      <c r="O1859" s="829"/>
      <c r="P1859" s="830"/>
    </row>
    <row r="1860" spans="2:16" ht="13.8" customHeight="1">
      <c r="B1860" s="103"/>
      <c r="C1860" s="933" t="s">
        <v>336</v>
      </c>
      <c r="D1860" s="933"/>
      <c r="E1860" s="933"/>
      <c r="F1860" s="933"/>
      <c r="G1860" s="933"/>
      <c r="H1860" s="933"/>
      <c r="I1860" s="933"/>
      <c r="J1860" s="933"/>
      <c r="K1860" s="933"/>
      <c r="L1860" s="933"/>
      <c r="M1860" s="933"/>
      <c r="P1860" s="82"/>
    </row>
    <row r="1861" spans="2:16" ht="14.4">
      <c r="B1861" s="103"/>
      <c r="C1861" s="933" t="s">
        <v>334</v>
      </c>
      <c r="D1861" s="933"/>
      <c r="E1861" s="933"/>
      <c r="F1861" s="933"/>
      <c r="G1861" s="935"/>
      <c r="H1861" s="935"/>
      <c r="I1861" s="935"/>
      <c r="J1861" s="935"/>
      <c r="K1861" s="935"/>
      <c r="L1861" s="935"/>
      <c r="M1861" s="935"/>
      <c r="P1861" s="82"/>
    </row>
    <row r="1862" spans="2:16">
      <c r="B1862" s="103"/>
      <c r="C1862" s="91"/>
      <c r="D1862" s="92"/>
      <c r="E1862" s="91"/>
      <c r="F1862" s="92"/>
      <c r="P1862" s="82"/>
    </row>
    <row r="1863" spans="2:16" ht="14.4" thickBot="1">
      <c r="B1863" s="81"/>
      <c r="P1863" s="82"/>
    </row>
    <row r="1864" spans="2:16">
      <c r="B1864" s="81"/>
      <c r="C1864" s="820"/>
      <c r="D1864" s="821"/>
      <c r="E1864" s="810"/>
      <c r="F1864" s="810"/>
      <c r="G1864" s="810"/>
      <c r="H1864" s="810"/>
      <c r="I1864" s="810"/>
      <c r="J1864" s="810"/>
      <c r="K1864" s="811"/>
      <c r="L1864" s="790"/>
      <c r="M1864" s="791"/>
      <c r="N1864" s="791"/>
      <c r="O1864" s="792"/>
      <c r="P1864" s="82"/>
    </row>
    <row r="1865" spans="2:16">
      <c r="B1865" s="81"/>
      <c r="C1865" s="822"/>
      <c r="D1865" s="823"/>
      <c r="E1865" s="812" t="s">
        <v>74</v>
      </c>
      <c r="F1865" s="812"/>
      <c r="G1865" s="812"/>
      <c r="H1865" s="812"/>
      <c r="I1865" s="812"/>
      <c r="J1865" s="812"/>
      <c r="K1865" s="813"/>
      <c r="L1865" s="793"/>
      <c r="M1865" s="794"/>
      <c r="N1865" s="794"/>
      <c r="O1865" s="795"/>
      <c r="P1865" s="82"/>
    </row>
    <row r="1866" spans="2:16">
      <c r="B1866" s="81"/>
      <c r="C1866" s="822"/>
      <c r="D1866" s="823"/>
      <c r="E1866" s="814"/>
      <c r="F1866" s="814"/>
      <c r="G1866" s="814"/>
      <c r="H1866" s="814"/>
      <c r="I1866" s="814"/>
      <c r="J1866" s="814"/>
      <c r="K1866" s="815"/>
      <c r="L1866" s="774" t="s">
        <v>28</v>
      </c>
      <c r="M1866" s="796"/>
      <c r="N1866" s="797"/>
      <c r="O1866" s="798"/>
      <c r="P1866" s="82"/>
    </row>
    <row r="1867" spans="2:16">
      <c r="B1867" s="81"/>
      <c r="C1867" s="822"/>
      <c r="D1867" s="823"/>
      <c r="E1867" s="812"/>
      <c r="F1867" s="812"/>
      <c r="G1867" s="812"/>
      <c r="H1867" s="812"/>
      <c r="I1867" s="812"/>
      <c r="J1867" s="812"/>
      <c r="K1867" s="813"/>
      <c r="L1867" s="775"/>
      <c r="M1867" s="799"/>
      <c r="N1867" s="800"/>
      <c r="O1867" s="801"/>
      <c r="P1867" s="82"/>
    </row>
    <row r="1868" spans="2:16">
      <c r="B1868" s="81"/>
      <c r="C1868" s="822"/>
      <c r="D1868" s="823"/>
      <c r="E1868" s="816"/>
      <c r="F1868" s="816"/>
      <c r="G1868" s="816"/>
      <c r="H1868" s="816"/>
      <c r="I1868" s="816"/>
      <c r="J1868" s="816"/>
      <c r="K1868" s="817"/>
      <c r="L1868" s="774" t="s">
        <v>29</v>
      </c>
      <c r="M1868" s="774">
        <v>24</v>
      </c>
      <c r="N1868" s="774" t="s">
        <v>30</v>
      </c>
      <c r="O1868" s="788" t="str">
        <f>+$O$11</f>
        <v>X</v>
      </c>
      <c r="P1868" s="82"/>
    </row>
    <row r="1869" spans="2:16">
      <c r="B1869" s="81"/>
      <c r="C1869" s="822"/>
      <c r="D1869" s="823"/>
      <c r="E1869" s="816"/>
      <c r="F1869" s="816"/>
      <c r="G1869" s="816"/>
      <c r="H1869" s="816"/>
      <c r="I1869" s="816"/>
      <c r="J1869" s="816"/>
      <c r="K1869" s="817"/>
      <c r="L1869" s="804"/>
      <c r="M1869" s="804"/>
      <c r="N1869" s="804"/>
      <c r="O1869" s="789"/>
      <c r="P1869" s="82"/>
    </row>
    <row r="1870" spans="2:16">
      <c r="B1870" s="81"/>
      <c r="C1870" s="824"/>
      <c r="D1870" s="825"/>
      <c r="E1870" s="818" t="s">
        <v>31</v>
      </c>
      <c r="F1870" s="818"/>
      <c r="G1870" s="818"/>
      <c r="H1870" s="818"/>
      <c r="I1870" s="818"/>
      <c r="J1870" s="818"/>
      <c r="K1870" s="819"/>
      <c r="L1870" s="804"/>
      <c r="M1870" s="804"/>
      <c r="N1870" s="804"/>
      <c r="O1870" s="789"/>
      <c r="P1870" s="82"/>
    </row>
    <row r="1871" spans="2:16" ht="14.4" thickBot="1">
      <c r="B1871" s="81"/>
      <c r="C1871" s="74"/>
      <c r="D1871" s="73"/>
      <c r="E1871" s="73"/>
      <c r="F1871" s="73"/>
      <c r="G1871" s="73"/>
      <c r="H1871" s="73"/>
      <c r="I1871" s="73"/>
      <c r="J1871" s="73"/>
      <c r="K1871" s="73"/>
      <c r="L1871" s="73"/>
      <c r="M1871" s="72"/>
      <c r="N1871" s="72"/>
      <c r="O1871" s="71"/>
      <c r="P1871" s="82"/>
    </row>
    <row r="1872" spans="2:16">
      <c r="B1872" s="81"/>
      <c r="C1872" s="70"/>
      <c r="D1872" s="69"/>
      <c r="E1872" s="69"/>
      <c r="F1872" s="69"/>
      <c r="G1872" s="69"/>
      <c r="H1872" s="69"/>
      <c r="I1872" s="69"/>
      <c r="J1872" s="69"/>
      <c r="K1872" s="69"/>
      <c r="L1872" s="68" t="s">
        <v>32</v>
      </c>
      <c r="M1872" s="67" t="s">
        <v>33</v>
      </c>
      <c r="N1872" s="67" t="s">
        <v>34</v>
      </c>
      <c r="O1872" s="66" t="s">
        <v>35</v>
      </c>
      <c r="P1872" s="82"/>
    </row>
    <row r="1873" spans="2:16">
      <c r="B1873" s="81"/>
      <c r="C1873" s="32"/>
      <c r="D1873" s="242"/>
      <c r="E1873" s="242"/>
      <c r="F1873" s="242"/>
      <c r="G1873" s="242"/>
      <c r="H1873" s="242"/>
      <c r="I1873" s="242"/>
      <c r="J1873" s="242"/>
      <c r="K1873" s="242"/>
      <c r="L1873" s="84"/>
      <c r="M1873" s="65">
        <f>+$M$16</f>
        <v>2</v>
      </c>
      <c r="N1873" s="65">
        <f>+$N$16</f>
        <v>6</v>
      </c>
      <c r="O1873" s="64">
        <f>+$O$16</f>
        <v>2026</v>
      </c>
      <c r="P1873" s="82"/>
    </row>
    <row r="1874" spans="2:16">
      <c r="B1874" s="81"/>
      <c r="C1874" s="63"/>
      <c r="D1874" s="62"/>
      <c r="E1874" s="62"/>
      <c r="F1874" s="62"/>
      <c r="G1874" s="62"/>
      <c r="H1874" s="62"/>
      <c r="I1874" s="62"/>
      <c r="J1874" s="62"/>
      <c r="K1874" s="62"/>
      <c r="L1874" s="62"/>
      <c r="M1874" s="62"/>
      <c r="N1874" s="62"/>
      <c r="O1874" s="61"/>
      <c r="P1874" s="82"/>
    </row>
    <row r="1875" spans="2:16" ht="14.4" thickBot="1">
      <c r="B1875" s="81"/>
      <c r="C1875" s="239"/>
      <c r="D1875" s="240"/>
      <c r="E1875" s="240"/>
      <c r="F1875" s="240"/>
      <c r="G1875" s="240"/>
      <c r="H1875" s="240"/>
      <c r="I1875" s="240"/>
      <c r="J1875" s="240"/>
      <c r="K1875" s="240"/>
      <c r="L1875" s="240"/>
      <c r="M1875" s="240"/>
      <c r="N1875" s="240"/>
      <c r="O1875" s="60"/>
      <c r="P1875" s="82"/>
    </row>
    <row r="1876" spans="2:16" ht="14.4" thickBot="1">
      <c r="B1876" s="81"/>
      <c r="C1876" s="37"/>
      <c r="D1876" s="36"/>
      <c r="E1876" s="36"/>
      <c r="F1876" s="36"/>
      <c r="G1876" s="36"/>
      <c r="H1876" s="36"/>
      <c r="K1876" s="36"/>
      <c r="L1876" s="36"/>
      <c r="M1876" s="36"/>
      <c r="N1876" s="36"/>
      <c r="O1876" s="35"/>
      <c r="P1876" s="82"/>
    </row>
    <row r="1877" spans="2:16">
      <c r="B1877" s="81"/>
      <c r="C1877" s="841" t="s">
        <v>36</v>
      </c>
      <c r="D1877" s="842"/>
      <c r="E1877" s="842"/>
      <c r="F1877" s="842"/>
      <c r="G1877" s="842"/>
      <c r="H1877" s="842"/>
      <c r="I1877" s="842"/>
      <c r="J1877" s="842"/>
      <c r="K1877" s="842"/>
      <c r="L1877" s="842"/>
      <c r="M1877" s="842"/>
      <c r="N1877" s="842"/>
      <c r="O1877" s="843"/>
      <c r="P1877" s="82"/>
    </row>
    <row r="1878" spans="2:16" ht="14.4" thickBot="1">
      <c r="B1878" s="81"/>
      <c r="C1878" s="30"/>
      <c r="O1878" s="29"/>
      <c r="P1878" s="82"/>
    </row>
    <row r="1879" spans="2:16">
      <c r="B1879" s="81"/>
      <c r="C1879" s="117" t="s">
        <v>37</v>
      </c>
      <c r="D1879" s="776" t="s">
        <v>38</v>
      </c>
      <c r="E1879" s="777"/>
      <c r="F1879" s="777"/>
      <c r="G1879" s="777"/>
      <c r="H1879" s="777"/>
      <c r="I1879" s="777"/>
      <c r="J1879" s="777"/>
      <c r="K1879" s="777"/>
      <c r="L1879" s="778"/>
      <c r="M1879" s="839" t="s">
        <v>39</v>
      </c>
      <c r="N1879" s="840"/>
      <c r="O1879" s="117" t="s">
        <v>8</v>
      </c>
      <c r="P1879" s="82"/>
    </row>
    <row r="1880" spans="2:16" ht="14.4" thickBot="1">
      <c r="B1880" s="81"/>
      <c r="C1880" s="118">
        <f>+'PRESUPUESTO OFICIAL (Entidad)'!D56</f>
        <v>9.01</v>
      </c>
      <c r="D1880" s="807" t="str">
        <f>+'PRESUPUESTO OFICIAL (Entidad)'!E56</f>
        <v>Suministro e Instalación de Puerta Metálica en lamina galvanizada Cold Rolled calibre 22 de 0.7x2.0m. Incluye marco, pintura en aceite, bisagras, pasador.</v>
      </c>
      <c r="E1880" s="808"/>
      <c r="F1880" s="808"/>
      <c r="G1880" s="808"/>
      <c r="H1880" s="808"/>
      <c r="I1880" s="808"/>
      <c r="J1880" s="808"/>
      <c r="K1880" s="808"/>
      <c r="L1880" s="809"/>
      <c r="M1880" s="807" t="str">
        <f>+'PRESUPUESTO OFICIAL (Entidad)'!F56</f>
        <v>UND</v>
      </c>
      <c r="N1880" s="809"/>
      <c r="O1880" s="119">
        <f>+'PRESUPUESTO OFICIAL (Entidad)'!G56</f>
        <v>10</v>
      </c>
      <c r="P1880" s="82"/>
    </row>
    <row r="1881" spans="2:16">
      <c r="B1881" s="81"/>
      <c r="C1881" s="779" t="s">
        <v>40</v>
      </c>
      <c r="D1881" s="780"/>
      <c r="E1881" s="780"/>
      <c r="F1881" s="780"/>
      <c r="G1881" s="780"/>
      <c r="H1881" s="780"/>
      <c r="I1881" s="780"/>
      <c r="J1881" s="780"/>
      <c r="K1881" s="780"/>
      <c r="L1881" s="780"/>
      <c r="M1881" s="780"/>
      <c r="N1881" s="780"/>
      <c r="O1881" s="781"/>
      <c r="P1881" s="82"/>
    </row>
    <row r="1882" spans="2:16">
      <c r="B1882" s="81"/>
      <c r="C1882" s="782"/>
      <c r="D1882" s="783"/>
      <c r="E1882" s="783"/>
      <c r="F1882" s="783"/>
      <c r="G1882" s="783"/>
      <c r="H1882" s="783"/>
      <c r="I1882" s="783"/>
      <c r="J1882" s="783"/>
      <c r="K1882" s="783"/>
      <c r="L1882" s="783"/>
      <c r="M1882" s="783"/>
      <c r="N1882" s="783"/>
      <c r="O1882" s="784"/>
      <c r="P1882" s="82"/>
    </row>
    <row r="1883" spans="2:16" ht="14.4" thickBot="1">
      <c r="B1883" s="81"/>
      <c r="C1883" s="785"/>
      <c r="D1883" s="786"/>
      <c r="E1883" s="786"/>
      <c r="F1883" s="786"/>
      <c r="G1883" s="786"/>
      <c r="H1883" s="786"/>
      <c r="I1883" s="786"/>
      <c r="J1883" s="786"/>
      <c r="K1883" s="786"/>
      <c r="L1883" s="786"/>
      <c r="M1883" s="786"/>
      <c r="N1883" s="786"/>
      <c r="O1883" s="787"/>
      <c r="P1883" s="82"/>
    </row>
    <row r="1884" spans="2:16">
      <c r="B1884" s="81"/>
      <c r="C1884" s="757" t="s">
        <v>38</v>
      </c>
      <c r="D1884" s="837"/>
      <c r="E1884" s="837"/>
      <c r="F1884" s="837"/>
      <c r="G1884" s="838"/>
      <c r="H1884" s="759" t="s">
        <v>41</v>
      </c>
      <c r="I1884" s="837"/>
      <c r="J1884" s="805" t="s">
        <v>42</v>
      </c>
      <c r="K1884" s="806"/>
      <c r="L1884" s="121" t="s">
        <v>43</v>
      </c>
      <c r="M1884" s="759" t="s">
        <v>44</v>
      </c>
      <c r="N1884" s="760"/>
      <c r="O1884" s="122" t="s">
        <v>45</v>
      </c>
      <c r="P1884" s="82"/>
    </row>
    <row r="1885" spans="2:16">
      <c r="B1885" s="81"/>
      <c r="C1885" s="761" t="s">
        <v>78</v>
      </c>
      <c r="D1885" s="762"/>
      <c r="E1885" s="762"/>
      <c r="F1885" s="762"/>
      <c r="G1885" s="844"/>
      <c r="H1885" s="845"/>
      <c r="I1885" s="844"/>
      <c r="J1885" s="826" t="s">
        <v>79</v>
      </c>
      <c r="K1885" s="827"/>
      <c r="L1885" s="134">
        <f>+O1911</f>
        <v>75276</v>
      </c>
      <c r="M1885" s="846">
        <v>0.1</v>
      </c>
      <c r="N1885" s="847"/>
      <c r="O1885" s="135">
        <f>+ROUND(L1885*M1885,2)</f>
        <v>7527.6</v>
      </c>
      <c r="P1885" s="82"/>
    </row>
    <row r="1886" spans="2:16">
      <c r="B1886" s="81"/>
      <c r="C1886" s="202"/>
      <c r="D1886" s="164"/>
      <c r="E1886" s="164"/>
      <c r="F1886" s="164"/>
      <c r="G1886" s="204"/>
      <c r="H1886" s="205"/>
      <c r="I1886" s="204"/>
      <c r="J1886" s="863"/>
      <c r="K1886" s="864"/>
      <c r="L1886" s="206"/>
      <c r="M1886" s="874"/>
      <c r="N1886" s="875"/>
      <c r="O1886" s="207"/>
      <c r="P1886" s="82"/>
    </row>
    <row r="1887" spans="2:16" ht="14.4" thickBot="1">
      <c r="B1887" s="81"/>
      <c r="C1887" s="755"/>
      <c r="D1887" s="756"/>
      <c r="E1887" s="756"/>
      <c r="F1887" s="756"/>
      <c r="G1887" s="852"/>
      <c r="H1887" s="853"/>
      <c r="I1887" s="852"/>
      <c r="J1887" s="765"/>
      <c r="K1887" s="766"/>
      <c r="L1887" s="212"/>
      <c r="M1887" s="854"/>
      <c r="N1887" s="855"/>
      <c r="O1887" s="135"/>
      <c r="P1887" s="82"/>
    </row>
    <row r="1888" spans="2:16" ht="14.4" thickBot="1">
      <c r="B1888" s="81"/>
      <c r="C1888" s="767" t="s">
        <v>46</v>
      </c>
      <c r="D1888" s="768"/>
      <c r="E1888" s="768"/>
      <c r="F1888" s="768"/>
      <c r="G1888" s="768"/>
      <c r="H1888" s="768"/>
      <c r="I1888" s="768"/>
      <c r="J1888" s="768"/>
      <c r="K1888" s="768"/>
      <c r="L1888" s="768"/>
      <c r="M1888" s="768"/>
      <c r="N1888" s="769"/>
      <c r="O1888" s="136">
        <f>SUM(O1885:O1887)</f>
        <v>7527.6</v>
      </c>
      <c r="P1888" s="82"/>
    </row>
    <row r="1889" spans="2:16">
      <c r="B1889" s="81"/>
      <c r="C1889" s="779" t="s">
        <v>47</v>
      </c>
      <c r="D1889" s="780"/>
      <c r="E1889" s="780"/>
      <c r="F1889" s="780"/>
      <c r="G1889" s="780"/>
      <c r="H1889" s="780"/>
      <c r="I1889" s="780"/>
      <c r="J1889" s="780"/>
      <c r="K1889" s="780"/>
      <c r="L1889" s="780"/>
      <c r="M1889" s="780"/>
      <c r="N1889" s="780"/>
      <c r="O1889" s="781"/>
      <c r="P1889" s="82"/>
    </row>
    <row r="1890" spans="2:16">
      <c r="B1890" s="81"/>
      <c r="C1890" s="782"/>
      <c r="D1890" s="783"/>
      <c r="E1890" s="783"/>
      <c r="F1890" s="783"/>
      <c r="G1890" s="783"/>
      <c r="H1890" s="783"/>
      <c r="I1890" s="783"/>
      <c r="J1890" s="783"/>
      <c r="K1890" s="783"/>
      <c r="L1890" s="783"/>
      <c r="M1890" s="783"/>
      <c r="N1890" s="783"/>
      <c r="O1890" s="784"/>
      <c r="P1890" s="82"/>
    </row>
    <row r="1891" spans="2:16" ht="14.4" thickBot="1">
      <c r="B1891" s="81"/>
      <c r="C1891" s="785"/>
      <c r="D1891" s="786"/>
      <c r="E1891" s="786"/>
      <c r="F1891" s="786"/>
      <c r="G1891" s="786"/>
      <c r="H1891" s="786"/>
      <c r="I1891" s="786"/>
      <c r="J1891" s="786"/>
      <c r="K1891" s="786"/>
      <c r="L1891" s="786"/>
      <c r="M1891" s="786"/>
      <c r="N1891" s="786"/>
      <c r="O1891" s="787"/>
      <c r="P1891" s="82"/>
    </row>
    <row r="1892" spans="2:16">
      <c r="B1892" s="81"/>
      <c r="C1892" s="757" t="s">
        <v>38</v>
      </c>
      <c r="D1892" s="758"/>
      <c r="E1892" s="758"/>
      <c r="F1892" s="758"/>
      <c r="G1892" s="758"/>
      <c r="H1892" s="758"/>
      <c r="I1892" s="758"/>
      <c r="J1892" s="760"/>
      <c r="K1892" s="241" t="s">
        <v>39</v>
      </c>
      <c r="L1892" s="121" t="s">
        <v>8</v>
      </c>
      <c r="M1892" s="759" t="s">
        <v>48</v>
      </c>
      <c r="N1892" s="760"/>
      <c r="O1892" s="122" t="s">
        <v>45</v>
      </c>
      <c r="P1892" s="82"/>
    </row>
    <row r="1893" spans="2:16">
      <c r="B1893" s="81"/>
      <c r="C1893" s="891" t="s">
        <v>289</v>
      </c>
      <c r="D1893" s="892"/>
      <c r="E1893" s="892"/>
      <c r="F1893" s="892"/>
      <c r="G1893" s="892"/>
      <c r="H1893" s="892"/>
      <c r="I1893" s="892"/>
      <c r="J1893" s="893"/>
      <c r="K1893" s="523" t="s">
        <v>291</v>
      </c>
      <c r="L1893" s="524">
        <v>1</v>
      </c>
      <c r="M1893" s="889">
        <v>220000</v>
      </c>
      <c r="N1893" s="890"/>
      <c r="O1893" s="135">
        <f>+ROUND(M1893*L1893,2)</f>
        <v>220000</v>
      </c>
      <c r="P1893" s="82"/>
    </row>
    <row r="1894" spans="2:16" ht="14.4" thickBot="1">
      <c r="B1894" s="81"/>
      <c r="C1894" s="202"/>
      <c r="D1894" s="164"/>
      <c r="E1894" s="164"/>
      <c r="F1894" s="164"/>
      <c r="G1894" s="164"/>
      <c r="H1894" s="164"/>
      <c r="I1894" s="164"/>
      <c r="J1894" s="204"/>
      <c r="K1894" s="208"/>
      <c r="L1894" s="209"/>
      <c r="M1894" s="860"/>
      <c r="N1894" s="861"/>
      <c r="O1894" s="135"/>
      <c r="P1894" s="82"/>
    </row>
    <row r="1895" spans="2:16" ht="14.4" thickBot="1">
      <c r="B1895" s="81"/>
      <c r="C1895" s="767" t="s">
        <v>46</v>
      </c>
      <c r="D1895" s="768"/>
      <c r="E1895" s="768"/>
      <c r="F1895" s="768"/>
      <c r="G1895" s="768"/>
      <c r="H1895" s="768"/>
      <c r="I1895" s="768"/>
      <c r="J1895" s="768"/>
      <c r="K1895" s="768"/>
      <c r="L1895" s="768"/>
      <c r="M1895" s="768"/>
      <c r="N1895" s="769"/>
      <c r="O1895" s="141">
        <f>SUM(O1893:O1894)</f>
        <v>220000</v>
      </c>
      <c r="P1895" s="82"/>
    </row>
    <row r="1896" spans="2:16">
      <c r="B1896" s="81"/>
      <c r="C1896" s="779" t="s">
        <v>49</v>
      </c>
      <c r="D1896" s="780"/>
      <c r="E1896" s="780"/>
      <c r="F1896" s="780"/>
      <c r="G1896" s="780"/>
      <c r="H1896" s="780"/>
      <c r="I1896" s="780"/>
      <c r="J1896" s="780"/>
      <c r="K1896" s="780"/>
      <c r="L1896" s="780"/>
      <c r="M1896" s="780"/>
      <c r="N1896" s="780"/>
      <c r="O1896" s="781"/>
      <c r="P1896" s="82"/>
    </row>
    <row r="1897" spans="2:16">
      <c r="B1897" s="81"/>
      <c r="C1897" s="782"/>
      <c r="D1897" s="783"/>
      <c r="E1897" s="783"/>
      <c r="F1897" s="783"/>
      <c r="G1897" s="783"/>
      <c r="H1897" s="783"/>
      <c r="I1897" s="783"/>
      <c r="J1897" s="783"/>
      <c r="K1897" s="783"/>
      <c r="L1897" s="783"/>
      <c r="M1897" s="783"/>
      <c r="N1897" s="783"/>
      <c r="O1897" s="784"/>
      <c r="P1897" s="82"/>
    </row>
    <row r="1898" spans="2:16" ht="14.4" thickBot="1">
      <c r="B1898" s="81"/>
      <c r="C1898" s="785"/>
      <c r="D1898" s="786"/>
      <c r="E1898" s="786"/>
      <c r="F1898" s="786"/>
      <c r="G1898" s="786"/>
      <c r="H1898" s="786"/>
      <c r="I1898" s="786"/>
      <c r="J1898" s="786"/>
      <c r="K1898" s="786"/>
      <c r="L1898" s="786"/>
      <c r="M1898" s="786"/>
      <c r="N1898" s="786"/>
      <c r="O1898" s="787"/>
      <c r="P1898" s="82"/>
    </row>
    <row r="1899" spans="2:16">
      <c r="B1899" s="81"/>
      <c r="C1899" s="757" t="s">
        <v>50</v>
      </c>
      <c r="D1899" s="758"/>
      <c r="E1899" s="758"/>
      <c r="F1899" s="758"/>
      <c r="G1899" s="758"/>
      <c r="H1899" s="758"/>
      <c r="I1899" s="758"/>
      <c r="J1899" s="121" t="s">
        <v>51</v>
      </c>
      <c r="K1899" s="237" t="s">
        <v>52</v>
      </c>
      <c r="L1899" s="124" t="s">
        <v>53</v>
      </c>
      <c r="M1899" s="759" t="s">
        <v>54</v>
      </c>
      <c r="N1899" s="760"/>
      <c r="O1899" s="122" t="s">
        <v>45</v>
      </c>
      <c r="P1899" s="82"/>
    </row>
    <row r="1900" spans="2:16">
      <c r="B1900" s="81"/>
      <c r="C1900" s="761" t="s">
        <v>196</v>
      </c>
      <c r="D1900" s="762"/>
      <c r="E1900" s="762"/>
      <c r="F1900" s="762"/>
      <c r="G1900" s="762"/>
      <c r="H1900" s="762"/>
      <c r="I1900" s="762"/>
      <c r="J1900" s="55">
        <v>1</v>
      </c>
      <c r="K1900" s="56">
        <v>12</v>
      </c>
      <c r="L1900" s="55" t="s">
        <v>197</v>
      </c>
      <c r="M1900" s="763">
        <v>1800</v>
      </c>
      <c r="N1900" s="764"/>
      <c r="O1900" s="54">
        <f>M1900*K1900*J1900</f>
        <v>21600</v>
      </c>
      <c r="P1900" s="82"/>
    </row>
    <row r="1901" spans="2:16" ht="14.4" thickBot="1">
      <c r="B1901" s="81"/>
      <c r="C1901" s="755"/>
      <c r="D1901" s="756"/>
      <c r="E1901" s="756"/>
      <c r="F1901" s="756"/>
      <c r="G1901" s="756"/>
      <c r="H1901" s="756"/>
      <c r="I1901" s="756"/>
      <c r="J1901" s="46"/>
      <c r="K1901" s="26"/>
      <c r="L1901" s="46"/>
      <c r="M1901" s="765"/>
      <c r="N1901" s="766"/>
      <c r="O1901" s="151"/>
      <c r="P1901" s="82"/>
    </row>
    <row r="1902" spans="2:16" ht="14.4" thickBot="1">
      <c r="B1902" s="81"/>
      <c r="C1902" s="767" t="s">
        <v>46</v>
      </c>
      <c r="D1902" s="768"/>
      <c r="E1902" s="768"/>
      <c r="F1902" s="768"/>
      <c r="G1902" s="768"/>
      <c r="H1902" s="768"/>
      <c r="I1902" s="768"/>
      <c r="J1902" s="768"/>
      <c r="K1902" s="768"/>
      <c r="L1902" s="768"/>
      <c r="M1902" s="768"/>
      <c r="N1902" s="769"/>
      <c r="O1902" s="136">
        <f>SUM(O1900:O1901)</f>
        <v>21600</v>
      </c>
      <c r="P1902" s="82"/>
    </row>
    <row r="1903" spans="2:16">
      <c r="B1903" s="81"/>
      <c r="C1903" s="779" t="s">
        <v>55</v>
      </c>
      <c r="D1903" s="780"/>
      <c r="E1903" s="780"/>
      <c r="F1903" s="780"/>
      <c r="G1903" s="780"/>
      <c r="H1903" s="780"/>
      <c r="I1903" s="780"/>
      <c r="J1903" s="780"/>
      <c r="K1903" s="780"/>
      <c r="L1903" s="780"/>
      <c r="M1903" s="780"/>
      <c r="N1903" s="780"/>
      <c r="O1903" s="781"/>
      <c r="P1903" s="82"/>
    </row>
    <row r="1904" spans="2:16">
      <c r="B1904" s="81"/>
      <c r="C1904" s="782"/>
      <c r="D1904" s="783"/>
      <c r="E1904" s="783"/>
      <c r="F1904" s="783"/>
      <c r="G1904" s="783"/>
      <c r="H1904" s="783"/>
      <c r="I1904" s="783"/>
      <c r="J1904" s="783"/>
      <c r="K1904" s="783"/>
      <c r="L1904" s="783"/>
      <c r="M1904" s="783"/>
      <c r="N1904" s="783"/>
      <c r="O1904" s="784"/>
      <c r="P1904" s="82"/>
    </row>
    <row r="1905" spans="2:16" ht="14.4" thickBot="1">
      <c r="B1905" s="81"/>
      <c r="C1905" s="785"/>
      <c r="D1905" s="786"/>
      <c r="E1905" s="786"/>
      <c r="F1905" s="786"/>
      <c r="G1905" s="786"/>
      <c r="H1905" s="786"/>
      <c r="I1905" s="786"/>
      <c r="J1905" s="786"/>
      <c r="K1905" s="786"/>
      <c r="L1905" s="786"/>
      <c r="M1905" s="786"/>
      <c r="N1905" s="786"/>
      <c r="O1905" s="787"/>
      <c r="P1905" s="82"/>
    </row>
    <row r="1906" spans="2:16" ht="27.6" customHeight="1">
      <c r="B1906" s="81"/>
      <c r="C1906" s="770" t="s">
        <v>56</v>
      </c>
      <c r="D1906" s="771"/>
      <c r="E1906" s="771"/>
      <c r="F1906" s="771"/>
      <c r="G1906" s="771"/>
      <c r="H1906" s="771"/>
      <c r="I1906" s="771"/>
      <c r="J1906" s="143" t="s">
        <v>57</v>
      </c>
      <c r="K1906" s="144" t="s">
        <v>58</v>
      </c>
      <c r="L1906" s="145" t="s">
        <v>59</v>
      </c>
      <c r="M1906" s="772" t="s">
        <v>44</v>
      </c>
      <c r="N1906" s="773"/>
      <c r="O1906" s="146" t="s">
        <v>45</v>
      </c>
      <c r="P1906" s="82"/>
    </row>
    <row r="1907" spans="2:16">
      <c r="B1907" s="81"/>
      <c r="C1907" s="52" t="s">
        <v>219</v>
      </c>
      <c r="D1907" s="222"/>
      <c r="E1907" s="222"/>
      <c r="F1907" s="222"/>
      <c r="G1907" s="222"/>
      <c r="H1907" s="222"/>
      <c r="I1907" s="222"/>
      <c r="J1907" s="223">
        <v>209100</v>
      </c>
      <c r="K1907" s="224">
        <v>1.8</v>
      </c>
      <c r="L1907" s="148">
        <f>ROUND(K1907*J1907,2)</f>
        <v>376380</v>
      </c>
      <c r="M1907" s="867">
        <v>5</v>
      </c>
      <c r="N1907" s="868"/>
      <c r="O1907" s="149">
        <f>+ROUND(L1907/M1907,0)</f>
        <v>75276</v>
      </c>
      <c r="P1907" s="82"/>
    </row>
    <row r="1908" spans="2:16">
      <c r="B1908" s="81"/>
      <c r="C1908" s="52"/>
      <c r="D1908" s="51"/>
      <c r="E1908" s="51"/>
      <c r="F1908" s="51"/>
      <c r="G1908" s="51"/>
      <c r="H1908" s="51"/>
      <c r="I1908" s="51"/>
      <c r="J1908" s="142"/>
      <c r="K1908" s="147"/>
      <c r="L1908" s="148"/>
      <c r="M1908" s="848"/>
      <c r="N1908" s="849"/>
      <c r="O1908" s="149"/>
      <c r="P1908" s="82"/>
    </row>
    <row r="1909" spans="2:16">
      <c r="B1909" s="81"/>
      <c r="C1909" s="52"/>
      <c r="D1909" s="51"/>
      <c r="E1909" s="51"/>
      <c r="F1909" s="51"/>
      <c r="G1909" s="51"/>
      <c r="H1909" s="51"/>
      <c r="I1909" s="51"/>
      <c r="J1909" s="50"/>
      <c r="K1909" s="49"/>
      <c r="L1909" s="48"/>
      <c r="M1909" s="802"/>
      <c r="N1909" s="803"/>
      <c r="O1909" s="47"/>
      <c r="P1909" s="82"/>
    </row>
    <row r="1910" spans="2:16" ht="14.4" thickBot="1">
      <c r="B1910" s="81"/>
      <c r="C1910" s="755"/>
      <c r="D1910" s="756"/>
      <c r="E1910" s="756"/>
      <c r="F1910" s="756"/>
      <c r="G1910" s="756"/>
      <c r="H1910" s="756"/>
      <c r="I1910" s="756"/>
      <c r="J1910" s="46"/>
      <c r="K1910" s="26"/>
      <c r="L1910" s="46"/>
      <c r="M1910" s="765"/>
      <c r="N1910" s="766"/>
      <c r="O1910" s="45"/>
      <c r="P1910" s="82"/>
    </row>
    <row r="1911" spans="2:16" ht="14.4" thickBot="1">
      <c r="B1911" s="81"/>
      <c r="C1911" s="767" t="s">
        <v>46</v>
      </c>
      <c r="D1911" s="768"/>
      <c r="E1911" s="768"/>
      <c r="F1911" s="768"/>
      <c r="G1911" s="768"/>
      <c r="H1911" s="768"/>
      <c r="I1911" s="768"/>
      <c r="J1911" s="768"/>
      <c r="K1911" s="768"/>
      <c r="L1911" s="768"/>
      <c r="M1911" s="768"/>
      <c r="N1911" s="769"/>
      <c r="O1911" s="141">
        <f>SUM(O1907:O1910)</f>
        <v>75276</v>
      </c>
      <c r="P1911" s="82"/>
    </row>
    <row r="1912" spans="2:16" ht="14.4" thickBot="1">
      <c r="B1912" s="81"/>
      <c r="C1912" s="30"/>
      <c r="O1912" s="29"/>
      <c r="P1912" s="82"/>
    </row>
    <row r="1913" spans="2:16" ht="14.4" thickBot="1">
      <c r="B1913" s="81"/>
      <c r="C1913" s="752" t="s">
        <v>60</v>
      </c>
      <c r="D1913" s="753"/>
      <c r="E1913" s="753"/>
      <c r="F1913" s="753"/>
      <c r="G1913" s="753"/>
      <c r="H1913" s="753"/>
      <c r="I1913" s="753"/>
      <c r="J1913" s="753"/>
      <c r="K1913" s="753"/>
      <c r="L1913" s="753"/>
      <c r="M1913" s="753"/>
      <c r="N1913" s="754"/>
      <c r="O1913" s="150">
        <f>ROUND(O1911+O1902+O1895+O1888,2)</f>
        <v>324403.59999999998</v>
      </c>
      <c r="P1913" s="82"/>
    </row>
    <row r="1914" spans="2:16">
      <c r="B1914" s="81"/>
      <c r="C1914" s="779" t="s">
        <v>61</v>
      </c>
      <c r="D1914" s="780"/>
      <c r="E1914" s="780"/>
      <c r="F1914" s="780"/>
      <c r="G1914" s="780"/>
      <c r="H1914" s="780"/>
      <c r="I1914" s="780"/>
      <c r="J1914" s="780"/>
      <c r="K1914" s="780"/>
      <c r="L1914" s="780"/>
      <c r="M1914" s="780"/>
      <c r="N1914" s="780"/>
      <c r="O1914" s="781"/>
      <c r="P1914" s="82"/>
    </row>
    <row r="1915" spans="2:16">
      <c r="B1915" s="81"/>
      <c r="C1915" s="782"/>
      <c r="D1915" s="783"/>
      <c r="E1915" s="783"/>
      <c r="F1915" s="783"/>
      <c r="G1915" s="783"/>
      <c r="H1915" s="783"/>
      <c r="I1915" s="783"/>
      <c r="J1915" s="783"/>
      <c r="K1915" s="783"/>
      <c r="L1915" s="783"/>
      <c r="M1915" s="783"/>
      <c r="N1915" s="783"/>
      <c r="O1915" s="784"/>
      <c r="P1915" s="82"/>
    </row>
    <row r="1916" spans="2:16" ht="14.4" thickBot="1">
      <c r="B1916" s="81"/>
      <c r="C1916" s="785"/>
      <c r="D1916" s="786"/>
      <c r="E1916" s="786"/>
      <c r="F1916" s="786"/>
      <c r="G1916" s="786"/>
      <c r="H1916" s="786"/>
      <c r="I1916" s="786"/>
      <c r="J1916" s="786"/>
      <c r="K1916" s="786"/>
      <c r="L1916" s="786"/>
      <c r="M1916" s="786"/>
      <c r="N1916" s="786"/>
      <c r="O1916" s="787"/>
      <c r="P1916" s="82"/>
    </row>
    <row r="1917" spans="2:16">
      <c r="B1917" s="81"/>
      <c r="C1917" s="757" t="s">
        <v>62</v>
      </c>
      <c r="D1917" s="758"/>
      <c r="E1917" s="758"/>
      <c r="F1917" s="758"/>
      <c r="G1917" s="758"/>
      <c r="H1917" s="758"/>
      <c r="I1917" s="758"/>
      <c r="J1917" s="237"/>
      <c r="K1917" s="238"/>
      <c r="L1917" s="125" t="s">
        <v>63</v>
      </c>
      <c r="M1917" s="850" t="s">
        <v>64</v>
      </c>
      <c r="N1917" s="851"/>
      <c r="O1917" s="127"/>
      <c r="P1917" s="82"/>
    </row>
    <row r="1918" spans="2:16">
      <c r="B1918" s="81"/>
      <c r="C1918" s="761" t="s">
        <v>18</v>
      </c>
      <c r="D1918" s="762"/>
      <c r="E1918" s="762"/>
      <c r="F1918" s="762"/>
      <c r="G1918" s="762"/>
      <c r="H1918" s="762"/>
      <c r="I1918" s="762"/>
      <c r="J1918" s="43"/>
      <c r="K1918" s="42"/>
      <c r="L1918" s="39">
        <v>0.28999999999999998</v>
      </c>
      <c r="M1918" s="831">
        <f>+ROUND(O1913*L1918,2)</f>
        <v>94077.04</v>
      </c>
      <c r="N1918" s="832"/>
      <c r="O1918" s="38"/>
      <c r="P1918" s="82"/>
    </row>
    <row r="1919" spans="2:16">
      <c r="B1919" s="81"/>
      <c r="C1919" s="44" t="s">
        <v>65</v>
      </c>
      <c r="D1919" s="31"/>
      <c r="E1919" s="31"/>
      <c r="F1919" s="31"/>
      <c r="G1919" s="31"/>
      <c r="H1919" s="31"/>
      <c r="I1919" s="31"/>
      <c r="J1919" s="43"/>
      <c r="K1919" s="42"/>
      <c r="L1919" s="39">
        <v>0.01</v>
      </c>
      <c r="M1919" s="831">
        <f>+ROUND(O1913*L1919,2)</f>
        <v>3244.04</v>
      </c>
      <c r="N1919" s="832"/>
      <c r="O1919" s="38"/>
      <c r="P1919" s="82"/>
    </row>
    <row r="1920" spans="2:16" ht="14.4" thickBot="1">
      <c r="B1920" s="81"/>
      <c r="C1920" s="239" t="s">
        <v>66</v>
      </c>
      <c r="D1920" s="240"/>
      <c r="E1920" s="240"/>
      <c r="F1920" s="240"/>
      <c r="G1920" s="240"/>
      <c r="H1920" s="240"/>
      <c r="I1920" s="240"/>
      <c r="J1920" s="41"/>
      <c r="K1920" s="40"/>
      <c r="L1920" s="39">
        <v>0.05</v>
      </c>
      <c r="M1920" s="833">
        <f>+ROUND(O1913*L1920,2)</f>
        <v>16220.18</v>
      </c>
      <c r="N1920" s="834"/>
      <c r="O1920" s="38"/>
      <c r="P1920" s="82"/>
    </row>
    <row r="1921" spans="2:16" ht="14.4" thickBot="1">
      <c r="B1921" s="81"/>
      <c r="C1921" s="767" t="s">
        <v>46</v>
      </c>
      <c r="D1921" s="768"/>
      <c r="E1921" s="768"/>
      <c r="F1921" s="768"/>
      <c r="G1921" s="768"/>
      <c r="H1921" s="768"/>
      <c r="I1921" s="768"/>
      <c r="J1921" s="768"/>
      <c r="K1921" s="768"/>
      <c r="L1921" s="768"/>
      <c r="M1921" s="768"/>
      <c r="N1921" s="769"/>
      <c r="O1921" s="136">
        <f>SUM(M1918:N1920)</f>
        <v>113541.25999999998</v>
      </c>
      <c r="P1921" s="82"/>
    </row>
    <row r="1922" spans="2:16" ht="14.4" thickBot="1">
      <c r="B1922" s="81"/>
      <c r="C1922" s="30"/>
      <c r="O1922" s="29"/>
      <c r="P1922" s="82"/>
    </row>
    <row r="1923" spans="2:16" ht="14.4" thickBot="1">
      <c r="B1923" s="81"/>
      <c r="C1923" s="752" t="s">
        <v>67</v>
      </c>
      <c r="D1923" s="753"/>
      <c r="E1923" s="753"/>
      <c r="F1923" s="753"/>
      <c r="G1923" s="753"/>
      <c r="H1923" s="753"/>
      <c r="I1923" s="753"/>
      <c r="J1923" s="753"/>
      <c r="K1923" s="753"/>
      <c r="L1923" s="753"/>
      <c r="M1923" s="753"/>
      <c r="N1923" s="754"/>
      <c r="O1923" s="150">
        <f>+O1921+O1913</f>
        <v>437944.86</v>
      </c>
      <c r="P1923" s="82"/>
    </row>
    <row r="1924" spans="2:16">
      <c r="B1924" s="81"/>
      <c r="C1924" s="37"/>
      <c r="D1924" s="36"/>
      <c r="E1924" s="36"/>
      <c r="F1924" s="36"/>
      <c r="G1924" s="36"/>
      <c r="H1924" s="36"/>
      <c r="I1924" s="36"/>
      <c r="J1924" s="36"/>
      <c r="K1924" s="36"/>
      <c r="L1924" s="36"/>
      <c r="M1924" s="36"/>
      <c r="N1924" s="36"/>
      <c r="O1924" s="35"/>
      <c r="P1924" s="82"/>
    </row>
    <row r="1925" spans="2:16">
      <c r="B1925" s="81"/>
      <c r="C1925" s="30"/>
      <c r="O1925" s="29"/>
      <c r="P1925" s="82"/>
    </row>
    <row r="1926" spans="2:16">
      <c r="B1926" s="81"/>
      <c r="C1926" s="30"/>
      <c r="O1926" s="29"/>
      <c r="P1926" s="82"/>
    </row>
    <row r="1927" spans="2:16" ht="18">
      <c r="B1927" s="81"/>
      <c r="C1927" s="30"/>
      <c r="H1927" s="128" t="s">
        <v>75</v>
      </c>
      <c r="O1927" s="29"/>
      <c r="P1927" s="82"/>
    </row>
    <row r="1928" spans="2:16" ht="18">
      <c r="B1928" s="81"/>
      <c r="C1928" s="34"/>
      <c r="D1928" s="85"/>
      <c r="E1928" s="85"/>
      <c r="F1928" s="85"/>
      <c r="G1928" s="85"/>
      <c r="H1928" s="128"/>
      <c r="I1928" s="85"/>
      <c r="J1928" s="85"/>
      <c r="K1928" s="85"/>
      <c r="L1928" s="85"/>
      <c r="M1928" s="85"/>
      <c r="N1928" s="85"/>
      <c r="O1928" s="33"/>
      <c r="P1928" s="82"/>
    </row>
    <row r="1929" spans="2:16" ht="18">
      <c r="B1929" s="81"/>
      <c r="C1929" s="34"/>
      <c r="D1929" s="85"/>
      <c r="E1929" s="85"/>
      <c r="F1929" s="85"/>
      <c r="G1929" s="85"/>
      <c r="H1929" s="128"/>
      <c r="K1929" s="85"/>
      <c r="L1929" s="85"/>
      <c r="M1929" s="85"/>
      <c r="N1929" s="85"/>
      <c r="O1929" s="33"/>
      <c r="P1929" s="82"/>
    </row>
    <row r="1930" spans="2:16" ht="18">
      <c r="B1930" s="81"/>
      <c r="C1930" s="32"/>
      <c r="D1930" s="86"/>
      <c r="E1930" s="86"/>
      <c r="F1930" s="86"/>
      <c r="G1930" s="86"/>
      <c r="H1930" s="128" t="s">
        <v>76</v>
      </c>
      <c r="I1930" s="86"/>
      <c r="J1930" s="86"/>
      <c r="K1930" s="86"/>
      <c r="L1930" s="86"/>
      <c r="M1930" s="86"/>
      <c r="N1930" s="86"/>
      <c r="O1930" s="28"/>
      <c r="P1930" s="82"/>
    </row>
    <row r="1931" spans="2:16" ht="18">
      <c r="B1931" s="81"/>
      <c r="C1931" s="30"/>
      <c r="H1931" s="129" t="s">
        <v>95</v>
      </c>
      <c r="O1931" s="29"/>
      <c r="P1931" s="82"/>
    </row>
    <row r="1932" spans="2:16" ht="18">
      <c r="B1932" s="81"/>
      <c r="C1932" s="27"/>
      <c r="D1932" s="87"/>
      <c r="E1932" s="87"/>
      <c r="H1932" s="128" t="s">
        <v>77</v>
      </c>
      <c r="K1932" s="130"/>
      <c r="L1932" s="130"/>
      <c r="M1932" s="130"/>
      <c r="N1932" s="130"/>
      <c r="O1932" s="131"/>
      <c r="P1932" s="82"/>
    </row>
    <row r="1933" spans="2:16" ht="16.2" thickBot="1">
      <c r="B1933" s="81"/>
      <c r="C1933" s="835"/>
      <c r="D1933" s="836"/>
      <c r="E1933" s="836"/>
      <c r="F1933" s="26"/>
      <c r="G1933" s="26"/>
      <c r="H1933" s="26"/>
      <c r="I1933" s="26"/>
      <c r="J1933" s="26"/>
      <c r="K1933" s="132"/>
      <c r="L1933" s="132"/>
      <c r="M1933" s="132"/>
      <c r="N1933" s="132"/>
      <c r="O1933" s="133"/>
      <c r="P1933" s="82"/>
    </row>
    <row r="1934" spans="2:16" ht="14.4" thickBot="1">
      <c r="B1934" s="88"/>
      <c r="C1934" s="89"/>
      <c r="D1934" s="89"/>
      <c r="E1934" s="89"/>
      <c r="F1934" s="89"/>
      <c r="G1934" s="89"/>
      <c r="H1934" s="89"/>
      <c r="I1934" s="89"/>
      <c r="J1934" s="89"/>
      <c r="K1934" s="89"/>
      <c r="L1934" s="89"/>
      <c r="M1934" s="89"/>
      <c r="N1934" s="89"/>
      <c r="O1934" s="89"/>
      <c r="P1934" s="90"/>
    </row>
    <row r="1935" spans="2:16" ht="14.4" thickTop="1"/>
    <row r="1936" spans="2:16" ht="14.4" thickBot="1"/>
    <row r="1937" spans="2:16" ht="14.4" thickTop="1">
      <c r="B1937" s="828"/>
      <c r="C1937" s="829"/>
      <c r="D1937" s="829"/>
      <c r="E1937" s="829"/>
      <c r="F1937" s="829"/>
      <c r="G1937" s="829"/>
      <c r="H1937" s="829"/>
      <c r="I1937" s="829"/>
      <c r="J1937" s="829"/>
      <c r="K1937" s="829"/>
      <c r="L1937" s="829"/>
      <c r="M1937" s="829"/>
      <c r="N1937" s="829"/>
      <c r="O1937" s="829"/>
      <c r="P1937" s="830"/>
    </row>
    <row r="1938" spans="2:16" ht="13.8" customHeight="1">
      <c r="B1938" s="103"/>
      <c r="C1938" s="933" t="s">
        <v>336</v>
      </c>
      <c r="D1938" s="933"/>
      <c r="E1938" s="933"/>
      <c r="F1938" s="933"/>
      <c r="G1938" s="933"/>
      <c r="H1938" s="933"/>
      <c r="I1938" s="933"/>
      <c r="J1938" s="933"/>
      <c r="K1938" s="933"/>
      <c r="L1938" s="933"/>
      <c r="M1938" s="933"/>
      <c r="P1938" s="82"/>
    </row>
    <row r="1939" spans="2:16" ht="14.4">
      <c r="B1939" s="103"/>
      <c r="C1939" s="933" t="s">
        <v>334</v>
      </c>
      <c r="D1939" s="933"/>
      <c r="E1939" s="933"/>
      <c r="F1939" s="933"/>
      <c r="G1939" s="935"/>
      <c r="H1939" s="935"/>
      <c r="I1939" s="935"/>
      <c r="J1939" s="935"/>
      <c r="K1939" s="935"/>
      <c r="L1939" s="935"/>
      <c r="M1939" s="935"/>
      <c r="P1939" s="82"/>
    </row>
    <row r="1940" spans="2:16">
      <c r="B1940" s="103"/>
      <c r="C1940" s="91"/>
      <c r="D1940" s="92"/>
      <c r="E1940" s="91"/>
      <c r="F1940" s="92"/>
      <c r="P1940" s="82"/>
    </row>
    <row r="1941" spans="2:16" ht="14.4" thickBot="1">
      <c r="B1941" s="81"/>
      <c r="P1941" s="82"/>
    </row>
    <row r="1942" spans="2:16">
      <c r="B1942" s="81"/>
      <c r="C1942" s="820"/>
      <c r="D1942" s="821"/>
      <c r="E1942" s="810"/>
      <c r="F1942" s="810"/>
      <c r="G1942" s="810"/>
      <c r="H1942" s="810"/>
      <c r="I1942" s="810"/>
      <c r="J1942" s="810"/>
      <c r="K1942" s="811"/>
      <c r="L1942" s="790"/>
      <c r="M1942" s="791"/>
      <c r="N1942" s="791"/>
      <c r="O1942" s="792"/>
      <c r="P1942" s="82"/>
    </row>
    <row r="1943" spans="2:16">
      <c r="B1943" s="81"/>
      <c r="C1943" s="822"/>
      <c r="D1943" s="823"/>
      <c r="E1943" s="812" t="s">
        <v>74</v>
      </c>
      <c r="F1943" s="812"/>
      <c r="G1943" s="812"/>
      <c r="H1943" s="812"/>
      <c r="I1943" s="812"/>
      <c r="J1943" s="812"/>
      <c r="K1943" s="813"/>
      <c r="L1943" s="793"/>
      <c r="M1943" s="794"/>
      <c r="N1943" s="794"/>
      <c r="O1943" s="795"/>
      <c r="P1943" s="82"/>
    </row>
    <row r="1944" spans="2:16">
      <c r="B1944" s="81"/>
      <c r="C1944" s="822"/>
      <c r="D1944" s="823"/>
      <c r="E1944" s="814"/>
      <c r="F1944" s="814"/>
      <c r="G1944" s="814"/>
      <c r="H1944" s="814"/>
      <c r="I1944" s="814"/>
      <c r="J1944" s="814"/>
      <c r="K1944" s="815"/>
      <c r="L1944" s="774" t="s">
        <v>28</v>
      </c>
      <c r="M1944" s="796"/>
      <c r="N1944" s="797"/>
      <c r="O1944" s="798"/>
      <c r="P1944" s="82"/>
    </row>
    <row r="1945" spans="2:16">
      <c r="B1945" s="81"/>
      <c r="C1945" s="822"/>
      <c r="D1945" s="823"/>
      <c r="E1945" s="812"/>
      <c r="F1945" s="812"/>
      <c r="G1945" s="812"/>
      <c r="H1945" s="812"/>
      <c r="I1945" s="812"/>
      <c r="J1945" s="812"/>
      <c r="K1945" s="813"/>
      <c r="L1945" s="775"/>
      <c r="M1945" s="799"/>
      <c r="N1945" s="800"/>
      <c r="O1945" s="801"/>
      <c r="P1945" s="82"/>
    </row>
    <row r="1946" spans="2:16">
      <c r="B1946" s="81"/>
      <c r="C1946" s="822"/>
      <c r="D1946" s="823"/>
      <c r="E1946" s="816"/>
      <c r="F1946" s="816"/>
      <c r="G1946" s="816"/>
      <c r="H1946" s="816"/>
      <c r="I1946" s="816"/>
      <c r="J1946" s="816"/>
      <c r="K1946" s="817"/>
      <c r="L1946" s="774" t="s">
        <v>29</v>
      </c>
      <c r="M1946" s="774">
        <v>25</v>
      </c>
      <c r="N1946" s="774" t="s">
        <v>30</v>
      </c>
      <c r="O1946" s="788" t="str">
        <f>+$O$11</f>
        <v>X</v>
      </c>
      <c r="P1946" s="82"/>
    </row>
    <row r="1947" spans="2:16">
      <c r="B1947" s="81"/>
      <c r="C1947" s="822"/>
      <c r="D1947" s="823"/>
      <c r="E1947" s="816"/>
      <c r="F1947" s="816"/>
      <c r="G1947" s="816"/>
      <c r="H1947" s="816"/>
      <c r="I1947" s="816"/>
      <c r="J1947" s="816"/>
      <c r="K1947" s="817"/>
      <c r="L1947" s="804"/>
      <c r="M1947" s="804"/>
      <c r="N1947" s="804"/>
      <c r="O1947" s="789"/>
      <c r="P1947" s="82"/>
    </row>
    <row r="1948" spans="2:16">
      <c r="B1948" s="81"/>
      <c r="C1948" s="824"/>
      <c r="D1948" s="825"/>
      <c r="E1948" s="818" t="s">
        <v>31</v>
      </c>
      <c r="F1948" s="818"/>
      <c r="G1948" s="818"/>
      <c r="H1948" s="818"/>
      <c r="I1948" s="818"/>
      <c r="J1948" s="818"/>
      <c r="K1948" s="819"/>
      <c r="L1948" s="804"/>
      <c r="M1948" s="804"/>
      <c r="N1948" s="804"/>
      <c r="O1948" s="789"/>
      <c r="P1948" s="82"/>
    </row>
    <row r="1949" spans="2:16" ht="14.4" thickBot="1">
      <c r="B1949" s="81"/>
      <c r="C1949" s="74"/>
      <c r="D1949" s="73"/>
      <c r="E1949" s="73"/>
      <c r="F1949" s="73"/>
      <c r="G1949" s="73"/>
      <c r="H1949" s="73"/>
      <c r="I1949" s="73"/>
      <c r="J1949" s="73"/>
      <c r="K1949" s="73"/>
      <c r="L1949" s="73"/>
      <c r="M1949" s="72"/>
      <c r="N1949" s="72"/>
      <c r="O1949" s="71"/>
      <c r="P1949" s="82"/>
    </row>
    <row r="1950" spans="2:16">
      <c r="B1950" s="81"/>
      <c r="C1950" s="70"/>
      <c r="D1950" s="69"/>
      <c r="E1950" s="69"/>
      <c r="F1950" s="69"/>
      <c r="G1950" s="69"/>
      <c r="H1950" s="69"/>
      <c r="I1950" s="69"/>
      <c r="J1950" s="69"/>
      <c r="K1950" s="69"/>
      <c r="L1950" s="68" t="s">
        <v>32</v>
      </c>
      <c r="M1950" s="67" t="s">
        <v>33</v>
      </c>
      <c r="N1950" s="67" t="s">
        <v>34</v>
      </c>
      <c r="O1950" s="66" t="s">
        <v>35</v>
      </c>
      <c r="P1950" s="82"/>
    </row>
    <row r="1951" spans="2:16">
      <c r="B1951" s="81"/>
      <c r="C1951" s="32"/>
      <c r="D1951" s="242"/>
      <c r="E1951" s="242"/>
      <c r="F1951" s="242"/>
      <c r="G1951" s="242"/>
      <c r="H1951" s="242"/>
      <c r="I1951" s="242"/>
      <c r="J1951" s="242"/>
      <c r="K1951" s="242"/>
      <c r="L1951" s="84"/>
      <c r="M1951" s="65">
        <f>+$M$16</f>
        <v>2</v>
      </c>
      <c r="N1951" s="65">
        <f>+$N$16</f>
        <v>6</v>
      </c>
      <c r="O1951" s="64">
        <f>+$O$16</f>
        <v>2026</v>
      </c>
      <c r="P1951" s="82"/>
    </row>
    <row r="1952" spans="2:16">
      <c r="B1952" s="81"/>
      <c r="C1952" s="63"/>
      <c r="D1952" s="62"/>
      <c r="E1952" s="62"/>
      <c r="F1952" s="62"/>
      <c r="G1952" s="62"/>
      <c r="H1952" s="62"/>
      <c r="I1952" s="62"/>
      <c r="J1952" s="62"/>
      <c r="K1952" s="62"/>
      <c r="L1952" s="62"/>
      <c r="M1952" s="62"/>
      <c r="N1952" s="62"/>
      <c r="O1952" s="61"/>
      <c r="P1952" s="82"/>
    </row>
    <row r="1953" spans="2:16" ht="14.4" thickBot="1">
      <c r="B1953" s="81"/>
      <c r="C1953" s="239"/>
      <c r="D1953" s="240"/>
      <c r="E1953" s="240"/>
      <c r="F1953" s="240"/>
      <c r="G1953" s="240"/>
      <c r="H1953" s="240"/>
      <c r="I1953" s="240"/>
      <c r="J1953" s="240"/>
      <c r="K1953" s="240"/>
      <c r="L1953" s="240"/>
      <c r="M1953" s="240"/>
      <c r="N1953" s="240"/>
      <c r="O1953" s="60"/>
      <c r="P1953" s="82"/>
    </row>
    <row r="1954" spans="2:16" ht="14.4" thickBot="1">
      <c r="B1954" s="81"/>
      <c r="C1954" s="37"/>
      <c r="D1954" s="36"/>
      <c r="E1954" s="36"/>
      <c r="F1954" s="36"/>
      <c r="G1954" s="36"/>
      <c r="H1954" s="36"/>
      <c r="K1954" s="36"/>
      <c r="L1954" s="36"/>
      <c r="M1954" s="36"/>
      <c r="N1954" s="36"/>
      <c r="O1954" s="35"/>
      <c r="P1954" s="82"/>
    </row>
    <row r="1955" spans="2:16">
      <c r="B1955" s="81"/>
      <c r="C1955" s="841" t="s">
        <v>36</v>
      </c>
      <c r="D1955" s="842"/>
      <c r="E1955" s="842"/>
      <c r="F1955" s="842"/>
      <c r="G1955" s="842"/>
      <c r="H1955" s="842"/>
      <c r="I1955" s="842"/>
      <c r="J1955" s="842"/>
      <c r="K1955" s="842"/>
      <c r="L1955" s="842"/>
      <c r="M1955" s="842"/>
      <c r="N1955" s="842"/>
      <c r="O1955" s="843"/>
      <c r="P1955" s="82"/>
    </row>
    <row r="1956" spans="2:16" ht="14.4" thickBot="1">
      <c r="B1956" s="81"/>
      <c r="C1956" s="30"/>
      <c r="O1956" s="29"/>
      <c r="P1956" s="82"/>
    </row>
    <row r="1957" spans="2:16">
      <c r="B1957" s="81"/>
      <c r="C1957" s="117" t="s">
        <v>37</v>
      </c>
      <c r="D1957" s="776" t="s">
        <v>38</v>
      </c>
      <c r="E1957" s="777"/>
      <c r="F1957" s="777"/>
      <c r="G1957" s="777"/>
      <c r="H1957" s="777"/>
      <c r="I1957" s="777"/>
      <c r="J1957" s="777"/>
      <c r="K1957" s="777"/>
      <c r="L1957" s="778"/>
      <c r="M1957" s="839" t="s">
        <v>39</v>
      </c>
      <c r="N1957" s="840"/>
      <c r="O1957" s="117" t="s">
        <v>8</v>
      </c>
      <c r="P1957" s="82"/>
    </row>
    <row r="1958" spans="2:16" ht="14.4" thickBot="1">
      <c r="B1958" s="81"/>
      <c r="C1958" s="118">
        <f>+'PRESUPUESTO OFICIAL (Entidad)'!D57</f>
        <v>9.02</v>
      </c>
      <c r="D1958" s="807" t="str">
        <f>+'PRESUPUESTO OFICIAL (Entidad)'!E57</f>
        <v xml:space="preserve">Suministro e Instalación de ventana celosia 0.5x0.2m </v>
      </c>
      <c r="E1958" s="808"/>
      <c r="F1958" s="808"/>
      <c r="G1958" s="808"/>
      <c r="H1958" s="808"/>
      <c r="I1958" s="808"/>
      <c r="J1958" s="808"/>
      <c r="K1958" s="808"/>
      <c r="L1958" s="809"/>
      <c r="M1958" s="807" t="str">
        <f>+'PRESUPUESTO OFICIAL (Entidad)'!F57</f>
        <v>UND</v>
      </c>
      <c r="N1958" s="809"/>
      <c r="O1958" s="119">
        <f>+'PRESUPUESTO OFICIAL (Entidad)'!G57</f>
        <v>10</v>
      </c>
      <c r="P1958" s="82"/>
    </row>
    <row r="1959" spans="2:16">
      <c r="B1959" s="81"/>
      <c r="C1959" s="779" t="s">
        <v>40</v>
      </c>
      <c r="D1959" s="780"/>
      <c r="E1959" s="780"/>
      <c r="F1959" s="780"/>
      <c r="G1959" s="780"/>
      <c r="H1959" s="780"/>
      <c r="I1959" s="780"/>
      <c r="J1959" s="780"/>
      <c r="K1959" s="780"/>
      <c r="L1959" s="780"/>
      <c r="M1959" s="780"/>
      <c r="N1959" s="780"/>
      <c r="O1959" s="781"/>
      <c r="P1959" s="82"/>
    </row>
    <row r="1960" spans="2:16">
      <c r="B1960" s="81"/>
      <c r="C1960" s="782"/>
      <c r="D1960" s="783"/>
      <c r="E1960" s="783"/>
      <c r="F1960" s="783"/>
      <c r="G1960" s="783"/>
      <c r="H1960" s="783"/>
      <c r="I1960" s="783"/>
      <c r="J1960" s="783"/>
      <c r="K1960" s="783"/>
      <c r="L1960" s="783"/>
      <c r="M1960" s="783"/>
      <c r="N1960" s="783"/>
      <c r="O1960" s="784"/>
      <c r="P1960" s="82"/>
    </row>
    <row r="1961" spans="2:16" ht="14.4" thickBot="1">
      <c r="B1961" s="81"/>
      <c r="C1961" s="785"/>
      <c r="D1961" s="786"/>
      <c r="E1961" s="786"/>
      <c r="F1961" s="786"/>
      <c r="G1961" s="786"/>
      <c r="H1961" s="786"/>
      <c r="I1961" s="786"/>
      <c r="J1961" s="786"/>
      <c r="K1961" s="786"/>
      <c r="L1961" s="786"/>
      <c r="M1961" s="786"/>
      <c r="N1961" s="786"/>
      <c r="O1961" s="787"/>
      <c r="P1961" s="82"/>
    </row>
    <row r="1962" spans="2:16">
      <c r="B1962" s="81"/>
      <c r="C1962" s="757" t="s">
        <v>38</v>
      </c>
      <c r="D1962" s="837"/>
      <c r="E1962" s="837"/>
      <c r="F1962" s="837"/>
      <c r="G1962" s="838"/>
      <c r="H1962" s="759" t="s">
        <v>41</v>
      </c>
      <c r="I1962" s="837"/>
      <c r="J1962" s="805" t="s">
        <v>42</v>
      </c>
      <c r="K1962" s="806"/>
      <c r="L1962" s="121" t="s">
        <v>43</v>
      </c>
      <c r="M1962" s="759" t="s">
        <v>44</v>
      </c>
      <c r="N1962" s="760"/>
      <c r="O1962" s="122" t="s">
        <v>45</v>
      </c>
      <c r="P1962" s="82"/>
    </row>
    <row r="1963" spans="2:16">
      <c r="B1963" s="81"/>
      <c r="C1963" s="761" t="s">
        <v>78</v>
      </c>
      <c r="D1963" s="762"/>
      <c r="E1963" s="762"/>
      <c r="F1963" s="762"/>
      <c r="G1963" s="844"/>
      <c r="H1963" s="845"/>
      <c r="I1963" s="844"/>
      <c r="J1963" s="826" t="s">
        <v>79</v>
      </c>
      <c r="K1963" s="827"/>
      <c r="L1963" s="134">
        <f>+O1989</f>
        <v>12546</v>
      </c>
      <c r="M1963" s="846">
        <v>0.1</v>
      </c>
      <c r="N1963" s="847"/>
      <c r="O1963" s="135">
        <f>+ROUND(L1963*M1963,2)</f>
        <v>1254.5999999999999</v>
      </c>
      <c r="P1963" s="82"/>
    </row>
    <row r="1964" spans="2:16">
      <c r="B1964" s="81"/>
      <c r="C1964" s="202"/>
      <c r="D1964" s="164"/>
      <c r="E1964" s="164"/>
      <c r="F1964" s="164"/>
      <c r="G1964" s="204"/>
      <c r="H1964" s="205"/>
      <c r="I1964" s="204"/>
      <c r="J1964" s="863"/>
      <c r="K1964" s="864"/>
      <c r="L1964" s="206"/>
      <c r="M1964" s="874"/>
      <c r="N1964" s="875"/>
      <c r="O1964" s="207"/>
      <c r="P1964" s="82"/>
    </row>
    <row r="1965" spans="2:16" ht="14.4" thickBot="1">
      <c r="B1965" s="81"/>
      <c r="C1965" s="755"/>
      <c r="D1965" s="756"/>
      <c r="E1965" s="756"/>
      <c r="F1965" s="756"/>
      <c r="G1965" s="852"/>
      <c r="H1965" s="853"/>
      <c r="I1965" s="852"/>
      <c r="J1965" s="765"/>
      <c r="K1965" s="766"/>
      <c r="L1965" s="212"/>
      <c r="M1965" s="854"/>
      <c r="N1965" s="855"/>
      <c r="O1965" s="135"/>
      <c r="P1965" s="82"/>
    </row>
    <row r="1966" spans="2:16" ht="14.4" thickBot="1">
      <c r="B1966" s="81"/>
      <c r="C1966" s="767" t="s">
        <v>46</v>
      </c>
      <c r="D1966" s="768"/>
      <c r="E1966" s="768"/>
      <c r="F1966" s="768"/>
      <c r="G1966" s="768"/>
      <c r="H1966" s="768"/>
      <c r="I1966" s="768"/>
      <c r="J1966" s="768"/>
      <c r="K1966" s="768"/>
      <c r="L1966" s="768"/>
      <c r="M1966" s="768"/>
      <c r="N1966" s="769"/>
      <c r="O1966" s="136">
        <f>SUM(O1963:O1965)</f>
        <v>1254.5999999999999</v>
      </c>
      <c r="P1966" s="82"/>
    </row>
    <row r="1967" spans="2:16">
      <c r="B1967" s="81"/>
      <c r="C1967" s="779" t="s">
        <v>47</v>
      </c>
      <c r="D1967" s="780"/>
      <c r="E1967" s="780"/>
      <c r="F1967" s="780"/>
      <c r="G1967" s="780"/>
      <c r="H1967" s="780"/>
      <c r="I1967" s="780"/>
      <c r="J1967" s="780"/>
      <c r="K1967" s="780"/>
      <c r="L1967" s="780"/>
      <c r="M1967" s="780"/>
      <c r="N1967" s="780"/>
      <c r="O1967" s="781"/>
      <c r="P1967" s="82"/>
    </row>
    <row r="1968" spans="2:16">
      <c r="B1968" s="81"/>
      <c r="C1968" s="782"/>
      <c r="D1968" s="783"/>
      <c r="E1968" s="783"/>
      <c r="F1968" s="783"/>
      <c r="G1968" s="783"/>
      <c r="H1968" s="783"/>
      <c r="I1968" s="783"/>
      <c r="J1968" s="783"/>
      <c r="K1968" s="783"/>
      <c r="L1968" s="783"/>
      <c r="M1968" s="783"/>
      <c r="N1968" s="783"/>
      <c r="O1968" s="784"/>
      <c r="P1968" s="82"/>
    </row>
    <row r="1969" spans="2:16" ht="14.4" thickBot="1">
      <c r="B1969" s="81"/>
      <c r="C1969" s="785"/>
      <c r="D1969" s="786"/>
      <c r="E1969" s="786"/>
      <c r="F1969" s="786"/>
      <c r="G1969" s="786"/>
      <c r="H1969" s="786"/>
      <c r="I1969" s="786"/>
      <c r="J1969" s="786"/>
      <c r="K1969" s="786"/>
      <c r="L1969" s="786"/>
      <c r="M1969" s="786"/>
      <c r="N1969" s="786"/>
      <c r="O1969" s="787"/>
      <c r="P1969" s="82"/>
    </row>
    <row r="1970" spans="2:16">
      <c r="B1970" s="81"/>
      <c r="C1970" s="757" t="s">
        <v>38</v>
      </c>
      <c r="D1970" s="758"/>
      <c r="E1970" s="758"/>
      <c r="F1970" s="758"/>
      <c r="G1970" s="758"/>
      <c r="H1970" s="758"/>
      <c r="I1970" s="758"/>
      <c r="J1970" s="760"/>
      <c r="K1970" s="241" t="s">
        <v>39</v>
      </c>
      <c r="L1970" s="121" t="s">
        <v>8</v>
      </c>
      <c r="M1970" s="759" t="s">
        <v>48</v>
      </c>
      <c r="N1970" s="760"/>
      <c r="O1970" s="122" t="s">
        <v>45</v>
      </c>
      <c r="P1970" s="82"/>
    </row>
    <row r="1971" spans="2:16">
      <c r="B1971" s="81"/>
      <c r="C1971" s="891" t="s">
        <v>293</v>
      </c>
      <c r="D1971" s="892"/>
      <c r="E1971" s="892"/>
      <c r="F1971" s="892"/>
      <c r="G1971" s="892"/>
      <c r="H1971" s="892"/>
      <c r="I1971" s="892"/>
      <c r="J1971" s="893"/>
      <c r="K1971" s="523" t="s">
        <v>291</v>
      </c>
      <c r="L1971" s="524">
        <v>1</v>
      </c>
      <c r="M1971" s="889">
        <v>100000</v>
      </c>
      <c r="N1971" s="890"/>
      <c r="O1971" s="135">
        <f>+ROUND(M1971*L1971,2)</f>
        <v>100000</v>
      </c>
      <c r="P1971" s="82"/>
    </row>
    <row r="1972" spans="2:16" ht="14.4" thickBot="1">
      <c r="B1972" s="81"/>
      <c r="C1972" s="202"/>
      <c r="D1972" s="164"/>
      <c r="E1972" s="164"/>
      <c r="F1972" s="164"/>
      <c r="G1972" s="164"/>
      <c r="H1972" s="164"/>
      <c r="I1972" s="164"/>
      <c r="J1972" s="204"/>
      <c r="K1972" s="208"/>
      <c r="L1972" s="209"/>
      <c r="M1972" s="860"/>
      <c r="N1972" s="861"/>
      <c r="O1972" s="135"/>
      <c r="P1972" s="82"/>
    </row>
    <row r="1973" spans="2:16" ht="14.4" thickBot="1">
      <c r="B1973" s="81"/>
      <c r="C1973" s="767" t="s">
        <v>46</v>
      </c>
      <c r="D1973" s="768"/>
      <c r="E1973" s="768"/>
      <c r="F1973" s="768"/>
      <c r="G1973" s="768"/>
      <c r="H1973" s="768"/>
      <c r="I1973" s="768"/>
      <c r="J1973" s="768"/>
      <c r="K1973" s="768"/>
      <c r="L1973" s="768"/>
      <c r="M1973" s="768"/>
      <c r="N1973" s="769"/>
      <c r="O1973" s="141">
        <f>SUM(O1971:O1972)</f>
        <v>100000</v>
      </c>
      <c r="P1973" s="82"/>
    </row>
    <row r="1974" spans="2:16">
      <c r="B1974" s="81"/>
      <c r="C1974" s="779" t="s">
        <v>49</v>
      </c>
      <c r="D1974" s="780"/>
      <c r="E1974" s="780"/>
      <c r="F1974" s="780"/>
      <c r="G1974" s="780"/>
      <c r="H1974" s="780"/>
      <c r="I1974" s="780"/>
      <c r="J1974" s="780"/>
      <c r="K1974" s="780"/>
      <c r="L1974" s="780"/>
      <c r="M1974" s="780"/>
      <c r="N1974" s="780"/>
      <c r="O1974" s="781"/>
      <c r="P1974" s="82"/>
    </row>
    <row r="1975" spans="2:16">
      <c r="B1975" s="81"/>
      <c r="C1975" s="782"/>
      <c r="D1975" s="783"/>
      <c r="E1975" s="783"/>
      <c r="F1975" s="783"/>
      <c r="G1975" s="783"/>
      <c r="H1975" s="783"/>
      <c r="I1975" s="783"/>
      <c r="J1975" s="783"/>
      <c r="K1975" s="783"/>
      <c r="L1975" s="783"/>
      <c r="M1975" s="783"/>
      <c r="N1975" s="783"/>
      <c r="O1975" s="784"/>
      <c r="P1975" s="82"/>
    </row>
    <row r="1976" spans="2:16" ht="14.4" thickBot="1">
      <c r="B1976" s="81"/>
      <c r="C1976" s="785"/>
      <c r="D1976" s="786"/>
      <c r="E1976" s="786"/>
      <c r="F1976" s="786"/>
      <c r="G1976" s="786"/>
      <c r="H1976" s="786"/>
      <c r="I1976" s="786"/>
      <c r="J1976" s="786"/>
      <c r="K1976" s="786"/>
      <c r="L1976" s="786"/>
      <c r="M1976" s="786"/>
      <c r="N1976" s="786"/>
      <c r="O1976" s="787"/>
      <c r="P1976" s="82"/>
    </row>
    <row r="1977" spans="2:16">
      <c r="B1977" s="81"/>
      <c r="C1977" s="757" t="s">
        <v>50</v>
      </c>
      <c r="D1977" s="758"/>
      <c r="E1977" s="758"/>
      <c r="F1977" s="758"/>
      <c r="G1977" s="758"/>
      <c r="H1977" s="758"/>
      <c r="I1977" s="758"/>
      <c r="J1977" s="121" t="s">
        <v>51</v>
      </c>
      <c r="K1977" s="237" t="s">
        <v>52</v>
      </c>
      <c r="L1977" s="124" t="s">
        <v>53</v>
      </c>
      <c r="M1977" s="759" t="s">
        <v>54</v>
      </c>
      <c r="N1977" s="760"/>
      <c r="O1977" s="122" t="s">
        <v>45</v>
      </c>
      <c r="P1977" s="82"/>
    </row>
    <row r="1978" spans="2:16">
      <c r="B1978" s="81"/>
      <c r="C1978" s="761" t="s">
        <v>196</v>
      </c>
      <c r="D1978" s="762"/>
      <c r="E1978" s="762"/>
      <c r="F1978" s="762"/>
      <c r="G1978" s="762"/>
      <c r="H1978" s="762"/>
      <c r="I1978" s="762"/>
      <c r="J1978" s="55">
        <v>1</v>
      </c>
      <c r="K1978" s="56">
        <v>12</v>
      </c>
      <c r="L1978" s="55" t="s">
        <v>197</v>
      </c>
      <c r="M1978" s="763">
        <v>1800</v>
      </c>
      <c r="N1978" s="764"/>
      <c r="O1978" s="54">
        <f>M1978*K1978*J1978</f>
        <v>21600</v>
      </c>
      <c r="P1978" s="82"/>
    </row>
    <row r="1979" spans="2:16" ht="14.4" thickBot="1">
      <c r="B1979" s="81"/>
      <c r="C1979" s="755"/>
      <c r="D1979" s="756"/>
      <c r="E1979" s="756"/>
      <c r="F1979" s="756"/>
      <c r="G1979" s="756"/>
      <c r="H1979" s="756"/>
      <c r="I1979" s="756"/>
      <c r="J1979" s="46"/>
      <c r="K1979" s="26"/>
      <c r="L1979" s="46"/>
      <c r="M1979" s="765"/>
      <c r="N1979" s="766"/>
      <c r="O1979" s="151"/>
      <c r="P1979" s="82"/>
    </row>
    <row r="1980" spans="2:16" ht="14.4" thickBot="1">
      <c r="B1980" s="81"/>
      <c r="C1980" s="767" t="s">
        <v>46</v>
      </c>
      <c r="D1980" s="768"/>
      <c r="E1980" s="768"/>
      <c r="F1980" s="768"/>
      <c r="G1980" s="768"/>
      <c r="H1980" s="768"/>
      <c r="I1980" s="768"/>
      <c r="J1980" s="768"/>
      <c r="K1980" s="768"/>
      <c r="L1980" s="768"/>
      <c r="M1980" s="768"/>
      <c r="N1980" s="769"/>
      <c r="O1980" s="136">
        <f>SUM(O1978:O1979)</f>
        <v>21600</v>
      </c>
      <c r="P1980" s="82"/>
    </row>
    <row r="1981" spans="2:16">
      <c r="B1981" s="81"/>
      <c r="C1981" s="779" t="s">
        <v>55</v>
      </c>
      <c r="D1981" s="780"/>
      <c r="E1981" s="780"/>
      <c r="F1981" s="780"/>
      <c r="G1981" s="780"/>
      <c r="H1981" s="780"/>
      <c r="I1981" s="780"/>
      <c r="J1981" s="780"/>
      <c r="K1981" s="780"/>
      <c r="L1981" s="780"/>
      <c r="M1981" s="780"/>
      <c r="N1981" s="780"/>
      <c r="O1981" s="781"/>
      <c r="P1981" s="82"/>
    </row>
    <row r="1982" spans="2:16">
      <c r="B1982" s="81"/>
      <c r="C1982" s="782"/>
      <c r="D1982" s="783"/>
      <c r="E1982" s="783"/>
      <c r="F1982" s="783"/>
      <c r="G1982" s="783"/>
      <c r="H1982" s="783"/>
      <c r="I1982" s="783"/>
      <c r="J1982" s="783"/>
      <c r="K1982" s="783"/>
      <c r="L1982" s="783"/>
      <c r="M1982" s="783"/>
      <c r="N1982" s="783"/>
      <c r="O1982" s="784"/>
      <c r="P1982" s="82"/>
    </row>
    <row r="1983" spans="2:16" ht="14.4" thickBot="1">
      <c r="B1983" s="81"/>
      <c r="C1983" s="785"/>
      <c r="D1983" s="786"/>
      <c r="E1983" s="786"/>
      <c r="F1983" s="786"/>
      <c r="G1983" s="786"/>
      <c r="H1983" s="786"/>
      <c r="I1983" s="786"/>
      <c r="J1983" s="786"/>
      <c r="K1983" s="786"/>
      <c r="L1983" s="786"/>
      <c r="M1983" s="786"/>
      <c r="N1983" s="786"/>
      <c r="O1983" s="787"/>
      <c r="P1983" s="82"/>
    </row>
    <row r="1984" spans="2:16" ht="24.6" customHeight="1">
      <c r="B1984" s="81"/>
      <c r="C1984" s="770" t="s">
        <v>56</v>
      </c>
      <c r="D1984" s="771"/>
      <c r="E1984" s="771"/>
      <c r="F1984" s="771"/>
      <c r="G1984" s="771"/>
      <c r="H1984" s="771"/>
      <c r="I1984" s="771"/>
      <c r="J1984" s="143" t="s">
        <v>57</v>
      </c>
      <c r="K1984" s="144" t="s">
        <v>58</v>
      </c>
      <c r="L1984" s="145" t="s">
        <v>59</v>
      </c>
      <c r="M1984" s="772" t="s">
        <v>44</v>
      </c>
      <c r="N1984" s="773"/>
      <c r="O1984" s="146" t="s">
        <v>45</v>
      </c>
      <c r="P1984" s="82"/>
    </row>
    <row r="1985" spans="2:16">
      <c r="B1985" s="81"/>
      <c r="C1985" s="52" t="s">
        <v>219</v>
      </c>
      <c r="D1985" s="222"/>
      <c r="E1985" s="222"/>
      <c r="F1985" s="222"/>
      <c r="G1985" s="222"/>
      <c r="H1985" s="222"/>
      <c r="I1985" s="222"/>
      <c r="J1985" s="223">
        <v>209100</v>
      </c>
      <c r="K1985" s="224">
        <v>1.8</v>
      </c>
      <c r="L1985" s="148">
        <f>ROUND(K1985*J1985,2)</f>
        <v>376380</v>
      </c>
      <c r="M1985" s="867">
        <v>30</v>
      </c>
      <c r="N1985" s="868"/>
      <c r="O1985" s="149">
        <f>+ROUND(L1985/M1985,0)</f>
        <v>12546</v>
      </c>
      <c r="P1985" s="82"/>
    </row>
    <row r="1986" spans="2:16">
      <c r="B1986" s="81"/>
      <c r="C1986" s="52"/>
      <c r="D1986" s="51"/>
      <c r="E1986" s="51"/>
      <c r="F1986" s="51"/>
      <c r="G1986" s="51"/>
      <c r="H1986" s="51"/>
      <c r="I1986" s="51"/>
      <c r="J1986" s="142"/>
      <c r="K1986" s="147"/>
      <c r="L1986" s="148"/>
      <c r="M1986" s="848"/>
      <c r="N1986" s="849"/>
      <c r="O1986" s="149"/>
      <c r="P1986" s="82"/>
    </row>
    <row r="1987" spans="2:16">
      <c r="B1987" s="81"/>
      <c r="C1987" s="52"/>
      <c r="D1987" s="51"/>
      <c r="E1987" s="51"/>
      <c r="F1987" s="51"/>
      <c r="G1987" s="51"/>
      <c r="H1987" s="51"/>
      <c r="I1987" s="51"/>
      <c r="J1987" s="50"/>
      <c r="K1987" s="49"/>
      <c r="L1987" s="48"/>
      <c r="M1987" s="802"/>
      <c r="N1987" s="803"/>
      <c r="O1987" s="47"/>
      <c r="P1987" s="82"/>
    </row>
    <row r="1988" spans="2:16" ht="14.4" thickBot="1">
      <c r="B1988" s="81"/>
      <c r="C1988" s="755"/>
      <c r="D1988" s="756"/>
      <c r="E1988" s="756"/>
      <c r="F1988" s="756"/>
      <c r="G1988" s="756"/>
      <c r="H1988" s="756"/>
      <c r="I1988" s="756"/>
      <c r="J1988" s="46"/>
      <c r="K1988" s="26"/>
      <c r="L1988" s="46"/>
      <c r="M1988" s="765"/>
      <c r="N1988" s="766"/>
      <c r="O1988" s="45"/>
      <c r="P1988" s="82"/>
    </row>
    <row r="1989" spans="2:16" ht="14.4" thickBot="1">
      <c r="B1989" s="81"/>
      <c r="C1989" s="767" t="s">
        <v>46</v>
      </c>
      <c r="D1989" s="768"/>
      <c r="E1989" s="768"/>
      <c r="F1989" s="768"/>
      <c r="G1989" s="768"/>
      <c r="H1989" s="768"/>
      <c r="I1989" s="768"/>
      <c r="J1989" s="768"/>
      <c r="K1989" s="768"/>
      <c r="L1989" s="768"/>
      <c r="M1989" s="768"/>
      <c r="N1989" s="769"/>
      <c r="O1989" s="141">
        <f>SUM(O1985:O1988)</f>
        <v>12546</v>
      </c>
      <c r="P1989" s="82"/>
    </row>
    <row r="1990" spans="2:16" ht="14.4" thickBot="1">
      <c r="B1990" s="81"/>
      <c r="C1990" s="30"/>
      <c r="O1990" s="29"/>
      <c r="P1990" s="82"/>
    </row>
    <row r="1991" spans="2:16" ht="14.4" thickBot="1">
      <c r="B1991" s="81"/>
      <c r="C1991" s="752" t="s">
        <v>60</v>
      </c>
      <c r="D1991" s="753"/>
      <c r="E1991" s="753"/>
      <c r="F1991" s="753"/>
      <c r="G1991" s="753"/>
      <c r="H1991" s="753"/>
      <c r="I1991" s="753"/>
      <c r="J1991" s="753"/>
      <c r="K1991" s="753"/>
      <c r="L1991" s="753"/>
      <c r="M1991" s="753"/>
      <c r="N1991" s="754"/>
      <c r="O1991" s="150">
        <f>ROUND(O1989+O1980+O1973+O1966,2)</f>
        <v>135400.6</v>
      </c>
      <c r="P1991" s="82"/>
    </row>
    <row r="1992" spans="2:16">
      <c r="B1992" s="81"/>
      <c r="C1992" s="779" t="s">
        <v>61</v>
      </c>
      <c r="D1992" s="780"/>
      <c r="E1992" s="780"/>
      <c r="F1992" s="780"/>
      <c r="G1992" s="780"/>
      <c r="H1992" s="780"/>
      <c r="I1992" s="780"/>
      <c r="J1992" s="780"/>
      <c r="K1992" s="780"/>
      <c r="L1992" s="780"/>
      <c r="M1992" s="780"/>
      <c r="N1992" s="780"/>
      <c r="O1992" s="781"/>
      <c r="P1992" s="82"/>
    </row>
    <row r="1993" spans="2:16">
      <c r="B1993" s="81"/>
      <c r="C1993" s="782"/>
      <c r="D1993" s="783"/>
      <c r="E1993" s="783"/>
      <c r="F1993" s="783"/>
      <c r="G1993" s="783"/>
      <c r="H1993" s="783"/>
      <c r="I1993" s="783"/>
      <c r="J1993" s="783"/>
      <c r="K1993" s="783"/>
      <c r="L1993" s="783"/>
      <c r="M1993" s="783"/>
      <c r="N1993" s="783"/>
      <c r="O1993" s="784"/>
      <c r="P1993" s="82"/>
    </row>
    <row r="1994" spans="2:16" ht="14.4" thickBot="1">
      <c r="B1994" s="81"/>
      <c r="C1994" s="785"/>
      <c r="D1994" s="786"/>
      <c r="E1994" s="786"/>
      <c r="F1994" s="786"/>
      <c r="G1994" s="786"/>
      <c r="H1994" s="786"/>
      <c r="I1994" s="786"/>
      <c r="J1994" s="786"/>
      <c r="K1994" s="786"/>
      <c r="L1994" s="786"/>
      <c r="M1994" s="786"/>
      <c r="N1994" s="786"/>
      <c r="O1994" s="787"/>
      <c r="P1994" s="82"/>
    </row>
    <row r="1995" spans="2:16">
      <c r="B1995" s="81"/>
      <c r="C1995" s="757" t="s">
        <v>62</v>
      </c>
      <c r="D1995" s="758"/>
      <c r="E1995" s="758"/>
      <c r="F1995" s="758"/>
      <c r="G1995" s="758"/>
      <c r="H1995" s="758"/>
      <c r="I1995" s="758"/>
      <c r="J1995" s="237"/>
      <c r="K1995" s="238"/>
      <c r="L1995" s="125" t="s">
        <v>63</v>
      </c>
      <c r="M1995" s="850" t="s">
        <v>64</v>
      </c>
      <c r="N1995" s="851"/>
      <c r="O1995" s="127"/>
      <c r="P1995" s="82"/>
    </row>
    <row r="1996" spans="2:16">
      <c r="B1996" s="81"/>
      <c r="C1996" s="761" t="s">
        <v>18</v>
      </c>
      <c r="D1996" s="762"/>
      <c r="E1996" s="762"/>
      <c r="F1996" s="762"/>
      <c r="G1996" s="762"/>
      <c r="H1996" s="762"/>
      <c r="I1996" s="762"/>
      <c r="J1996" s="43"/>
      <c r="K1996" s="42"/>
      <c r="L1996" s="39">
        <v>0.28999999999999998</v>
      </c>
      <c r="M1996" s="831">
        <f>+ROUND(O1991*L1996,2)</f>
        <v>39266.17</v>
      </c>
      <c r="N1996" s="832"/>
      <c r="O1996" s="38"/>
      <c r="P1996" s="82"/>
    </row>
    <row r="1997" spans="2:16">
      <c r="B1997" s="81"/>
      <c r="C1997" s="44" t="s">
        <v>65</v>
      </c>
      <c r="D1997" s="31"/>
      <c r="E1997" s="31"/>
      <c r="F1997" s="31"/>
      <c r="G1997" s="31"/>
      <c r="H1997" s="31"/>
      <c r="I1997" s="31"/>
      <c r="J1997" s="43"/>
      <c r="K1997" s="42"/>
      <c r="L1997" s="39">
        <v>0.01</v>
      </c>
      <c r="M1997" s="831">
        <f>+ROUND(O1991*L1997,2)</f>
        <v>1354.01</v>
      </c>
      <c r="N1997" s="832"/>
      <c r="O1997" s="38"/>
      <c r="P1997" s="82"/>
    </row>
    <row r="1998" spans="2:16" ht="14.4" thickBot="1">
      <c r="B1998" s="81"/>
      <c r="C1998" s="239" t="s">
        <v>66</v>
      </c>
      <c r="D1998" s="240"/>
      <c r="E1998" s="240"/>
      <c r="F1998" s="240"/>
      <c r="G1998" s="240"/>
      <c r="H1998" s="240"/>
      <c r="I1998" s="240"/>
      <c r="J1998" s="41"/>
      <c r="K1998" s="40"/>
      <c r="L1998" s="39">
        <v>0.05</v>
      </c>
      <c r="M1998" s="833">
        <f>+ROUND(O1991*L1998,2)</f>
        <v>6770.03</v>
      </c>
      <c r="N1998" s="834"/>
      <c r="O1998" s="38"/>
      <c r="P1998" s="82"/>
    </row>
    <row r="1999" spans="2:16" ht="14.4" thickBot="1">
      <c r="B1999" s="81"/>
      <c r="C1999" s="767" t="s">
        <v>46</v>
      </c>
      <c r="D1999" s="768"/>
      <c r="E1999" s="768"/>
      <c r="F1999" s="768"/>
      <c r="G1999" s="768"/>
      <c r="H1999" s="768"/>
      <c r="I1999" s="768"/>
      <c r="J1999" s="768"/>
      <c r="K1999" s="768"/>
      <c r="L1999" s="768"/>
      <c r="M1999" s="768"/>
      <c r="N1999" s="769"/>
      <c r="O1999" s="136">
        <f>SUM(M1996:N1998)</f>
        <v>47390.21</v>
      </c>
      <c r="P1999" s="82"/>
    </row>
    <row r="2000" spans="2:16" ht="14.4" thickBot="1">
      <c r="B2000" s="81"/>
      <c r="C2000" s="30"/>
      <c r="O2000" s="29"/>
      <c r="P2000" s="82"/>
    </row>
    <row r="2001" spans="2:16" ht="14.4" thickBot="1">
      <c r="B2001" s="81"/>
      <c r="C2001" s="752" t="s">
        <v>67</v>
      </c>
      <c r="D2001" s="753"/>
      <c r="E2001" s="753"/>
      <c r="F2001" s="753"/>
      <c r="G2001" s="753"/>
      <c r="H2001" s="753"/>
      <c r="I2001" s="753"/>
      <c r="J2001" s="753"/>
      <c r="K2001" s="753"/>
      <c r="L2001" s="753"/>
      <c r="M2001" s="753"/>
      <c r="N2001" s="754"/>
      <c r="O2001" s="150">
        <f>+O1999+O1991</f>
        <v>182790.81</v>
      </c>
      <c r="P2001" s="82"/>
    </row>
    <row r="2002" spans="2:16">
      <c r="B2002" s="81"/>
      <c r="C2002" s="37"/>
      <c r="D2002" s="36"/>
      <c r="E2002" s="36"/>
      <c r="F2002" s="36"/>
      <c r="G2002" s="36"/>
      <c r="H2002" s="36"/>
      <c r="I2002" s="36"/>
      <c r="J2002" s="36"/>
      <c r="K2002" s="36"/>
      <c r="L2002" s="36"/>
      <c r="M2002" s="36"/>
      <c r="N2002" s="36"/>
      <c r="O2002" s="35"/>
      <c r="P2002" s="82"/>
    </row>
    <row r="2003" spans="2:16">
      <c r="B2003" s="81"/>
      <c r="C2003" s="30"/>
      <c r="O2003" s="29"/>
      <c r="P2003" s="82"/>
    </row>
    <row r="2004" spans="2:16">
      <c r="B2004" s="81"/>
      <c r="C2004" s="30"/>
      <c r="O2004" s="29"/>
      <c r="P2004" s="82"/>
    </row>
    <row r="2005" spans="2:16" ht="18">
      <c r="B2005" s="81"/>
      <c r="C2005" s="30"/>
      <c r="H2005" s="128" t="s">
        <v>75</v>
      </c>
      <c r="O2005" s="29"/>
      <c r="P2005" s="82"/>
    </row>
    <row r="2006" spans="2:16" ht="18">
      <c r="B2006" s="81"/>
      <c r="C2006" s="34"/>
      <c r="D2006" s="85"/>
      <c r="E2006" s="85"/>
      <c r="F2006" s="85"/>
      <c r="G2006" s="85"/>
      <c r="H2006" s="128"/>
      <c r="I2006" s="85"/>
      <c r="J2006" s="85"/>
      <c r="K2006" s="85"/>
      <c r="L2006" s="85"/>
      <c r="M2006" s="85"/>
      <c r="N2006" s="85"/>
      <c r="O2006" s="33"/>
      <c r="P2006" s="82"/>
    </row>
    <row r="2007" spans="2:16" ht="18">
      <c r="B2007" s="81"/>
      <c r="C2007" s="34"/>
      <c r="D2007" s="85"/>
      <c r="E2007" s="85"/>
      <c r="F2007" s="85"/>
      <c r="G2007" s="85"/>
      <c r="H2007" s="128"/>
      <c r="K2007" s="85"/>
      <c r="L2007" s="85"/>
      <c r="M2007" s="85"/>
      <c r="N2007" s="85"/>
      <c r="O2007" s="33"/>
      <c r="P2007" s="82"/>
    </row>
    <row r="2008" spans="2:16" ht="18">
      <c r="B2008" s="81"/>
      <c r="C2008" s="32"/>
      <c r="D2008" s="86"/>
      <c r="E2008" s="86"/>
      <c r="F2008" s="86"/>
      <c r="G2008" s="86"/>
      <c r="H2008" s="128" t="s">
        <v>76</v>
      </c>
      <c r="I2008" s="86"/>
      <c r="J2008" s="86"/>
      <c r="K2008" s="86"/>
      <c r="L2008" s="86"/>
      <c r="M2008" s="86"/>
      <c r="N2008" s="86"/>
      <c r="O2008" s="28"/>
      <c r="P2008" s="82"/>
    </row>
    <row r="2009" spans="2:16" ht="18">
      <c r="B2009" s="81"/>
      <c r="C2009" s="30"/>
      <c r="H2009" s="129" t="s">
        <v>95</v>
      </c>
      <c r="O2009" s="29"/>
      <c r="P2009" s="82"/>
    </row>
    <row r="2010" spans="2:16" ht="18">
      <c r="B2010" s="81"/>
      <c r="C2010" s="27"/>
      <c r="D2010" s="87"/>
      <c r="E2010" s="87"/>
      <c r="H2010" s="128" t="s">
        <v>77</v>
      </c>
      <c r="K2010" s="130"/>
      <c r="L2010" s="130"/>
      <c r="M2010" s="130"/>
      <c r="N2010" s="130"/>
      <c r="O2010" s="131"/>
      <c r="P2010" s="82"/>
    </row>
    <row r="2011" spans="2:16" ht="16.2" thickBot="1">
      <c r="B2011" s="81"/>
      <c r="C2011" s="835"/>
      <c r="D2011" s="836"/>
      <c r="E2011" s="836"/>
      <c r="F2011" s="26"/>
      <c r="G2011" s="26"/>
      <c r="H2011" s="26"/>
      <c r="I2011" s="26"/>
      <c r="J2011" s="26"/>
      <c r="K2011" s="132"/>
      <c r="L2011" s="132"/>
      <c r="M2011" s="132"/>
      <c r="N2011" s="132"/>
      <c r="O2011" s="133"/>
      <c r="P2011" s="82"/>
    </row>
    <row r="2012" spans="2:16" ht="14.4" thickBot="1">
      <c r="B2012" s="88"/>
      <c r="C2012" s="89"/>
      <c r="D2012" s="89"/>
      <c r="E2012" s="89"/>
      <c r="F2012" s="89"/>
      <c r="G2012" s="89"/>
      <c r="H2012" s="89"/>
      <c r="I2012" s="89"/>
      <c r="J2012" s="89"/>
      <c r="K2012" s="89"/>
      <c r="L2012" s="89"/>
      <c r="M2012" s="89"/>
      <c r="N2012" s="89"/>
      <c r="O2012" s="89"/>
      <c r="P2012" s="90"/>
    </row>
    <row r="2013" spans="2:16" ht="14.4" thickTop="1"/>
    <row r="2014" spans="2:16" ht="14.4" thickBot="1"/>
    <row r="2015" spans="2:16" ht="14.4" thickTop="1">
      <c r="B2015" s="828"/>
      <c r="C2015" s="829"/>
      <c r="D2015" s="829"/>
      <c r="E2015" s="829"/>
      <c r="F2015" s="829"/>
      <c r="G2015" s="829"/>
      <c r="H2015" s="829"/>
      <c r="I2015" s="829"/>
      <c r="J2015" s="829"/>
      <c r="K2015" s="829"/>
      <c r="L2015" s="829"/>
      <c r="M2015" s="829"/>
      <c r="N2015" s="829"/>
      <c r="O2015" s="829"/>
      <c r="P2015" s="830"/>
    </row>
    <row r="2016" spans="2:16" ht="13.8" customHeight="1">
      <c r="B2016" s="103"/>
      <c r="C2016" s="933" t="s">
        <v>336</v>
      </c>
      <c r="D2016" s="933"/>
      <c r="E2016" s="933"/>
      <c r="F2016" s="933"/>
      <c r="G2016" s="933"/>
      <c r="H2016" s="933"/>
      <c r="I2016" s="933"/>
      <c r="J2016" s="933"/>
      <c r="K2016" s="933"/>
      <c r="L2016" s="933"/>
      <c r="M2016" s="933"/>
      <c r="P2016" s="82"/>
    </row>
    <row r="2017" spans="2:16" ht="14.4">
      <c r="B2017" s="103"/>
      <c r="C2017" s="933" t="s">
        <v>334</v>
      </c>
      <c r="D2017" s="933"/>
      <c r="E2017" s="933"/>
      <c r="F2017" s="933"/>
      <c r="G2017" s="935"/>
      <c r="H2017" s="935"/>
      <c r="I2017" s="935"/>
      <c r="J2017" s="935"/>
      <c r="K2017" s="935"/>
      <c r="L2017" s="935"/>
      <c r="M2017" s="935"/>
      <c r="P2017" s="82"/>
    </row>
    <row r="2018" spans="2:16">
      <c r="B2018" s="103"/>
      <c r="C2018" s="91"/>
      <c r="D2018" s="92"/>
      <c r="E2018" s="91"/>
      <c r="F2018" s="92"/>
      <c r="P2018" s="82"/>
    </row>
    <row r="2019" spans="2:16" ht="14.4" thickBot="1">
      <c r="B2019" s="81"/>
      <c r="P2019" s="82"/>
    </row>
    <row r="2020" spans="2:16">
      <c r="B2020" s="81"/>
      <c r="C2020" s="820"/>
      <c r="D2020" s="821"/>
      <c r="E2020" s="810"/>
      <c r="F2020" s="810"/>
      <c r="G2020" s="810"/>
      <c r="H2020" s="810"/>
      <c r="I2020" s="810"/>
      <c r="J2020" s="810"/>
      <c r="K2020" s="811"/>
      <c r="L2020" s="790"/>
      <c r="M2020" s="791"/>
      <c r="N2020" s="791"/>
      <c r="O2020" s="792"/>
      <c r="P2020" s="82"/>
    </row>
    <row r="2021" spans="2:16">
      <c r="B2021" s="81"/>
      <c r="C2021" s="822"/>
      <c r="D2021" s="823"/>
      <c r="E2021" s="812" t="s">
        <v>74</v>
      </c>
      <c r="F2021" s="812"/>
      <c r="G2021" s="812"/>
      <c r="H2021" s="812"/>
      <c r="I2021" s="812"/>
      <c r="J2021" s="812"/>
      <c r="K2021" s="813"/>
      <c r="L2021" s="793"/>
      <c r="M2021" s="794"/>
      <c r="N2021" s="794"/>
      <c r="O2021" s="795"/>
      <c r="P2021" s="82"/>
    </row>
    <row r="2022" spans="2:16">
      <c r="B2022" s="81"/>
      <c r="C2022" s="822"/>
      <c r="D2022" s="823"/>
      <c r="E2022" s="814"/>
      <c r="F2022" s="814"/>
      <c r="G2022" s="814"/>
      <c r="H2022" s="814"/>
      <c r="I2022" s="814"/>
      <c r="J2022" s="814"/>
      <c r="K2022" s="815"/>
      <c r="L2022" s="774" t="s">
        <v>28</v>
      </c>
      <c r="M2022" s="796"/>
      <c r="N2022" s="797"/>
      <c r="O2022" s="798"/>
      <c r="P2022" s="82"/>
    </row>
    <row r="2023" spans="2:16">
      <c r="B2023" s="81"/>
      <c r="C2023" s="822"/>
      <c r="D2023" s="823"/>
      <c r="E2023" s="812"/>
      <c r="F2023" s="812"/>
      <c r="G2023" s="812"/>
      <c r="H2023" s="812"/>
      <c r="I2023" s="812"/>
      <c r="J2023" s="812"/>
      <c r="K2023" s="813"/>
      <c r="L2023" s="775"/>
      <c r="M2023" s="799"/>
      <c r="N2023" s="800"/>
      <c r="O2023" s="801"/>
      <c r="P2023" s="82"/>
    </row>
    <row r="2024" spans="2:16">
      <c r="B2024" s="81"/>
      <c r="C2024" s="822"/>
      <c r="D2024" s="823"/>
      <c r="E2024" s="816"/>
      <c r="F2024" s="816"/>
      <c r="G2024" s="816"/>
      <c r="H2024" s="816"/>
      <c r="I2024" s="816"/>
      <c r="J2024" s="816"/>
      <c r="K2024" s="817"/>
      <c r="L2024" s="774" t="s">
        <v>29</v>
      </c>
      <c r="M2024" s="774">
        <v>26</v>
      </c>
      <c r="N2024" s="774" t="s">
        <v>30</v>
      </c>
      <c r="O2024" s="788" t="str">
        <f>+$O$11</f>
        <v>X</v>
      </c>
      <c r="P2024" s="82"/>
    </row>
    <row r="2025" spans="2:16">
      <c r="B2025" s="81"/>
      <c r="C2025" s="822"/>
      <c r="D2025" s="823"/>
      <c r="E2025" s="816"/>
      <c r="F2025" s="816"/>
      <c r="G2025" s="816"/>
      <c r="H2025" s="816"/>
      <c r="I2025" s="816"/>
      <c r="J2025" s="816"/>
      <c r="K2025" s="817"/>
      <c r="L2025" s="804"/>
      <c r="M2025" s="804"/>
      <c r="N2025" s="804"/>
      <c r="O2025" s="789"/>
      <c r="P2025" s="82"/>
    </row>
    <row r="2026" spans="2:16">
      <c r="B2026" s="81"/>
      <c r="C2026" s="824"/>
      <c r="D2026" s="825"/>
      <c r="E2026" s="818" t="s">
        <v>31</v>
      </c>
      <c r="F2026" s="818"/>
      <c r="G2026" s="818"/>
      <c r="H2026" s="818"/>
      <c r="I2026" s="818"/>
      <c r="J2026" s="818"/>
      <c r="K2026" s="819"/>
      <c r="L2026" s="804"/>
      <c r="M2026" s="804"/>
      <c r="N2026" s="804"/>
      <c r="O2026" s="789"/>
      <c r="P2026" s="82"/>
    </row>
    <row r="2027" spans="2:16" ht="14.4" thickBot="1">
      <c r="B2027" s="81"/>
      <c r="C2027" s="74"/>
      <c r="D2027" s="73"/>
      <c r="E2027" s="73"/>
      <c r="F2027" s="73"/>
      <c r="G2027" s="73"/>
      <c r="H2027" s="73"/>
      <c r="I2027" s="73"/>
      <c r="J2027" s="73"/>
      <c r="K2027" s="73"/>
      <c r="L2027" s="73"/>
      <c r="M2027" s="72"/>
      <c r="N2027" s="72"/>
      <c r="O2027" s="71"/>
      <c r="P2027" s="82"/>
    </row>
    <row r="2028" spans="2:16">
      <c r="B2028" s="81"/>
      <c r="C2028" s="70"/>
      <c r="D2028" s="69"/>
      <c r="E2028" s="69"/>
      <c r="F2028" s="69"/>
      <c r="G2028" s="69"/>
      <c r="H2028" s="69"/>
      <c r="I2028" s="69"/>
      <c r="J2028" s="69"/>
      <c r="K2028" s="69"/>
      <c r="L2028" s="68" t="s">
        <v>32</v>
      </c>
      <c r="M2028" s="67" t="s">
        <v>33</v>
      </c>
      <c r="N2028" s="67" t="s">
        <v>34</v>
      </c>
      <c r="O2028" s="66" t="s">
        <v>35</v>
      </c>
      <c r="P2028" s="82"/>
    </row>
    <row r="2029" spans="2:16">
      <c r="B2029" s="81"/>
      <c r="C2029" s="32"/>
      <c r="D2029" s="242"/>
      <c r="E2029" s="242"/>
      <c r="F2029" s="242"/>
      <c r="G2029" s="242"/>
      <c r="H2029" s="242"/>
      <c r="I2029" s="242"/>
      <c r="J2029" s="242"/>
      <c r="K2029" s="242"/>
      <c r="L2029" s="84"/>
      <c r="M2029" s="65">
        <f>+$M$16</f>
        <v>2</v>
      </c>
      <c r="N2029" s="65">
        <f>+$N$16</f>
        <v>6</v>
      </c>
      <c r="O2029" s="64">
        <f>+$O$16</f>
        <v>2026</v>
      </c>
      <c r="P2029" s="82"/>
    </row>
    <row r="2030" spans="2:16">
      <c r="B2030" s="81"/>
      <c r="C2030" s="63"/>
      <c r="D2030" s="62"/>
      <c r="E2030" s="62"/>
      <c r="F2030" s="62"/>
      <c r="G2030" s="62"/>
      <c r="H2030" s="62"/>
      <c r="I2030" s="62"/>
      <c r="J2030" s="62"/>
      <c r="K2030" s="62"/>
      <c r="L2030" s="62"/>
      <c r="M2030" s="62"/>
      <c r="N2030" s="62"/>
      <c r="O2030" s="61"/>
      <c r="P2030" s="82"/>
    </row>
    <row r="2031" spans="2:16" ht="14.4" thickBot="1">
      <c r="B2031" s="81"/>
      <c r="C2031" s="239"/>
      <c r="D2031" s="240"/>
      <c r="E2031" s="240"/>
      <c r="F2031" s="240"/>
      <c r="G2031" s="240"/>
      <c r="H2031" s="240"/>
      <c r="I2031" s="240"/>
      <c r="J2031" s="240"/>
      <c r="K2031" s="240"/>
      <c r="L2031" s="240"/>
      <c r="M2031" s="240"/>
      <c r="N2031" s="240"/>
      <c r="O2031" s="60"/>
      <c r="P2031" s="82"/>
    </row>
    <row r="2032" spans="2:16" ht="14.4" thickBot="1">
      <c r="B2032" s="81"/>
      <c r="C2032" s="37"/>
      <c r="D2032" s="36"/>
      <c r="E2032" s="36"/>
      <c r="F2032" s="36"/>
      <c r="G2032" s="36"/>
      <c r="H2032" s="36"/>
      <c r="K2032" s="36"/>
      <c r="L2032" s="36"/>
      <c r="M2032" s="36"/>
      <c r="N2032" s="36"/>
      <c r="O2032" s="35"/>
      <c r="P2032" s="82"/>
    </row>
    <row r="2033" spans="2:16">
      <c r="B2033" s="81"/>
      <c r="C2033" s="841" t="s">
        <v>36</v>
      </c>
      <c r="D2033" s="842"/>
      <c r="E2033" s="842"/>
      <c r="F2033" s="842"/>
      <c r="G2033" s="842"/>
      <c r="H2033" s="842"/>
      <c r="I2033" s="842"/>
      <c r="J2033" s="842"/>
      <c r="K2033" s="842"/>
      <c r="L2033" s="842"/>
      <c r="M2033" s="842"/>
      <c r="N2033" s="842"/>
      <c r="O2033" s="843"/>
      <c r="P2033" s="82"/>
    </row>
    <row r="2034" spans="2:16" ht="14.4" thickBot="1">
      <c r="B2034" s="81"/>
      <c r="C2034" s="30"/>
      <c r="O2034" s="29"/>
      <c r="P2034" s="82"/>
    </row>
    <row r="2035" spans="2:16">
      <c r="B2035" s="81"/>
      <c r="C2035" s="117" t="s">
        <v>37</v>
      </c>
      <c r="D2035" s="776" t="s">
        <v>38</v>
      </c>
      <c r="E2035" s="777"/>
      <c r="F2035" s="777"/>
      <c r="G2035" s="777"/>
      <c r="H2035" s="777"/>
      <c r="I2035" s="777"/>
      <c r="J2035" s="777"/>
      <c r="K2035" s="777"/>
      <c r="L2035" s="778"/>
      <c r="M2035" s="839" t="s">
        <v>39</v>
      </c>
      <c r="N2035" s="840"/>
      <c r="O2035" s="117" t="s">
        <v>8</v>
      </c>
      <c r="P2035" s="82"/>
    </row>
    <row r="2036" spans="2:16" ht="14.4" thickBot="1">
      <c r="B2036" s="81"/>
      <c r="C2036" s="118">
        <f>+'PRESUPUESTO OFICIAL (Entidad)'!D60</f>
        <v>10.01</v>
      </c>
      <c r="D2036" s="807" t="str">
        <f>+'PRESUPUESTO OFICIAL (Entidad)'!E60</f>
        <v>Salida lampara de muro</v>
      </c>
      <c r="E2036" s="808"/>
      <c r="F2036" s="808"/>
      <c r="G2036" s="808"/>
      <c r="H2036" s="808"/>
      <c r="I2036" s="808"/>
      <c r="J2036" s="808"/>
      <c r="K2036" s="808"/>
      <c r="L2036" s="809"/>
      <c r="M2036" s="807" t="str">
        <f>+'PRESUPUESTO OFICIAL (Entidad)'!F60</f>
        <v>UND</v>
      </c>
      <c r="N2036" s="809"/>
      <c r="O2036" s="119">
        <f>+'PRESUPUESTO OFICIAL (Entidad)'!G60</f>
        <v>10</v>
      </c>
      <c r="P2036" s="82"/>
    </row>
    <row r="2037" spans="2:16">
      <c r="B2037" s="81"/>
      <c r="C2037" s="779" t="s">
        <v>40</v>
      </c>
      <c r="D2037" s="780"/>
      <c r="E2037" s="780"/>
      <c r="F2037" s="780"/>
      <c r="G2037" s="780"/>
      <c r="H2037" s="780"/>
      <c r="I2037" s="780"/>
      <c r="J2037" s="780"/>
      <c r="K2037" s="780"/>
      <c r="L2037" s="780"/>
      <c r="M2037" s="780"/>
      <c r="N2037" s="780"/>
      <c r="O2037" s="781"/>
      <c r="P2037" s="82"/>
    </row>
    <row r="2038" spans="2:16">
      <c r="B2038" s="81"/>
      <c r="C2038" s="782"/>
      <c r="D2038" s="783"/>
      <c r="E2038" s="783"/>
      <c r="F2038" s="783"/>
      <c r="G2038" s="783"/>
      <c r="H2038" s="783"/>
      <c r="I2038" s="783"/>
      <c r="J2038" s="783"/>
      <c r="K2038" s="783"/>
      <c r="L2038" s="783"/>
      <c r="M2038" s="783"/>
      <c r="N2038" s="783"/>
      <c r="O2038" s="784"/>
      <c r="P2038" s="82"/>
    </row>
    <row r="2039" spans="2:16" ht="14.4" thickBot="1">
      <c r="B2039" s="81"/>
      <c r="C2039" s="785"/>
      <c r="D2039" s="786"/>
      <c r="E2039" s="786"/>
      <c r="F2039" s="786"/>
      <c r="G2039" s="786"/>
      <c r="H2039" s="786"/>
      <c r="I2039" s="786"/>
      <c r="J2039" s="786"/>
      <c r="K2039" s="786"/>
      <c r="L2039" s="786"/>
      <c r="M2039" s="786"/>
      <c r="N2039" s="786"/>
      <c r="O2039" s="787"/>
      <c r="P2039" s="82"/>
    </row>
    <row r="2040" spans="2:16">
      <c r="B2040" s="81"/>
      <c r="C2040" s="757" t="s">
        <v>38</v>
      </c>
      <c r="D2040" s="837"/>
      <c r="E2040" s="837"/>
      <c r="F2040" s="837"/>
      <c r="G2040" s="838"/>
      <c r="H2040" s="759" t="s">
        <v>41</v>
      </c>
      <c r="I2040" s="837"/>
      <c r="J2040" s="805" t="s">
        <v>42</v>
      </c>
      <c r="K2040" s="806"/>
      <c r="L2040" s="121" t="s">
        <v>43</v>
      </c>
      <c r="M2040" s="759" t="s">
        <v>44</v>
      </c>
      <c r="N2040" s="760"/>
      <c r="O2040" s="122" t="s">
        <v>45</v>
      </c>
      <c r="P2040" s="82"/>
    </row>
    <row r="2041" spans="2:16">
      <c r="B2041" s="81"/>
      <c r="C2041" s="761" t="s">
        <v>78</v>
      </c>
      <c r="D2041" s="762"/>
      <c r="E2041" s="762"/>
      <c r="F2041" s="762"/>
      <c r="G2041" s="844"/>
      <c r="H2041" s="845"/>
      <c r="I2041" s="844"/>
      <c r="J2041" s="826" t="s">
        <v>79</v>
      </c>
      <c r="K2041" s="827"/>
      <c r="L2041" s="134">
        <f>+O2075</f>
        <v>12546</v>
      </c>
      <c r="M2041" s="846">
        <v>0.1</v>
      </c>
      <c r="N2041" s="847"/>
      <c r="O2041" s="135">
        <f>+ROUND(L2041*M2041,2)</f>
        <v>1254.5999999999999</v>
      </c>
      <c r="P2041" s="82"/>
    </row>
    <row r="2042" spans="2:16">
      <c r="B2042" s="81"/>
      <c r="C2042" s="202"/>
      <c r="D2042" s="164"/>
      <c r="E2042" s="164"/>
      <c r="F2042" s="164"/>
      <c r="G2042" s="204"/>
      <c r="H2042" s="205"/>
      <c r="I2042" s="204"/>
      <c r="J2042" s="863"/>
      <c r="K2042" s="864"/>
      <c r="L2042" s="206"/>
      <c r="M2042" s="874"/>
      <c r="N2042" s="875"/>
      <c r="O2042" s="207"/>
      <c r="P2042" s="82"/>
    </row>
    <row r="2043" spans="2:16" ht="14.4" thickBot="1">
      <c r="B2043" s="81"/>
      <c r="C2043" s="755"/>
      <c r="D2043" s="756"/>
      <c r="E2043" s="756"/>
      <c r="F2043" s="756"/>
      <c r="G2043" s="852"/>
      <c r="H2043" s="853"/>
      <c r="I2043" s="852"/>
      <c r="J2043" s="765"/>
      <c r="K2043" s="766"/>
      <c r="L2043" s="212"/>
      <c r="M2043" s="854"/>
      <c r="N2043" s="855"/>
      <c r="O2043" s="135"/>
      <c r="P2043" s="82"/>
    </row>
    <row r="2044" spans="2:16" ht="14.4" thickBot="1">
      <c r="B2044" s="81"/>
      <c r="C2044" s="767" t="s">
        <v>46</v>
      </c>
      <c r="D2044" s="768"/>
      <c r="E2044" s="768"/>
      <c r="F2044" s="768"/>
      <c r="G2044" s="768"/>
      <c r="H2044" s="768"/>
      <c r="I2044" s="768"/>
      <c r="J2044" s="768"/>
      <c r="K2044" s="768"/>
      <c r="L2044" s="768"/>
      <c r="M2044" s="768"/>
      <c r="N2044" s="769"/>
      <c r="O2044" s="136">
        <f>SUM(O2041:O2043)</f>
        <v>1254.5999999999999</v>
      </c>
      <c r="P2044" s="82"/>
    </row>
    <row r="2045" spans="2:16">
      <c r="B2045" s="81"/>
      <c r="C2045" s="779" t="s">
        <v>47</v>
      </c>
      <c r="D2045" s="780"/>
      <c r="E2045" s="780"/>
      <c r="F2045" s="780"/>
      <c r="G2045" s="780"/>
      <c r="H2045" s="780"/>
      <c r="I2045" s="780"/>
      <c r="J2045" s="780"/>
      <c r="K2045" s="780"/>
      <c r="L2045" s="780"/>
      <c r="M2045" s="780"/>
      <c r="N2045" s="780"/>
      <c r="O2045" s="781"/>
      <c r="P2045" s="82"/>
    </row>
    <row r="2046" spans="2:16">
      <c r="B2046" s="81"/>
      <c r="C2046" s="782"/>
      <c r="D2046" s="783"/>
      <c r="E2046" s="783"/>
      <c r="F2046" s="783"/>
      <c r="G2046" s="783"/>
      <c r="H2046" s="783"/>
      <c r="I2046" s="783"/>
      <c r="J2046" s="783"/>
      <c r="K2046" s="783"/>
      <c r="L2046" s="783"/>
      <c r="M2046" s="783"/>
      <c r="N2046" s="783"/>
      <c r="O2046" s="784"/>
      <c r="P2046" s="82"/>
    </row>
    <row r="2047" spans="2:16" ht="14.4" thickBot="1">
      <c r="B2047" s="81"/>
      <c r="C2047" s="785"/>
      <c r="D2047" s="786"/>
      <c r="E2047" s="786"/>
      <c r="F2047" s="786"/>
      <c r="G2047" s="786"/>
      <c r="H2047" s="786"/>
      <c r="I2047" s="786"/>
      <c r="J2047" s="786"/>
      <c r="K2047" s="786"/>
      <c r="L2047" s="786"/>
      <c r="M2047" s="786"/>
      <c r="N2047" s="786"/>
      <c r="O2047" s="787"/>
      <c r="P2047" s="82"/>
    </row>
    <row r="2048" spans="2:16">
      <c r="B2048" s="81"/>
      <c r="C2048" s="757" t="s">
        <v>38</v>
      </c>
      <c r="D2048" s="758"/>
      <c r="E2048" s="758"/>
      <c r="F2048" s="758"/>
      <c r="G2048" s="758"/>
      <c r="H2048" s="758"/>
      <c r="I2048" s="758"/>
      <c r="J2048" s="760"/>
      <c r="K2048" s="241" t="s">
        <v>39</v>
      </c>
      <c r="L2048" s="121" t="s">
        <v>8</v>
      </c>
      <c r="M2048" s="759" t="s">
        <v>48</v>
      </c>
      <c r="N2048" s="760"/>
      <c r="O2048" s="122" t="s">
        <v>45</v>
      </c>
      <c r="P2048" s="82"/>
    </row>
    <row r="2049" spans="2:16">
      <c r="B2049" s="81"/>
      <c r="C2049" s="530" t="s">
        <v>294</v>
      </c>
      <c r="D2049" s="531"/>
      <c r="E2049" s="531"/>
      <c r="F2049" s="531"/>
      <c r="G2049" s="531"/>
      <c r="H2049" s="531"/>
      <c r="I2049" s="531"/>
      <c r="J2049" s="532"/>
      <c r="K2049" s="523" t="s">
        <v>154</v>
      </c>
      <c r="L2049" s="524">
        <v>9</v>
      </c>
      <c r="M2049" s="894">
        <v>1547</v>
      </c>
      <c r="N2049" s="895"/>
      <c r="O2049" s="135">
        <f>+ROUND(M2049*L2049,2)</f>
        <v>13923</v>
      </c>
      <c r="P2049" s="82"/>
    </row>
    <row r="2050" spans="2:16">
      <c r="B2050" s="81"/>
      <c r="C2050" s="541" t="s">
        <v>295</v>
      </c>
      <c r="D2050" s="542"/>
      <c r="E2050" s="542"/>
      <c r="F2050" s="542"/>
      <c r="G2050" s="542"/>
      <c r="H2050" s="542"/>
      <c r="I2050" s="542"/>
      <c r="J2050" s="543"/>
      <c r="K2050" s="208" t="s">
        <v>163</v>
      </c>
      <c r="L2050" s="524">
        <v>2</v>
      </c>
      <c r="M2050" s="894">
        <v>424.99659999999994</v>
      </c>
      <c r="N2050" s="895"/>
      <c r="O2050" s="135">
        <f t="shared" ref="O2050:O2057" si="18">+ROUND(M2050*L2050,2)</f>
        <v>849.99</v>
      </c>
      <c r="P2050" s="82"/>
    </row>
    <row r="2051" spans="2:16">
      <c r="B2051" s="81"/>
      <c r="C2051" s="541" t="s">
        <v>251</v>
      </c>
      <c r="D2051" s="542"/>
      <c r="E2051" s="542"/>
      <c r="F2051" s="542"/>
      <c r="G2051" s="542"/>
      <c r="H2051" s="542"/>
      <c r="I2051" s="542"/>
      <c r="J2051" s="543"/>
      <c r="K2051" s="208" t="s">
        <v>163</v>
      </c>
      <c r="L2051" s="524">
        <v>0.01</v>
      </c>
      <c r="M2051" s="894">
        <v>94253.95</v>
      </c>
      <c r="N2051" s="895"/>
      <c r="O2051" s="135">
        <f t="shared" si="18"/>
        <v>942.54</v>
      </c>
      <c r="P2051" s="82"/>
    </row>
    <row r="2052" spans="2:16">
      <c r="B2052" s="81"/>
      <c r="C2052" s="541" t="s">
        <v>296</v>
      </c>
      <c r="D2052" s="542"/>
      <c r="E2052" s="542"/>
      <c r="F2052" s="542"/>
      <c r="G2052" s="542"/>
      <c r="H2052" s="542"/>
      <c r="I2052" s="542"/>
      <c r="J2052" s="543"/>
      <c r="K2052" s="208" t="s">
        <v>163</v>
      </c>
      <c r="L2052" s="524">
        <v>0.01</v>
      </c>
      <c r="M2052" s="894">
        <v>37900</v>
      </c>
      <c r="N2052" s="895"/>
      <c r="O2052" s="135">
        <f t="shared" si="18"/>
        <v>379</v>
      </c>
      <c r="P2052" s="82"/>
    </row>
    <row r="2053" spans="2:16">
      <c r="B2053" s="81"/>
      <c r="C2053" s="541" t="s">
        <v>297</v>
      </c>
      <c r="D2053" s="542"/>
      <c r="E2053" s="542"/>
      <c r="F2053" s="542"/>
      <c r="G2053" s="542"/>
      <c r="H2053" s="542"/>
      <c r="I2053" s="542"/>
      <c r="J2053" s="543"/>
      <c r="K2053" s="208" t="s">
        <v>154</v>
      </c>
      <c r="L2053" s="524">
        <v>4.5</v>
      </c>
      <c r="M2053" s="894">
        <v>1200</v>
      </c>
      <c r="N2053" s="895"/>
      <c r="O2053" s="135">
        <f t="shared" si="18"/>
        <v>5400</v>
      </c>
      <c r="P2053" s="82"/>
    </row>
    <row r="2054" spans="2:16">
      <c r="B2054" s="81"/>
      <c r="C2054" s="541" t="s">
        <v>298</v>
      </c>
      <c r="D2054" s="542"/>
      <c r="E2054" s="542"/>
      <c r="F2054" s="542"/>
      <c r="G2054" s="542"/>
      <c r="H2054" s="542"/>
      <c r="I2054" s="542"/>
      <c r="J2054" s="543"/>
      <c r="K2054" s="208" t="s">
        <v>154</v>
      </c>
      <c r="L2054" s="524">
        <v>4.5</v>
      </c>
      <c r="M2054" s="894">
        <v>3152.6000000000004</v>
      </c>
      <c r="N2054" s="895"/>
      <c r="O2054" s="135">
        <f t="shared" si="18"/>
        <v>14186.7</v>
      </c>
      <c r="P2054" s="82"/>
    </row>
    <row r="2055" spans="2:16">
      <c r="B2055" s="81"/>
      <c r="C2055" s="541" t="s">
        <v>299</v>
      </c>
      <c r="D2055" s="542"/>
      <c r="E2055" s="542"/>
      <c r="F2055" s="542"/>
      <c r="G2055" s="542"/>
      <c r="H2055" s="542"/>
      <c r="I2055" s="542"/>
      <c r="J2055" s="543"/>
      <c r="K2055" s="208" t="s">
        <v>163</v>
      </c>
      <c r="L2055" s="524">
        <v>1</v>
      </c>
      <c r="M2055" s="894">
        <v>16.22</v>
      </c>
      <c r="N2055" s="895"/>
      <c r="O2055" s="135">
        <f t="shared" si="18"/>
        <v>16.22</v>
      </c>
      <c r="P2055" s="82"/>
    </row>
    <row r="2056" spans="2:16">
      <c r="B2056" s="81"/>
      <c r="C2056" s="541" t="s">
        <v>300</v>
      </c>
      <c r="D2056" s="542"/>
      <c r="E2056" s="542"/>
      <c r="F2056" s="542"/>
      <c r="G2056" s="542"/>
      <c r="H2056" s="542"/>
      <c r="I2056" s="542"/>
      <c r="J2056" s="543"/>
      <c r="K2056" s="208" t="s">
        <v>163</v>
      </c>
      <c r="L2056" s="524">
        <v>2.8</v>
      </c>
      <c r="M2056" s="894">
        <v>848.64</v>
      </c>
      <c r="N2056" s="895"/>
      <c r="O2056" s="135">
        <f t="shared" si="18"/>
        <v>2376.19</v>
      </c>
      <c r="P2056" s="82"/>
    </row>
    <row r="2057" spans="2:16">
      <c r="B2057" s="81"/>
      <c r="C2057" s="541" t="s">
        <v>301</v>
      </c>
      <c r="D2057" s="542"/>
      <c r="E2057" s="542"/>
      <c r="F2057" s="542"/>
      <c r="G2057" s="542"/>
      <c r="H2057" s="542"/>
      <c r="I2057" s="542"/>
      <c r="J2057" s="543"/>
      <c r="K2057" s="208" t="s">
        <v>163</v>
      </c>
      <c r="L2057" s="524">
        <v>1</v>
      </c>
      <c r="M2057" s="894">
        <v>2607.9920999999999</v>
      </c>
      <c r="N2057" s="895"/>
      <c r="O2057" s="135">
        <f t="shared" si="18"/>
        <v>2607.9899999999998</v>
      </c>
      <c r="P2057" s="82"/>
    </row>
    <row r="2058" spans="2:16" ht="14.4" thickBot="1">
      <c r="B2058" s="81"/>
      <c r="C2058" s="202"/>
      <c r="D2058" s="164"/>
      <c r="E2058" s="164"/>
      <c r="F2058" s="164"/>
      <c r="G2058" s="164"/>
      <c r="H2058" s="164"/>
      <c r="I2058" s="164"/>
      <c r="J2058" s="204"/>
      <c r="K2058" s="208"/>
      <c r="L2058" s="209"/>
      <c r="M2058" s="860"/>
      <c r="N2058" s="861"/>
      <c r="O2058" s="135"/>
      <c r="P2058" s="82"/>
    </row>
    <row r="2059" spans="2:16" ht="14.4" thickBot="1">
      <c r="B2059" s="81"/>
      <c r="C2059" s="767" t="s">
        <v>46</v>
      </c>
      <c r="D2059" s="768"/>
      <c r="E2059" s="768"/>
      <c r="F2059" s="768"/>
      <c r="G2059" s="768"/>
      <c r="H2059" s="768"/>
      <c r="I2059" s="768"/>
      <c r="J2059" s="768"/>
      <c r="K2059" s="768"/>
      <c r="L2059" s="768"/>
      <c r="M2059" s="768"/>
      <c r="N2059" s="769"/>
      <c r="O2059" s="141">
        <f>SUM(O2049:O2058)</f>
        <v>40681.629999999997</v>
      </c>
      <c r="P2059" s="82"/>
    </row>
    <row r="2060" spans="2:16">
      <c r="B2060" s="81"/>
      <c r="C2060" s="779" t="s">
        <v>49</v>
      </c>
      <c r="D2060" s="780"/>
      <c r="E2060" s="780"/>
      <c r="F2060" s="780"/>
      <c r="G2060" s="780"/>
      <c r="H2060" s="780"/>
      <c r="I2060" s="780"/>
      <c r="J2060" s="780"/>
      <c r="K2060" s="780"/>
      <c r="L2060" s="780"/>
      <c r="M2060" s="780"/>
      <c r="N2060" s="780"/>
      <c r="O2060" s="781"/>
      <c r="P2060" s="82"/>
    </row>
    <row r="2061" spans="2:16">
      <c r="B2061" s="81"/>
      <c r="C2061" s="782"/>
      <c r="D2061" s="783"/>
      <c r="E2061" s="783"/>
      <c r="F2061" s="783"/>
      <c r="G2061" s="783"/>
      <c r="H2061" s="783"/>
      <c r="I2061" s="783"/>
      <c r="J2061" s="783"/>
      <c r="K2061" s="783"/>
      <c r="L2061" s="783"/>
      <c r="M2061" s="783"/>
      <c r="N2061" s="783"/>
      <c r="O2061" s="784"/>
      <c r="P2061" s="82"/>
    </row>
    <row r="2062" spans="2:16" ht="14.4" thickBot="1">
      <c r="B2062" s="81"/>
      <c r="C2062" s="785"/>
      <c r="D2062" s="786"/>
      <c r="E2062" s="786"/>
      <c r="F2062" s="786"/>
      <c r="G2062" s="786"/>
      <c r="H2062" s="786"/>
      <c r="I2062" s="786"/>
      <c r="J2062" s="786"/>
      <c r="K2062" s="786"/>
      <c r="L2062" s="786"/>
      <c r="M2062" s="786"/>
      <c r="N2062" s="786"/>
      <c r="O2062" s="787"/>
      <c r="P2062" s="82"/>
    </row>
    <row r="2063" spans="2:16">
      <c r="B2063" s="81"/>
      <c r="C2063" s="757" t="s">
        <v>50</v>
      </c>
      <c r="D2063" s="758"/>
      <c r="E2063" s="758"/>
      <c r="F2063" s="758"/>
      <c r="G2063" s="758"/>
      <c r="H2063" s="758"/>
      <c r="I2063" s="758"/>
      <c r="J2063" s="121" t="s">
        <v>51</v>
      </c>
      <c r="K2063" s="237" t="s">
        <v>52</v>
      </c>
      <c r="L2063" s="124" t="s">
        <v>53</v>
      </c>
      <c r="M2063" s="759" t="s">
        <v>54</v>
      </c>
      <c r="N2063" s="760"/>
      <c r="O2063" s="122" t="s">
        <v>45</v>
      </c>
      <c r="P2063" s="82"/>
    </row>
    <row r="2064" spans="2:16">
      <c r="B2064" s="81"/>
      <c r="C2064" s="761" t="s">
        <v>196</v>
      </c>
      <c r="D2064" s="762"/>
      <c r="E2064" s="762"/>
      <c r="F2064" s="762"/>
      <c r="G2064" s="762"/>
      <c r="H2064" s="762"/>
      <c r="I2064" s="762"/>
      <c r="J2064" s="55">
        <v>7.0000000000000007E-2</v>
      </c>
      <c r="K2064" s="56">
        <v>12</v>
      </c>
      <c r="L2064" s="55" t="s">
        <v>197</v>
      </c>
      <c r="M2064" s="763">
        <v>1800</v>
      </c>
      <c r="N2064" s="764"/>
      <c r="O2064" s="54">
        <f>M2064*K2064*J2064</f>
        <v>1512.0000000000002</v>
      </c>
      <c r="P2064" s="82"/>
    </row>
    <row r="2065" spans="2:16" ht="14.4" thickBot="1">
      <c r="B2065" s="81"/>
      <c r="C2065" s="755"/>
      <c r="D2065" s="756"/>
      <c r="E2065" s="756"/>
      <c r="F2065" s="756"/>
      <c r="G2065" s="756"/>
      <c r="H2065" s="756"/>
      <c r="I2065" s="756"/>
      <c r="J2065" s="46"/>
      <c r="K2065" s="26"/>
      <c r="L2065" s="46"/>
      <c r="M2065" s="765"/>
      <c r="N2065" s="766"/>
      <c r="O2065" s="151"/>
      <c r="P2065" s="82"/>
    </row>
    <row r="2066" spans="2:16" ht="14.4" thickBot="1">
      <c r="B2066" s="81"/>
      <c r="C2066" s="767" t="s">
        <v>46</v>
      </c>
      <c r="D2066" s="768"/>
      <c r="E2066" s="768"/>
      <c r="F2066" s="768"/>
      <c r="G2066" s="768"/>
      <c r="H2066" s="768"/>
      <c r="I2066" s="768"/>
      <c r="J2066" s="768"/>
      <c r="K2066" s="768"/>
      <c r="L2066" s="768"/>
      <c r="M2066" s="768"/>
      <c r="N2066" s="769"/>
      <c r="O2066" s="136">
        <f>SUM(O2064:O2065)</f>
        <v>1512.0000000000002</v>
      </c>
      <c r="P2066" s="82"/>
    </row>
    <row r="2067" spans="2:16">
      <c r="B2067" s="81"/>
      <c r="C2067" s="779" t="s">
        <v>55</v>
      </c>
      <c r="D2067" s="780"/>
      <c r="E2067" s="780"/>
      <c r="F2067" s="780"/>
      <c r="G2067" s="780"/>
      <c r="H2067" s="780"/>
      <c r="I2067" s="780"/>
      <c r="J2067" s="780"/>
      <c r="K2067" s="780"/>
      <c r="L2067" s="780"/>
      <c r="M2067" s="780"/>
      <c r="N2067" s="780"/>
      <c r="O2067" s="781"/>
      <c r="P2067" s="82"/>
    </row>
    <row r="2068" spans="2:16">
      <c r="B2068" s="81"/>
      <c r="C2068" s="782"/>
      <c r="D2068" s="783"/>
      <c r="E2068" s="783"/>
      <c r="F2068" s="783"/>
      <c r="G2068" s="783"/>
      <c r="H2068" s="783"/>
      <c r="I2068" s="783"/>
      <c r="J2068" s="783"/>
      <c r="K2068" s="783"/>
      <c r="L2068" s="783"/>
      <c r="M2068" s="783"/>
      <c r="N2068" s="783"/>
      <c r="O2068" s="784"/>
      <c r="P2068" s="82"/>
    </row>
    <row r="2069" spans="2:16" ht="14.4" thickBot="1">
      <c r="B2069" s="81"/>
      <c r="C2069" s="785"/>
      <c r="D2069" s="786"/>
      <c r="E2069" s="786"/>
      <c r="F2069" s="786"/>
      <c r="G2069" s="786"/>
      <c r="H2069" s="786"/>
      <c r="I2069" s="786"/>
      <c r="J2069" s="786"/>
      <c r="K2069" s="786"/>
      <c r="L2069" s="786"/>
      <c r="M2069" s="786"/>
      <c r="N2069" s="786"/>
      <c r="O2069" s="787"/>
      <c r="P2069" s="82"/>
    </row>
    <row r="2070" spans="2:16" ht="27.6" customHeight="1">
      <c r="B2070" s="81"/>
      <c r="C2070" s="770" t="s">
        <v>56</v>
      </c>
      <c r="D2070" s="771"/>
      <c r="E2070" s="771"/>
      <c r="F2070" s="771"/>
      <c r="G2070" s="771"/>
      <c r="H2070" s="771"/>
      <c r="I2070" s="771"/>
      <c r="J2070" s="143" t="s">
        <v>57</v>
      </c>
      <c r="K2070" s="144" t="s">
        <v>58</v>
      </c>
      <c r="L2070" s="145" t="s">
        <v>59</v>
      </c>
      <c r="M2070" s="772" t="s">
        <v>44</v>
      </c>
      <c r="N2070" s="773"/>
      <c r="O2070" s="146" t="s">
        <v>45</v>
      </c>
      <c r="P2070" s="82"/>
    </row>
    <row r="2071" spans="2:16">
      <c r="B2071" s="81"/>
      <c r="C2071" s="52" t="s">
        <v>302</v>
      </c>
      <c r="D2071" s="222"/>
      <c r="E2071" s="222"/>
      <c r="F2071" s="222"/>
      <c r="G2071" s="222"/>
      <c r="H2071" s="222"/>
      <c r="I2071" s="222"/>
      <c r="J2071" s="223">
        <v>209100</v>
      </c>
      <c r="K2071" s="224">
        <v>1.8</v>
      </c>
      <c r="L2071" s="148">
        <f>ROUND(K2071*J2071,2)</f>
        <v>376380</v>
      </c>
      <c r="M2071" s="867">
        <v>30</v>
      </c>
      <c r="N2071" s="868"/>
      <c r="O2071" s="149">
        <f>+ROUND(L2071/M2071,0)</f>
        <v>12546</v>
      </c>
      <c r="P2071" s="82"/>
    </row>
    <row r="2072" spans="2:16">
      <c r="B2072" s="81"/>
      <c r="C2072" s="52"/>
      <c r="D2072" s="51"/>
      <c r="E2072" s="51"/>
      <c r="F2072" s="51"/>
      <c r="G2072" s="51"/>
      <c r="H2072" s="51"/>
      <c r="I2072" s="51"/>
      <c r="J2072" s="142"/>
      <c r="K2072" s="147"/>
      <c r="L2072" s="148"/>
      <c r="M2072" s="848"/>
      <c r="N2072" s="849"/>
      <c r="O2072" s="149"/>
      <c r="P2072" s="82"/>
    </row>
    <row r="2073" spans="2:16">
      <c r="B2073" s="81"/>
      <c r="C2073" s="52"/>
      <c r="D2073" s="51"/>
      <c r="E2073" s="51"/>
      <c r="F2073" s="51"/>
      <c r="G2073" s="51"/>
      <c r="H2073" s="51"/>
      <c r="I2073" s="51"/>
      <c r="J2073" s="50"/>
      <c r="K2073" s="49"/>
      <c r="L2073" s="48"/>
      <c r="M2073" s="802"/>
      <c r="N2073" s="803"/>
      <c r="O2073" s="47"/>
      <c r="P2073" s="82"/>
    </row>
    <row r="2074" spans="2:16" ht="14.4" thickBot="1">
      <c r="B2074" s="81"/>
      <c r="C2074" s="755"/>
      <c r="D2074" s="756"/>
      <c r="E2074" s="756"/>
      <c r="F2074" s="756"/>
      <c r="G2074" s="756"/>
      <c r="H2074" s="756"/>
      <c r="I2074" s="756"/>
      <c r="J2074" s="46"/>
      <c r="K2074" s="26"/>
      <c r="L2074" s="46"/>
      <c r="M2074" s="765"/>
      <c r="N2074" s="766"/>
      <c r="O2074" s="45"/>
      <c r="P2074" s="82"/>
    </row>
    <row r="2075" spans="2:16" ht="14.4" thickBot="1">
      <c r="B2075" s="81"/>
      <c r="C2075" s="767" t="s">
        <v>46</v>
      </c>
      <c r="D2075" s="768"/>
      <c r="E2075" s="768"/>
      <c r="F2075" s="768"/>
      <c r="G2075" s="768"/>
      <c r="H2075" s="768"/>
      <c r="I2075" s="768"/>
      <c r="J2075" s="768"/>
      <c r="K2075" s="768"/>
      <c r="L2075" s="768"/>
      <c r="M2075" s="768"/>
      <c r="N2075" s="769"/>
      <c r="O2075" s="141">
        <f>SUM(O2071:O2074)</f>
        <v>12546</v>
      </c>
      <c r="P2075" s="82"/>
    </row>
    <row r="2076" spans="2:16" ht="14.4" thickBot="1">
      <c r="B2076" s="81"/>
      <c r="C2076" s="30"/>
      <c r="O2076" s="29"/>
      <c r="P2076" s="82"/>
    </row>
    <row r="2077" spans="2:16" ht="14.4" thickBot="1">
      <c r="B2077" s="81"/>
      <c r="C2077" s="752" t="s">
        <v>60</v>
      </c>
      <c r="D2077" s="753"/>
      <c r="E2077" s="753"/>
      <c r="F2077" s="753"/>
      <c r="G2077" s="753"/>
      <c r="H2077" s="753"/>
      <c r="I2077" s="753"/>
      <c r="J2077" s="753"/>
      <c r="K2077" s="753"/>
      <c r="L2077" s="753"/>
      <c r="M2077" s="753"/>
      <c r="N2077" s="754"/>
      <c r="O2077" s="150">
        <f>ROUND(O2075+O2066+O2059+O2044,2)</f>
        <v>55994.23</v>
      </c>
      <c r="P2077" s="82"/>
    </row>
    <row r="2078" spans="2:16">
      <c r="B2078" s="81"/>
      <c r="C2078" s="779" t="s">
        <v>61</v>
      </c>
      <c r="D2078" s="780"/>
      <c r="E2078" s="780"/>
      <c r="F2078" s="780"/>
      <c r="G2078" s="780"/>
      <c r="H2078" s="780"/>
      <c r="I2078" s="780"/>
      <c r="J2078" s="780"/>
      <c r="K2078" s="780"/>
      <c r="L2078" s="780"/>
      <c r="M2078" s="780"/>
      <c r="N2078" s="780"/>
      <c r="O2078" s="781"/>
      <c r="P2078" s="82"/>
    </row>
    <row r="2079" spans="2:16">
      <c r="B2079" s="81"/>
      <c r="C2079" s="782"/>
      <c r="D2079" s="783"/>
      <c r="E2079" s="783"/>
      <c r="F2079" s="783"/>
      <c r="G2079" s="783"/>
      <c r="H2079" s="783"/>
      <c r="I2079" s="783"/>
      <c r="J2079" s="783"/>
      <c r="K2079" s="783"/>
      <c r="L2079" s="783"/>
      <c r="M2079" s="783"/>
      <c r="N2079" s="783"/>
      <c r="O2079" s="784"/>
      <c r="P2079" s="82"/>
    </row>
    <row r="2080" spans="2:16" ht="14.4" thickBot="1">
      <c r="B2080" s="81"/>
      <c r="C2080" s="785"/>
      <c r="D2080" s="786"/>
      <c r="E2080" s="786"/>
      <c r="F2080" s="786"/>
      <c r="G2080" s="786"/>
      <c r="H2080" s="786"/>
      <c r="I2080" s="786"/>
      <c r="J2080" s="786"/>
      <c r="K2080" s="786"/>
      <c r="L2080" s="786"/>
      <c r="M2080" s="786"/>
      <c r="N2080" s="786"/>
      <c r="O2080" s="787"/>
      <c r="P2080" s="82"/>
    </row>
    <row r="2081" spans="2:16">
      <c r="B2081" s="81"/>
      <c r="C2081" s="757" t="s">
        <v>62</v>
      </c>
      <c r="D2081" s="758"/>
      <c r="E2081" s="758"/>
      <c r="F2081" s="758"/>
      <c r="G2081" s="758"/>
      <c r="H2081" s="758"/>
      <c r="I2081" s="758"/>
      <c r="J2081" s="237"/>
      <c r="K2081" s="238"/>
      <c r="L2081" s="125" t="s">
        <v>63</v>
      </c>
      <c r="M2081" s="850" t="s">
        <v>64</v>
      </c>
      <c r="N2081" s="851"/>
      <c r="O2081" s="127"/>
      <c r="P2081" s="82"/>
    </row>
    <row r="2082" spans="2:16">
      <c r="B2082" s="81"/>
      <c r="C2082" s="761" t="s">
        <v>18</v>
      </c>
      <c r="D2082" s="762"/>
      <c r="E2082" s="762"/>
      <c r="F2082" s="762"/>
      <c r="G2082" s="762"/>
      <c r="H2082" s="762"/>
      <c r="I2082" s="762"/>
      <c r="J2082" s="43"/>
      <c r="K2082" s="42"/>
      <c r="L2082" s="39">
        <v>0.28999999999999998</v>
      </c>
      <c r="M2082" s="831">
        <f>+ROUND(O2077*L2082,2)</f>
        <v>16238.33</v>
      </c>
      <c r="N2082" s="832"/>
      <c r="O2082" s="38"/>
      <c r="P2082" s="82"/>
    </row>
    <row r="2083" spans="2:16">
      <c r="B2083" s="81"/>
      <c r="C2083" s="44" t="s">
        <v>65</v>
      </c>
      <c r="D2083" s="31"/>
      <c r="E2083" s="31"/>
      <c r="F2083" s="31"/>
      <c r="G2083" s="31"/>
      <c r="H2083" s="31"/>
      <c r="I2083" s="31"/>
      <c r="J2083" s="43"/>
      <c r="K2083" s="42"/>
      <c r="L2083" s="39">
        <v>0.01</v>
      </c>
      <c r="M2083" s="831">
        <f>+ROUND(O2077*L2083,2)</f>
        <v>559.94000000000005</v>
      </c>
      <c r="N2083" s="832"/>
      <c r="O2083" s="38"/>
      <c r="P2083" s="82"/>
    </row>
    <row r="2084" spans="2:16" ht="14.4" thickBot="1">
      <c r="B2084" s="81"/>
      <c r="C2084" s="239" t="s">
        <v>66</v>
      </c>
      <c r="D2084" s="240"/>
      <c r="E2084" s="240"/>
      <c r="F2084" s="240"/>
      <c r="G2084" s="240"/>
      <c r="H2084" s="240"/>
      <c r="I2084" s="240"/>
      <c r="J2084" s="41"/>
      <c r="K2084" s="40"/>
      <c r="L2084" s="39">
        <v>0.05</v>
      </c>
      <c r="M2084" s="833">
        <f>+ROUND(O2077*L2084,2)</f>
        <v>2799.71</v>
      </c>
      <c r="N2084" s="834"/>
      <c r="O2084" s="38"/>
      <c r="P2084" s="82"/>
    </row>
    <row r="2085" spans="2:16" ht="14.4" thickBot="1">
      <c r="B2085" s="81"/>
      <c r="C2085" s="767" t="s">
        <v>46</v>
      </c>
      <c r="D2085" s="768"/>
      <c r="E2085" s="768"/>
      <c r="F2085" s="768"/>
      <c r="G2085" s="768"/>
      <c r="H2085" s="768"/>
      <c r="I2085" s="768"/>
      <c r="J2085" s="768"/>
      <c r="K2085" s="768"/>
      <c r="L2085" s="768"/>
      <c r="M2085" s="768"/>
      <c r="N2085" s="769"/>
      <c r="O2085" s="136">
        <f>SUM(M2082:N2084)</f>
        <v>19597.98</v>
      </c>
      <c r="P2085" s="82"/>
    </row>
    <row r="2086" spans="2:16" ht="14.4" thickBot="1">
      <c r="B2086" s="81"/>
      <c r="C2086" s="30"/>
      <c r="O2086" s="29"/>
      <c r="P2086" s="82"/>
    </row>
    <row r="2087" spans="2:16" ht="14.4" thickBot="1">
      <c r="B2087" s="81"/>
      <c r="C2087" s="752" t="s">
        <v>67</v>
      </c>
      <c r="D2087" s="753"/>
      <c r="E2087" s="753"/>
      <c r="F2087" s="753"/>
      <c r="G2087" s="753"/>
      <c r="H2087" s="753"/>
      <c r="I2087" s="753"/>
      <c r="J2087" s="753"/>
      <c r="K2087" s="753"/>
      <c r="L2087" s="753"/>
      <c r="M2087" s="753"/>
      <c r="N2087" s="754"/>
      <c r="O2087" s="150">
        <f>+O2085+O2077</f>
        <v>75592.210000000006</v>
      </c>
      <c r="P2087" s="82"/>
    </row>
    <row r="2088" spans="2:16">
      <c r="B2088" s="81"/>
      <c r="C2088" s="37"/>
      <c r="D2088" s="36"/>
      <c r="E2088" s="36"/>
      <c r="F2088" s="36"/>
      <c r="G2088" s="36"/>
      <c r="H2088" s="36"/>
      <c r="I2088" s="36"/>
      <c r="J2088" s="36"/>
      <c r="K2088" s="36"/>
      <c r="L2088" s="36"/>
      <c r="M2088" s="36"/>
      <c r="N2088" s="36"/>
      <c r="O2088" s="35"/>
      <c r="P2088" s="82"/>
    </row>
    <row r="2089" spans="2:16">
      <c r="B2089" s="81"/>
      <c r="C2089" s="30"/>
      <c r="O2089" s="29"/>
      <c r="P2089" s="82"/>
    </row>
    <row r="2090" spans="2:16">
      <c r="B2090" s="81"/>
      <c r="C2090" s="30"/>
      <c r="O2090" s="29"/>
      <c r="P2090" s="82"/>
    </row>
    <row r="2091" spans="2:16" ht="18">
      <c r="B2091" s="81"/>
      <c r="C2091" s="30"/>
      <c r="H2091" s="128" t="s">
        <v>75</v>
      </c>
      <c r="O2091" s="29"/>
      <c r="P2091" s="82"/>
    </row>
    <row r="2092" spans="2:16" ht="18">
      <c r="B2092" s="81"/>
      <c r="C2092" s="34"/>
      <c r="D2092" s="85"/>
      <c r="E2092" s="85"/>
      <c r="F2092" s="85"/>
      <c r="G2092" s="85"/>
      <c r="H2092" s="128"/>
      <c r="I2092" s="85"/>
      <c r="J2092" s="85"/>
      <c r="K2092" s="85"/>
      <c r="L2092" s="85"/>
      <c r="M2092" s="85"/>
      <c r="N2092" s="85"/>
      <c r="O2092" s="33"/>
      <c r="P2092" s="82"/>
    </row>
    <row r="2093" spans="2:16" ht="18">
      <c r="B2093" s="81"/>
      <c r="C2093" s="34"/>
      <c r="D2093" s="85"/>
      <c r="E2093" s="85"/>
      <c r="F2093" s="85"/>
      <c r="G2093" s="85"/>
      <c r="H2093" s="128"/>
      <c r="K2093" s="85"/>
      <c r="L2093" s="85"/>
      <c r="M2093" s="85"/>
      <c r="N2093" s="85"/>
      <c r="O2093" s="33"/>
      <c r="P2093" s="82"/>
    </row>
    <row r="2094" spans="2:16" ht="18">
      <c r="B2094" s="81"/>
      <c r="C2094" s="32"/>
      <c r="D2094" s="86"/>
      <c r="E2094" s="86"/>
      <c r="F2094" s="86"/>
      <c r="G2094" s="86"/>
      <c r="H2094" s="128" t="s">
        <v>76</v>
      </c>
      <c r="I2094" s="86"/>
      <c r="J2094" s="86"/>
      <c r="K2094" s="86"/>
      <c r="L2094" s="86"/>
      <c r="M2094" s="86"/>
      <c r="N2094" s="86"/>
      <c r="O2094" s="28"/>
      <c r="P2094" s="82"/>
    </row>
    <row r="2095" spans="2:16" ht="18">
      <c r="B2095" s="81"/>
      <c r="C2095" s="30"/>
      <c r="H2095" s="129" t="s">
        <v>95</v>
      </c>
      <c r="O2095" s="29"/>
      <c r="P2095" s="82"/>
    </row>
    <row r="2096" spans="2:16" ht="18">
      <c r="B2096" s="81"/>
      <c r="C2096" s="27"/>
      <c r="D2096" s="87"/>
      <c r="E2096" s="87"/>
      <c r="H2096" s="128" t="s">
        <v>77</v>
      </c>
      <c r="K2096" s="130"/>
      <c r="L2096" s="130"/>
      <c r="M2096" s="130"/>
      <c r="N2096" s="130"/>
      <c r="O2096" s="131"/>
      <c r="P2096" s="82"/>
    </row>
    <row r="2097" spans="2:16" ht="16.2" thickBot="1">
      <c r="B2097" s="81"/>
      <c r="C2097" s="835"/>
      <c r="D2097" s="836"/>
      <c r="E2097" s="836"/>
      <c r="F2097" s="26"/>
      <c r="G2097" s="26"/>
      <c r="H2097" s="26"/>
      <c r="I2097" s="26"/>
      <c r="J2097" s="26"/>
      <c r="K2097" s="132"/>
      <c r="L2097" s="132"/>
      <c r="M2097" s="132"/>
      <c r="N2097" s="132"/>
      <c r="O2097" s="133"/>
      <c r="P2097" s="82"/>
    </row>
    <row r="2098" spans="2:16" ht="14.4" thickBot="1">
      <c r="B2098" s="88"/>
      <c r="C2098" s="89"/>
      <c r="D2098" s="89"/>
      <c r="E2098" s="89"/>
      <c r="F2098" s="89"/>
      <c r="G2098" s="89"/>
      <c r="H2098" s="89"/>
      <c r="I2098" s="89"/>
      <c r="J2098" s="89"/>
      <c r="K2098" s="89"/>
      <c r="L2098" s="89"/>
      <c r="M2098" s="89"/>
      <c r="N2098" s="89"/>
      <c r="O2098" s="89"/>
      <c r="P2098" s="90"/>
    </row>
    <row r="2099" spans="2:16" ht="14.4" thickTop="1"/>
    <row r="2100" spans="2:16" ht="14.4" thickBot="1"/>
    <row r="2101" spans="2:16" ht="14.4" thickTop="1">
      <c r="B2101" s="828"/>
      <c r="C2101" s="829"/>
      <c r="D2101" s="829"/>
      <c r="E2101" s="829"/>
      <c r="F2101" s="829"/>
      <c r="G2101" s="829"/>
      <c r="H2101" s="829"/>
      <c r="I2101" s="829"/>
      <c r="J2101" s="829"/>
      <c r="K2101" s="829"/>
      <c r="L2101" s="829"/>
      <c r="M2101" s="829"/>
      <c r="N2101" s="829"/>
      <c r="O2101" s="829"/>
      <c r="P2101" s="830"/>
    </row>
    <row r="2102" spans="2:16" ht="13.8" customHeight="1">
      <c r="B2102" s="103"/>
      <c r="C2102" s="933" t="s">
        <v>336</v>
      </c>
      <c r="D2102" s="933"/>
      <c r="E2102" s="933"/>
      <c r="F2102" s="933"/>
      <c r="G2102" s="933"/>
      <c r="H2102" s="933"/>
      <c r="I2102" s="933"/>
      <c r="J2102" s="933"/>
      <c r="K2102" s="933"/>
      <c r="L2102" s="933"/>
      <c r="M2102" s="933"/>
      <c r="P2102" s="82"/>
    </row>
    <row r="2103" spans="2:16" ht="14.4">
      <c r="B2103" s="103"/>
      <c r="C2103" s="933" t="s">
        <v>334</v>
      </c>
      <c r="D2103" s="933"/>
      <c r="E2103" s="933"/>
      <c r="F2103" s="933"/>
      <c r="G2103" s="935"/>
      <c r="H2103" s="935"/>
      <c r="I2103" s="935"/>
      <c r="J2103" s="935"/>
      <c r="K2103" s="935"/>
      <c r="L2103" s="935"/>
      <c r="M2103" s="935"/>
      <c r="P2103" s="82"/>
    </row>
    <row r="2104" spans="2:16">
      <c r="B2104" s="103"/>
      <c r="C2104" s="91"/>
      <c r="D2104" s="92"/>
      <c r="E2104" s="91"/>
      <c r="F2104" s="92"/>
      <c r="P2104" s="82"/>
    </row>
    <row r="2105" spans="2:16" ht="14.4" thickBot="1">
      <c r="B2105" s="81"/>
      <c r="P2105" s="82"/>
    </row>
    <row r="2106" spans="2:16">
      <c r="B2106" s="81"/>
      <c r="C2106" s="820"/>
      <c r="D2106" s="821"/>
      <c r="E2106" s="810"/>
      <c r="F2106" s="810"/>
      <c r="G2106" s="810"/>
      <c r="H2106" s="810"/>
      <c r="I2106" s="810"/>
      <c r="J2106" s="810"/>
      <c r="K2106" s="811"/>
      <c r="L2106" s="790"/>
      <c r="M2106" s="791"/>
      <c r="N2106" s="791"/>
      <c r="O2106" s="792"/>
      <c r="P2106" s="82"/>
    </row>
    <row r="2107" spans="2:16">
      <c r="B2107" s="81"/>
      <c r="C2107" s="822"/>
      <c r="D2107" s="823"/>
      <c r="E2107" s="812" t="s">
        <v>74</v>
      </c>
      <c r="F2107" s="812"/>
      <c r="G2107" s="812"/>
      <c r="H2107" s="812"/>
      <c r="I2107" s="812"/>
      <c r="J2107" s="812"/>
      <c r="K2107" s="813"/>
      <c r="L2107" s="793"/>
      <c r="M2107" s="794"/>
      <c r="N2107" s="794"/>
      <c r="O2107" s="795"/>
      <c r="P2107" s="82"/>
    </row>
    <row r="2108" spans="2:16">
      <c r="B2108" s="81"/>
      <c r="C2108" s="822"/>
      <c r="D2108" s="823"/>
      <c r="E2108" s="814"/>
      <c r="F2108" s="814"/>
      <c r="G2108" s="814"/>
      <c r="H2108" s="814"/>
      <c r="I2108" s="814"/>
      <c r="J2108" s="814"/>
      <c r="K2108" s="815"/>
      <c r="L2108" s="774" t="s">
        <v>28</v>
      </c>
      <c r="M2108" s="796"/>
      <c r="N2108" s="797"/>
      <c r="O2108" s="798"/>
      <c r="P2108" s="82"/>
    </row>
    <row r="2109" spans="2:16">
      <c r="B2109" s="81"/>
      <c r="C2109" s="822"/>
      <c r="D2109" s="823"/>
      <c r="E2109" s="812"/>
      <c r="F2109" s="812"/>
      <c r="G2109" s="812"/>
      <c r="H2109" s="812"/>
      <c r="I2109" s="812"/>
      <c r="J2109" s="812"/>
      <c r="K2109" s="813"/>
      <c r="L2109" s="775"/>
      <c r="M2109" s="799"/>
      <c r="N2109" s="800"/>
      <c r="O2109" s="801"/>
      <c r="P2109" s="82"/>
    </row>
    <row r="2110" spans="2:16">
      <c r="B2110" s="81"/>
      <c r="C2110" s="822"/>
      <c r="D2110" s="823"/>
      <c r="E2110" s="816"/>
      <c r="F2110" s="816"/>
      <c r="G2110" s="816"/>
      <c r="H2110" s="816"/>
      <c r="I2110" s="816"/>
      <c r="J2110" s="816"/>
      <c r="K2110" s="817"/>
      <c r="L2110" s="774" t="s">
        <v>29</v>
      </c>
      <c r="M2110" s="774">
        <v>27</v>
      </c>
      <c r="N2110" s="774" t="s">
        <v>30</v>
      </c>
      <c r="O2110" s="788" t="str">
        <f>+$O$11</f>
        <v>X</v>
      </c>
      <c r="P2110" s="82"/>
    </row>
    <row r="2111" spans="2:16">
      <c r="B2111" s="81"/>
      <c r="C2111" s="822"/>
      <c r="D2111" s="823"/>
      <c r="E2111" s="816"/>
      <c r="F2111" s="816"/>
      <c r="G2111" s="816"/>
      <c r="H2111" s="816"/>
      <c r="I2111" s="816"/>
      <c r="J2111" s="816"/>
      <c r="K2111" s="817"/>
      <c r="L2111" s="804"/>
      <c r="M2111" s="804"/>
      <c r="N2111" s="804"/>
      <c r="O2111" s="789"/>
      <c r="P2111" s="82"/>
    </row>
    <row r="2112" spans="2:16">
      <c r="B2112" s="81"/>
      <c r="C2112" s="824"/>
      <c r="D2112" s="825"/>
      <c r="E2112" s="818" t="s">
        <v>31</v>
      </c>
      <c r="F2112" s="818"/>
      <c r="G2112" s="818"/>
      <c r="H2112" s="818"/>
      <c r="I2112" s="818"/>
      <c r="J2112" s="818"/>
      <c r="K2112" s="819"/>
      <c r="L2112" s="804"/>
      <c r="M2112" s="804"/>
      <c r="N2112" s="804"/>
      <c r="O2112" s="789"/>
      <c r="P2112" s="82"/>
    </row>
    <row r="2113" spans="2:16" ht="14.4" thickBot="1">
      <c r="B2113" s="81"/>
      <c r="C2113" s="74"/>
      <c r="D2113" s="73"/>
      <c r="E2113" s="73"/>
      <c r="F2113" s="73"/>
      <c r="G2113" s="73"/>
      <c r="H2113" s="73"/>
      <c r="I2113" s="73"/>
      <c r="J2113" s="73"/>
      <c r="K2113" s="73"/>
      <c r="L2113" s="73"/>
      <c r="M2113" s="72"/>
      <c r="N2113" s="72"/>
      <c r="O2113" s="71"/>
      <c r="P2113" s="82"/>
    </row>
    <row r="2114" spans="2:16">
      <c r="B2114" s="81"/>
      <c r="C2114" s="70"/>
      <c r="D2114" s="69"/>
      <c r="E2114" s="69"/>
      <c r="F2114" s="69"/>
      <c r="G2114" s="69"/>
      <c r="H2114" s="69"/>
      <c r="I2114" s="69"/>
      <c r="J2114" s="69"/>
      <c r="K2114" s="69"/>
      <c r="L2114" s="68" t="s">
        <v>32</v>
      </c>
      <c r="M2114" s="67" t="s">
        <v>33</v>
      </c>
      <c r="N2114" s="67" t="s">
        <v>34</v>
      </c>
      <c r="O2114" s="66" t="s">
        <v>35</v>
      </c>
      <c r="P2114" s="82"/>
    </row>
    <row r="2115" spans="2:16">
      <c r="B2115" s="81"/>
      <c r="C2115" s="32"/>
      <c r="D2115" s="242"/>
      <c r="E2115" s="242"/>
      <c r="F2115" s="242"/>
      <c r="G2115" s="242"/>
      <c r="H2115" s="242"/>
      <c r="I2115" s="242"/>
      <c r="J2115" s="242"/>
      <c r="K2115" s="242"/>
      <c r="L2115" s="84"/>
      <c r="M2115" s="65">
        <f>+$M$16</f>
        <v>2</v>
      </c>
      <c r="N2115" s="65">
        <f>+$N$16</f>
        <v>6</v>
      </c>
      <c r="O2115" s="64">
        <f>+$O$16</f>
        <v>2026</v>
      </c>
      <c r="P2115" s="82"/>
    </row>
    <row r="2116" spans="2:16">
      <c r="B2116" s="81"/>
      <c r="C2116" s="63"/>
      <c r="D2116" s="62"/>
      <c r="E2116" s="62"/>
      <c r="F2116" s="62"/>
      <c r="G2116" s="62"/>
      <c r="H2116" s="62"/>
      <c r="I2116" s="62"/>
      <c r="J2116" s="62"/>
      <c r="K2116" s="62"/>
      <c r="L2116" s="62"/>
      <c r="M2116" s="62"/>
      <c r="N2116" s="62"/>
      <c r="O2116" s="61"/>
      <c r="P2116" s="82"/>
    </row>
    <row r="2117" spans="2:16" ht="14.4" thickBot="1">
      <c r="B2117" s="81"/>
      <c r="C2117" s="239"/>
      <c r="D2117" s="240"/>
      <c r="E2117" s="240"/>
      <c r="F2117" s="240"/>
      <c r="G2117" s="240"/>
      <c r="H2117" s="240"/>
      <c r="I2117" s="240"/>
      <c r="J2117" s="240"/>
      <c r="K2117" s="240"/>
      <c r="L2117" s="240"/>
      <c r="M2117" s="240"/>
      <c r="N2117" s="240"/>
      <c r="O2117" s="60"/>
      <c r="P2117" s="82"/>
    </row>
    <row r="2118" spans="2:16" ht="14.4" thickBot="1">
      <c r="B2118" s="81"/>
      <c r="C2118" s="37"/>
      <c r="D2118" s="36"/>
      <c r="E2118" s="36"/>
      <c r="F2118" s="36"/>
      <c r="G2118" s="36"/>
      <c r="H2118" s="36"/>
      <c r="K2118" s="36"/>
      <c r="L2118" s="36"/>
      <c r="M2118" s="36"/>
      <c r="N2118" s="36"/>
      <c r="O2118" s="35"/>
      <c r="P2118" s="82"/>
    </row>
    <row r="2119" spans="2:16">
      <c r="B2119" s="81"/>
      <c r="C2119" s="841" t="s">
        <v>36</v>
      </c>
      <c r="D2119" s="842"/>
      <c r="E2119" s="842"/>
      <c r="F2119" s="842"/>
      <c r="G2119" s="842"/>
      <c r="H2119" s="842"/>
      <c r="I2119" s="842"/>
      <c r="J2119" s="842"/>
      <c r="K2119" s="842"/>
      <c r="L2119" s="842"/>
      <c r="M2119" s="842"/>
      <c r="N2119" s="842"/>
      <c r="O2119" s="843"/>
      <c r="P2119" s="82"/>
    </row>
    <row r="2120" spans="2:16" ht="14.4" thickBot="1">
      <c r="B2120" s="81"/>
      <c r="C2120" s="30"/>
      <c r="O2120" s="29"/>
      <c r="P2120" s="82"/>
    </row>
    <row r="2121" spans="2:16">
      <c r="B2121" s="81"/>
      <c r="C2121" s="117" t="s">
        <v>37</v>
      </c>
      <c r="D2121" s="776" t="s">
        <v>38</v>
      </c>
      <c r="E2121" s="777"/>
      <c r="F2121" s="777"/>
      <c r="G2121" s="777"/>
      <c r="H2121" s="777"/>
      <c r="I2121" s="777"/>
      <c r="J2121" s="777"/>
      <c r="K2121" s="777"/>
      <c r="L2121" s="778"/>
      <c r="M2121" s="839" t="s">
        <v>39</v>
      </c>
      <c r="N2121" s="840"/>
      <c r="O2121" s="117" t="s">
        <v>8</v>
      </c>
      <c r="P2121" s="82"/>
    </row>
    <row r="2122" spans="2:16" ht="14.4" thickBot="1">
      <c r="B2122" s="81"/>
      <c r="C2122" s="118">
        <f>+'PRESUPUESTO OFICIAL (Entidad)'!D61</f>
        <v>10.02</v>
      </c>
      <c r="D2122" s="807" t="str">
        <f>+'PRESUPUESTO OFICIAL (Entidad)'!E61</f>
        <v>Punto eléctrico interruptor doble</v>
      </c>
      <c r="E2122" s="808"/>
      <c r="F2122" s="808"/>
      <c r="G2122" s="808"/>
      <c r="H2122" s="808"/>
      <c r="I2122" s="808"/>
      <c r="J2122" s="808"/>
      <c r="K2122" s="808"/>
      <c r="L2122" s="809"/>
      <c r="M2122" s="807" t="str">
        <f>+'PRESUPUESTO OFICIAL (Entidad)'!F61</f>
        <v>UND</v>
      </c>
      <c r="N2122" s="809"/>
      <c r="O2122" s="119">
        <f>+'PRESUPUESTO OFICIAL (Entidad)'!G61</f>
        <v>10</v>
      </c>
      <c r="P2122" s="82"/>
    </row>
    <row r="2123" spans="2:16">
      <c r="B2123" s="81"/>
      <c r="C2123" s="779" t="s">
        <v>40</v>
      </c>
      <c r="D2123" s="780"/>
      <c r="E2123" s="780"/>
      <c r="F2123" s="780"/>
      <c r="G2123" s="780"/>
      <c r="H2123" s="780"/>
      <c r="I2123" s="780"/>
      <c r="J2123" s="780"/>
      <c r="K2123" s="780"/>
      <c r="L2123" s="780"/>
      <c r="M2123" s="780"/>
      <c r="N2123" s="780"/>
      <c r="O2123" s="781"/>
      <c r="P2123" s="82"/>
    </row>
    <row r="2124" spans="2:16">
      <c r="B2124" s="81"/>
      <c r="C2124" s="782"/>
      <c r="D2124" s="783"/>
      <c r="E2124" s="783"/>
      <c r="F2124" s="783"/>
      <c r="G2124" s="783"/>
      <c r="H2124" s="783"/>
      <c r="I2124" s="783"/>
      <c r="J2124" s="783"/>
      <c r="K2124" s="783"/>
      <c r="L2124" s="783"/>
      <c r="M2124" s="783"/>
      <c r="N2124" s="783"/>
      <c r="O2124" s="784"/>
      <c r="P2124" s="82"/>
    </row>
    <row r="2125" spans="2:16" ht="14.4" thickBot="1">
      <c r="B2125" s="81"/>
      <c r="C2125" s="785"/>
      <c r="D2125" s="786"/>
      <c r="E2125" s="786"/>
      <c r="F2125" s="786"/>
      <c r="G2125" s="786"/>
      <c r="H2125" s="786"/>
      <c r="I2125" s="786"/>
      <c r="J2125" s="786"/>
      <c r="K2125" s="786"/>
      <c r="L2125" s="786"/>
      <c r="M2125" s="786"/>
      <c r="N2125" s="786"/>
      <c r="O2125" s="787"/>
      <c r="P2125" s="82"/>
    </row>
    <row r="2126" spans="2:16">
      <c r="B2126" s="81"/>
      <c r="C2126" s="757" t="s">
        <v>38</v>
      </c>
      <c r="D2126" s="837"/>
      <c r="E2126" s="837"/>
      <c r="F2126" s="837"/>
      <c r="G2126" s="838"/>
      <c r="H2126" s="759" t="s">
        <v>41</v>
      </c>
      <c r="I2126" s="837"/>
      <c r="J2126" s="805" t="s">
        <v>42</v>
      </c>
      <c r="K2126" s="806"/>
      <c r="L2126" s="121" t="s">
        <v>43</v>
      </c>
      <c r="M2126" s="759" t="s">
        <v>44</v>
      </c>
      <c r="N2126" s="760"/>
      <c r="O2126" s="122" t="s">
        <v>45</v>
      </c>
      <c r="P2126" s="82"/>
    </row>
    <row r="2127" spans="2:16">
      <c r="B2127" s="81"/>
      <c r="C2127" s="761" t="s">
        <v>78</v>
      </c>
      <c r="D2127" s="762"/>
      <c r="E2127" s="762"/>
      <c r="F2127" s="762"/>
      <c r="G2127" s="844"/>
      <c r="H2127" s="845"/>
      <c r="I2127" s="844"/>
      <c r="J2127" s="826" t="s">
        <v>79</v>
      </c>
      <c r="K2127" s="827"/>
      <c r="L2127" s="134">
        <f>+O2158</f>
        <v>12546</v>
      </c>
      <c r="M2127" s="846">
        <v>0.1</v>
      </c>
      <c r="N2127" s="847"/>
      <c r="O2127" s="135">
        <f>+ROUND(L2127*M2127,2)</f>
        <v>1254.5999999999999</v>
      </c>
      <c r="P2127" s="82"/>
    </row>
    <row r="2128" spans="2:16">
      <c r="B2128" s="81"/>
      <c r="C2128" s="202"/>
      <c r="D2128" s="164"/>
      <c r="E2128" s="164"/>
      <c r="F2128" s="164"/>
      <c r="G2128" s="204"/>
      <c r="H2128" s="205"/>
      <c r="I2128" s="204"/>
      <c r="J2128" s="863"/>
      <c r="K2128" s="864"/>
      <c r="L2128" s="206"/>
      <c r="M2128" s="874"/>
      <c r="N2128" s="875"/>
      <c r="O2128" s="207"/>
      <c r="P2128" s="82"/>
    </row>
    <row r="2129" spans="2:16" ht="14.4" thickBot="1">
      <c r="B2129" s="81"/>
      <c r="C2129" s="755"/>
      <c r="D2129" s="756"/>
      <c r="E2129" s="756"/>
      <c r="F2129" s="756"/>
      <c r="G2129" s="852"/>
      <c r="H2129" s="853"/>
      <c r="I2129" s="852"/>
      <c r="J2129" s="765"/>
      <c r="K2129" s="766"/>
      <c r="L2129" s="212"/>
      <c r="M2129" s="854"/>
      <c r="N2129" s="855"/>
      <c r="O2129" s="135"/>
      <c r="P2129" s="82"/>
    </row>
    <row r="2130" spans="2:16" ht="14.4" thickBot="1">
      <c r="B2130" s="81"/>
      <c r="C2130" s="767" t="s">
        <v>46</v>
      </c>
      <c r="D2130" s="768"/>
      <c r="E2130" s="768"/>
      <c r="F2130" s="768"/>
      <c r="G2130" s="768"/>
      <c r="H2130" s="768"/>
      <c r="I2130" s="768"/>
      <c r="J2130" s="768"/>
      <c r="K2130" s="768"/>
      <c r="L2130" s="768"/>
      <c r="M2130" s="768"/>
      <c r="N2130" s="769"/>
      <c r="O2130" s="136">
        <f>SUM(O2127:O2129)</f>
        <v>1254.5999999999999</v>
      </c>
      <c r="P2130" s="82"/>
    </row>
    <row r="2131" spans="2:16">
      <c r="B2131" s="81"/>
      <c r="C2131" s="779" t="s">
        <v>47</v>
      </c>
      <c r="D2131" s="780"/>
      <c r="E2131" s="780"/>
      <c r="F2131" s="780"/>
      <c r="G2131" s="780"/>
      <c r="H2131" s="780"/>
      <c r="I2131" s="780"/>
      <c r="J2131" s="780"/>
      <c r="K2131" s="780"/>
      <c r="L2131" s="780"/>
      <c r="M2131" s="780"/>
      <c r="N2131" s="780"/>
      <c r="O2131" s="781"/>
      <c r="P2131" s="82"/>
    </row>
    <row r="2132" spans="2:16">
      <c r="B2132" s="81"/>
      <c r="C2132" s="782"/>
      <c r="D2132" s="783"/>
      <c r="E2132" s="783"/>
      <c r="F2132" s="783"/>
      <c r="G2132" s="783"/>
      <c r="H2132" s="783"/>
      <c r="I2132" s="783"/>
      <c r="J2132" s="783"/>
      <c r="K2132" s="783"/>
      <c r="L2132" s="783"/>
      <c r="M2132" s="783"/>
      <c r="N2132" s="783"/>
      <c r="O2132" s="784"/>
      <c r="P2132" s="82"/>
    </row>
    <row r="2133" spans="2:16" ht="14.4" thickBot="1">
      <c r="B2133" s="81"/>
      <c r="C2133" s="785"/>
      <c r="D2133" s="786"/>
      <c r="E2133" s="786"/>
      <c r="F2133" s="786"/>
      <c r="G2133" s="786"/>
      <c r="H2133" s="786"/>
      <c r="I2133" s="786"/>
      <c r="J2133" s="786"/>
      <c r="K2133" s="786"/>
      <c r="L2133" s="786"/>
      <c r="M2133" s="786"/>
      <c r="N2133" s="786"/>
      <c r="O2133" s="787"/>
      <c r="P2133" s="82"/>
    </row>
    <row r="2134" spans="2:16">
      <c r="B2134" s="81"/>
      <c r="C2134" s="757" t="s">
        <v>38</v>
      </c>
      <c r="D2134" s="758"/>
      <c r="E2134" s="758"/>
      <c r="F2134" s="758"/>
      <c r="G2134" s="758"/>
      <c r="H2134" s="758"/>
      <c r="I2134" s="758"/>
      <c r="J2134" s="760"/>
      <c r="K2134" s="241" t="s">
        <v>39</v>
      </c>
      <c r="L2134" s="121" t="s">
        <v>8</v>
      </c>
      <c r="M2134" s="759" t="s">
        <v>48</v>
      </c>
      <c r="N2134" s="760"/>
      <c r="O2134" s="122" t="s">
        <v>45</v>
      </c>
      <c r="P2134" s="82"/>
    </row>
    <row r="2135" spans="2:16">
      <c r="B2135" s="81"/>
      <c r="C2135" s="530" t="s">
        <v>251</v>
      </c>
      <c r="D2135" s="531"/>
      <c r="E2135" s="531"/>
      <c r="F2135" s="531"/>
      <c r="G2135" s="531"/>
      <c r="H2135" s="531"/>
      <c r="I2135" s="531"/>
      <c r="J2135" s="532"/>
      <c r="K2135" s="523" t="s">
        <v>163</v>
      </c>
      <c r="L2135" s="524">
        <v>1.0500000000000001E-2</v>
      </c>
      <c r="M2135" s="894">
        <v>94253.95</v>
      </c>
      <c r="N2135" s="895"/>
      <c r="O2135" s="135">
        <f>+ROUND(M2135*L2135,2)</f>
        <v>989.67</v>
      </c>
      <c r="P2135" s="82"/>
    </row>
    <row r="2136" spans="2:16">
      <c r="B2136" s="81"/>
      <c r="C2136" s="541" t="s">
        <v>295</v>
      </c>
      <c r="D2136" s="542"/>
      <c r="E2136" s="542"/>
      <c r="F2136" s="542"/>
      <c r="G2136" s="542"/>
      <c r="H2136" s="542"/>
      <c r="I2136" s="542"/>
      <c r="J2136" s="543"/>
      <c r="K2136" s="208" t="s">
        <v>163</v>
      </c>
      <c r="L2136" s="524">
        <v>2.1</v>
      </c>
      <c r="M2136" s="894">
        <v>424.99659999999994</v>
      </c>
      <c r="N2136" s="895"/>
      <c r="O2136" s="135">
        <f t="shared" ref="O2136:O2140" si="19">+ROUND(M2136*L2136,2)</f>
        <v>892.49</v>
      </c>
      <c r="P2136" s="82"/>
    </row>
    <row r="2137" spans="2:16">
      <c r="B2137" s="81"/>
      <c r="C2137" s="541" t="s">
        <v>303</v>
      </c>
      <c r="D2137" s="542"/>
      <c r="E2137" s="542"/>
      <c r="F2137" s="542"/>
      <c r="G2137" s="542"/>
      <c r="H2137" s="542"/>
      <c r="I2137" s="542"/>
      <c r="J2137" s="543"/>
      <c r="K2137" s="208" t="s">
        <v>154</v>
      </c>
      <c r="L2137" s="524">
        <v>13.125</v>
      </c>
      <c r="M2137" s="894">
        <v>1547</v>
      </c>
      <c r="N2137" s="895"/>
      <c r="O2137" s="135">
        <f t="shared" si="19"/>
        <v>20304.38</v>
      </c>
      <c r="P2137" s="82"/>
    </row>
    <row r="2138" spans="2:16">
      <c r="B2138" s="81"/>
      <c r="C2138" s="541" t="s">
        <v>304</v>
      </c>
      <c r="D2138" s="542"/>
      <c r="E2138" s="542"/>
      <c r="F2138" s="542"/>
      <c r="G2138" s="542"/>
      <c r="H2138" s="542"/>
      <c r="I2138" s="542"/>
      <c r="J2138" s="543"/>
      <c r="K2138" s="208" t="s">
        <v>163</v>
      </c>
      <c r="L2138" s="524">
        <v>1.05</v>
      </c>
      <c r="M2138" s="894">
        <v>12138</v>
      </c>
      <c r="N2138" s="895"/>
      <c r="O2138" s="135">
        <f t="shared" si="19"/>
        <v>12744.9</v>
      </c>
      <c r="P2138" s="82"/>
    </row>
    <row r="2139" spans="2:16">
      <c r="B2139" s="81"/>
      <c r="C2139" s="541" t="s">
        <v>298</v>
      </c>
      <c r="D2139" s="542"/>
      <c r="E2139" s="542"/>
      <c r="F2139" s="542"/>
      <c r="G2139" s="542"/>
      <c r="H2139" s="542"/>
      <c r="I2139" s="542"/>
      <c r="J2139" s="543"/>
      <c r="K2139" s="208" t="s">
        <v>154</v>
      </c>
      <c r="L2139" s="524">
        <v>2.5</v>
      </c>
      <c r="M2139" s="894">
        <v>3152.6000000000004</v>
      </c>
      <c r="N2139" s="895"/>
      <c r="O2139" s="135">
        <f t="shared" si="19"/>
        <v>7881.5</v>
      </c>
      <c r="P2139" s="82"/>
    </row>
    <row r="2140" spans="2:16">
      <c r="B2140" s="81"/>
      <c r="C2140" s="541" t="s">
        <v>305</v>
      </c>
      <c r="D2140" s="542"/>
      <c r="E2140" s="542"/>
      <c r="F2140" s="542"/>
      <c r="G2140" s="542"/>
      <c r="H2140" s="542"/>
      <c r="I2140" s="542"/>
      <c r="J2140" s="543"/>
      <c r="K2140" s="208" t="s">
        <v>163</v>
      </c>
      <c r="L2140" s="524">
        <v>1</v>
      </c>
      <c r="M2140" s="894">
        <v>8092</v>
      </c>
      <c r="N2140" s="895"/>
      <c r="O2140" s="135">
        <f t="shared" si="19"/>
        <v>8092</v>
      </c>
      <c r="P2140" s="82"/>
    </row>
    <row r="2141" spans="2:16" ht="14.4" thickBot="1">
      <c r="B2141" s="81"/>
      <c r="C2141" s="202"/>
      <c r="D2141" s="164"/>
      <c r="E2141" s="164"/>
      <c r="F2141" s="164"/>
      <c r="G2141" s="164"/>
      <c r="H2141" s="164"/>
      <c r="I2141" s="164"/>
      <c r="J2141" s="204"/>
      <c r="K2141" s="208"/>
      <c r="L2141" s="209"/>
      <c r="M2141" s="860"/>
      <c r="N2141" s="861"/>
      <c r="O2141" s="135"/>
      <c r="P2141" s="82"/>
    </row>
    <row r="2142" spans="2:16" ht="14.4" thickBot="1">
      <c r="B2142" s="81"/>
      <c r="C2142" s="767" t="s">
        <v>46</v>
      </c>
      <c r="D2142" s="768"/>
      <c r="E2142" s="768"/>
      <c r="F2142" s="768"/>
      <c r="G2142" s="768"/>
      <c r="H2142" s="768"/>
      <c r="I2142" s="768"/>
      <c r="J2142" s="768"/>
      <c r="K2142" s="768"/>
      <c r="L2142" s="768"/>
      <c r="M2142" s="768"/>
      <c r="N2142" s="769"/>
      <c r="O2142" s="141">
        <f>SUM(O2135:O2141)</f>
        <v>50904.94</v>
      </c>
      <c r="P2142" s="82"/>
    </row>
    <row r="2143" spans="2:16">
      <c r="B2143" s="81"/>
      <c r="C2143" s="779" t="s">
        <v>49</v>
      </c>
      <c r="D2143" s="780"/>
      <c r="E2143" s="780"/>
      <c r="F2143" s="780"/>
      <c r="G2143" s="780"/>
      <c r="H2143" s="780"/>
      <c r="I2143" s="780"/>
      <c r="J2143" s="780"/>
      <c r="K2143" s="780"/>
      <c r="L2143" s="780"/>
      <c r="M2143" s="780"/>
      <c r="N2143" s="780"/>
      <c r="O2143" s="781"/>
      <c r="P2143" s="82"/>
    </row>
    <row r="2144" spans="2:16">
      <c r="B2144" s="81"/>
      <c r="C2144" s="782"/>
      <c r="D2144" s="783"/>
      <c r="E2144" s="783"/>
      <c r="F2144" s="783"/>
      <c r="G2144" s="783"/>
      <c r="H2144" s="783"/>
      <c r="I2144" s="783"/>
      <c r="J2144" s="783"/>
      <c r="K2144" s="783"/>
      <c r="L2144" s="783"/>
      <c r="M2144" s="783"/>
      <c r="N2144" s="783"/>
      <c r="O2144" s="784"/>
      <c r="P2144" s="82"/>
    </row>
    <row r="2145" spans="2:16" ht="14.4" thickBot="1">
      <c r="B2145" s="81"/>
      <c r="C2145" s="785"/>
      <c r="D2145" s="786"/>
      <c r="E2145" s="786"/>
      <c r="F2145" s="786"/>
      <c r="G2145" s="786"/>
      <c r="H2145" s="786"/>
      <c r="I2145" s="786"/>
      <c r="J2145" s="786"/>
      <c r="K2145" s="786"/>
      <c r="L2145" s="786"/>
      <c r="M2145" s="786"/>
      <c r="N2145" s="786"/>
      <c r="O2145" s="787"/>
      <c r="P2145" s="82"/>
    </row>
    <row r="2146" spans="2:16">
      <c r="B2146" s="81"/>
      <c r="C2146" s="757" t="s">
        <v>50</v>
      </c>
      <c r="D2146" s="758"/>
      <c r="E2146" s="758"/>
      <c r="F2146" s="758"/>
      <c r="G2146" s="758"/>
      <c r="H2146" s="758"/>
      <c r="I2146" s="758"/>
      <c r="J2146" s="121" t="s">
        <v>51</v>
      </c>
      <c r="K2146" s="237" t="s">
        <v>52</v>
      </c>
      <c r="L2146" s="124" t="s">
        <v>53</v>
      </c>
      <c r="M2146" s="759" t="s">
        <v>54</v>
      </c>
      <c r="N2146" s="760"/>
      <c r="O2146" s="122" t="s">
        <v>45</v>
      </c>
      <c r="P2146" s="82"/>
    </row>
    <row r="2147" spans="2:16">
      <c r="B2147" s="81"/>
      <c r="C2147" s="761" t="s">
        <v>196</v>
      </c>
      <c r="D2147" s="762"/>
      <c r="E2147" s="762"/>
      <c r="F2147" s="762"/>
      <c r="G2147" s="762"/>
      <c r="H2147" s="762"/>
      <c r="I2147" s="762"/>
      <c r="J2147" s="55">
        <v>7.0000000000000007E-2</v>
      </c>
      <c r="K2147" s="56">
        <v>12</v>
      </c>
      <c r="L2147" s="55" t="s">
        <v>197</v>
      </c>
      <c r="M2147" s="763">
        <v>1800</v>
      </c>
      <c r="N2147" s="764"/>
      <c r="O2147" s="54">
        <f>M2147*K2147*J2147</f>
        <v>1512.0000000000002</v>
      </c>
      <c r="P2147" s="82"/>
    </row>
    <row r="2148" spans="2:16" ht="14.4" thickBot="1">
      <c r="B2148" s="81"/>
      <c r="C2148" s="755"/>
      <c r="D2148" s="756"/>
      <c r="E2148" s="756"/>
      <c r="F2148" s="756"/>
      <c r="G2148" s="756"/>
      <c r="H2148" s="756"/>
      <c r="I2148" s="756"/>
      <c r="J2148" s="46"/>
      <c r="K2148" s="26"/>
      <c r="L2148" s="46"/>
      <c r="M2148" s="765"/>
      <c r="N2148" s="766"/>
      <c r="O2148" s="151"/>
      <c r="P2148" s="82"/>
    </row>
    <row r="2149" spans="2:16" ht="14.4" thickBot="1">
      <c r="B2149" s="81"/>
      <c r="C2149" s="767" t="s">
        <v>46</v>
      </c>
      <c r="D2149" s="768"/>
      <c r="E2149" s="768"/>
      <c r="F2149" s="768"/>
      <c r="G2149" s="768"/>
      <c r="H2149" s="768"/>
      <c r="I2149" s="768"/>
      <c r="J2149" s="768"/>
      <c r="K2149" s="768"/>
      <c r="L2149" s="768"/>
      <c r="M2149" s="768"/>
      <c r="N2149" s="769"/>
      <c r="O2149" s="136">
        <f>SUM(O2147:O2148)</f>
        <v>1512.0000000000002</v>
      </c>
      <c r="P2149" s="82"/>
    </row>
    <row r="2150" spans="2:16">
      <c r="B2150" s="81"/>
      <c r="C2150" s="779" t="s">
        <v>55</v>
      </c>
      <c r="D2150" s="780"/>
      <c r="E2150" s="780"/>
      <c r="F2150" s="780"/>
      <c r="G2150" s="780"/>
      <c r="H2150" s="780"/>
      <c r="I2150" s="780"/>
      <c r="J2150" s="780"/>
      <c r="K2150" s="780"/>
      <c r="L2150" s="780"/>
      <c r="M2150" s="780"/>
      <c r="N2150" s="780"/>
      <c r="O2150" s="781"/>
      <c r="P2150" s="82"/>
    </row>
    <row r="2151" spans="2:16">
      <c r="B2151" s="81"/>
      <c r="C2151" s="782"/>
      <c r="D2151" s="783"/>
      <c r="E2151" s="783"/>
      <c r="F2151" s="783"/>
      <c r="G2151" s="783"/>
      <c r="H2151" s="783"/>
      <c r="I2151" s="783"/>
      <c r="J2151" s="783"/>
      <c r="K2151" s="783"/>
      <c r="L2151" s="783"/>
      <c r="M2151" s="783"/>
      <c r="N2151" s="783"/>
      <c r="O2151" s="784"/>
      <c r="P2151" s="82"/>
    </row>
    <row r="2152" spans="2:16" ht="14.4" thickBot="1">
      <c r="B2152" s="81"/>
      <c r="C2152" s="785"/>
      <c r="D2152" s="786"/>
      <c r="E2152" s="786"/>
      <c r="F2152" s="786"/>
      <c r="G2152" s="786"/>
      <c r="H2152" s="786"/>
      <c r="I2152" s="786"/>
      <c r="J2152" s="786"/>
      <c r="K2152" s="786"/>
      <c r="L2152" s="786"/>
      <c r="M2152" s="786"/>
      <c r="N2152" s="786"/>
      <c r="O2152" s="787"/>
      <c r="P2152" s="82"/>
    </row>
    <row r="2153" spans="2:16">
      <c r="B2153" s="81"/>
      <c r="C2153" s="770" t="s">
        <v>56</v>
      </c>
      <c r="D2153" s="771"/>
      <c r="E2153" s="771"/>
      <c r="F2153" s="771"/>
      <c r="G2153" s="771"/>
      <c r="H2153" s="771"/>
      <c r="I2153" s="771"/>
      <c r="J2153" s="143" t="s">
        <v>57</v>
      </c>
      <c r="K2153" s="144" t="s">
        <v>58</v>
      </c>
      <c r="L2153" s="145" t="s">
        <v>59</v>
      </c>
      <c r="M2153" s="772" t="s">
        <v>44</v>
      </c>
      <c r="N2153" s="773"/>
      <c r="O2153" s="146" t="s">
        <v>45</v>
      </c>
      <c r="P2153" s="82"/>
    </row>
    <row r="2154" spans="2:16">
      <c r="B2154" s="81"/>
      <c r="C2154" s="52" t="s">
        <v>302</v>
      </c>
      <c r="D2154" s="222"/>
      <c r="E2154" s="222"/>
      <c r="F2154" s="222"/>
      <c r="G2154" s="222"/>
      <c r="H2154" s="222"/>
      <c r="I2154" s="222"/>
      <c r="J2154" s="223">
        <v>209100</v>
      </c>
      <c r="K2154" s="224">
        <v>1.8</v>
      </c>
      <c r="L2154" s="148">
        <f>ROUND(K2154*J2154,2)</f>
        <v>376380</v>
      </c>
      <c r="M2154" s="867">
        <v>30</v>
      </c>
      <c r="N2154" s="868"/>
      <c r="O2154" s="149">
        <f>+ROUND(L2154/M2154,0)</f>
        <v>12546</v>
      </c>
      <c r="P2154" s="82"/>
    </row>
    <row r="2155" spans="2:16">
      <c r="B2155" s="81"/>
      <c r="C2155" s="52"/>
      <c r="D2155" s="51"/>
      <c r="E2155" s="51"/>
      <c r="F2155" s="51"/>
      <c r="G2155" s="51"/>
      <c r="H2155" s="51"/>
      <c r="I2155" s="51"/>
      <c r="J2155" s="142"/>
      <c r="K2155" s="147"/>
      <c r="L2155" s="148"/>
      <c r="M2155" s="848"/>
      <c r="N2155" s="849"/>
      <c r="O2155" s="149"/>
      <c r="P2155" s="82"/>
    </row>
    <row r="2156" spans="2:16">
      <c r="B2156" s="81"/>
      <c r="C2156" s="52"/>
      <c r="D2156" s="51"/>
      <c r="E2156" s="51"/>
      <c r="F2156" s="51"/>
      <c r="G2156" s="51"/>
      <c r="H2156" s="51"/>
      <c r="I2156" s="51"/>
      <c r="J2156" s="50"/>
      <c r="K2156" s="49"/>
      <c r="L2156" s="48"/>
      <c r="M2156" s="802"/>
      <c r="N2156" s="803"/>
      <c r="O2156" s="47"/>
      <c r="P2156" s="82"/>
    </row>
    <row r="2157" spans="2:16" ht="14.4" thickBot="1">
      <c r="B2157" s="81"/>
      <c r="C2157" s="755"/>
      <c r="D2157" s="756"/>
      <c r="E2157" s="756"/>
      <c r="F2157" s="756"/>
      <c r="G2157" s="756"/>
      <c r="H2157" s="756"/>
      <c r="I2157" s="756"/>
      <c r="J2157" s="46"/>
      <c r="K2157" s="26"/>
      <c r="L2157" s="46"/>
      <c r="M2157" s="765"/>
      <c r="N2157" s="766"/>
      <c r="O2157" s="45"/>
      <c r="P2157" s="82"/>
    </row>
    <row r="2158" spans="2:16" ht="14.4" thickBot="1">
      <c r="B2158" s="81"/>
      <c r="C2158" s="767" t="s">
        <v>46</v>
      </c>
      <c r="D2158" s="768"/>
      <c r="E2158" s="768"/>
      <c r="F2158" s="768"/>
      <c r="G2158" s="768"/>
      <c r="H2158" s="768"/>
      <c r="I2158" s="768"/>
      <c r="J2158" s="768"/>
      <c r="K2158" s="768"/>
      <c r="L2158" s="768"/>
      <c r="M2158" s="768"/>
      <c r="N2158" s="769"/>
      <c r="O2158" s="141">
        <f>SUM(O2154:O2157)</f>
        <v>12546</v>
      </c>
      <c r="P2158" s="82"/>
    </row>
    <row r="2159" spans="2:16" ht="14.4" thickBot="1">
      <c r="B2159" s="81"/>
      <c r="C2159" s="30"/>
      <c r="O2159" s="29"/>
      <c r="P2159" s="82"/>
    </row>
    <row r="2160" spans="2:16" ht="14.4" thickBot="1">
      <c r="B2160" s="81"/>
      <c r="C2160" s="752" t="s">
        <v>60</v>
      </c>
      <c r="D2160" s="753"/>
      <c r="E2160" s="753"/>
      <c r="F2160" s="753"/>
      <c r="G2160" s="753"/>
      <c r="H2160" s="753"/>
      <c r="I2160" s="753"/>
      <c r="J2160" s="753"/>
      <c r="K2160" s="753"/>
      <c r="L2160" s="753"/>
      <c r="M2160" s="753"/>
      <c r="N2160" s="754"/>
      <c r="O2160" s="150">
        <f>ROUND(O2158+O2149+O2142+O2130,2)</f>
        <v>66217.539999999994</v>
      </c>
      <c r="P2160" s="82"/>
    </row>
    <row r="2161" spans="2:16">
      <c r="B2161" s="81"/>
      <c r="C2161" s="779" t="s">
        <v>61</v>
      </c>
      <c r="D2161" s="780"/>
      <c r="E2161" s="780"/>
      <c r="F2161" s="780"/>
      <c r="G2161" s="780"/>
      <c r="H2161" s="780"/>
      <c r="I2161" s="780"/>
      <c r="J2161" s="780"/>
      <c r="K2161" s="780"/>
      <c r="L2161" s="780"/>
      <c r="M2161" s="780"/>
      <c r="N2161" s="780"/>
      <c r="O2161" s="781"/>
      <c r="P2161" s="82"/>
    </row>
    <row r="2162" spans="2:16">
      <c r="B2162" s="81"/>
      <c r="C2162" s="782"/>
      <c r="D2162" s="783"/>
      <c r="E2162" s="783"/>
      <c r="F2162" s="783"/>
      <c r="G2162" s="783"/>
      <c r="H2162" s="783"/>
      <c r="I2162" s="783"/>
      <c r="J2162" s="783"/>
      <c r="K2162" s="783"/>
      <c r="L2162" s="783"/>
      <c r="M2162" s="783"/>
      <c r="N2162" s="783"/>
      <c r="O2162" s="784"/>
      <c r="P2162" s="82"/>
    </row>
    <row r="2163" spans="2:16" ht="14.4" thickBot="1">
      <c r="B2163" s="81"/>
      <c r="C2163" s="785"/>
      <c r="D2163" s="786"/>
      <c r="E2163" s="786"/>
      <c r="F2163" s="786"/>
      <c r="G2163" s="786"/>
      <c r="H2163" s="786"/>
      <c r="I2163" s="786"/>
      <c r="J2163" s="786"/>
      <c r="K2163" s="786"/>
      <c r="L2163" s="786"/>
      <c r="M2163" s="786"/>
      <c r="N2163" s="786"/>
      <c r="O2163" s="787"/>
      <c r="P2163" s="82"/>
    </row>
    <row r="2164" spans="2:16">
      <c r="B2164" s="81"/>
      <c r="C2164" s="757" t="s">
        <v>62</v>
      </c>
      <c r="D2164" s="758"/>
      <c r="E2164" s="758"/>
      <c r="F2164" s="758"/>
      <c r="G2164" s="758"/>
      <c r="H2164" s="758"/>
      <c r="I2164" s="758"/>
      <c r="J2164" s="237"/>
      <c r="K2164" s="238"/>
      <c r="L2164" s="125" t="s">
        <v>63</v>
      </c>
      <c r="M2164" s="850" t="s">
        <v>64</v>
      </c>
      <c r="N2164" s="851"/>
      <c r="O2164" s="127"/>
      <c r="P2164" s="82"/>
    </row>
    <row r="2165" spans="2:16">
      <c r="B2165" s="81"/>
      <c r="C2165" s="761" t="s">
        <v>18</v>
      </c>
      <c r="D2165" s="762"/>
      <c r="E2165" s="762"/>
      <c r="F2165" s="762"/>
      <c r="G2165" s="762"/>
      <c r="H2165" s="762"/>
      <c r="I2165" s="762"/>
      <c r="J2165" s="43"/>
      <c r="K2165" s="42"/>
      <c r="L2165" s="39">
        <v>0.28999999999999998</v>
      </c>
      <c r="M2165" s="831">
        <f>+ROUND(O2160*L2165,2)</f>
        <v>19203.09</v>
      </c>
      <c r="N2165" s="832"/>
      <c r="O2165" s="38"/>
      <c r="P2165" s="82"/>
    </row>
    <row r="2166" spans="2:16">
      <c r="B2166" s="81"/>
      <c r="C2166" s="44" t="s">
        <v>65</v>
      </c>
      <c r="D2166" s="31"/>
      <c r="E2166" s="31"/>
      <c r="F2166" s="31"/>
      <c r="G2166" s="31"/>
      <c r="H2166" s="31"/>
      <c r="I2166" s="31"/>
      <c r="J2166" s="43"/>
      <c r="K2166" s="42"/>
      <c r="L2166" s="39">
        <v>0.01</v>
      </c>
      <c r="M2166" s="831">
        <f>+ROUND(O2160*L2166,2)</f>
        <v>662.18</v>
      </c>
      <c r="N2166" s="832"/>
      <c r="O2166" s="38"/>
      <c r="P2166" s="82"/>
    </row>
    <row r="2167" spans="2:16" ht="14.4" thickBot="1">
      <c r="B2167" s="81"/>
      <c r="C2167" s="239" t="s">
        <v>66</v>
      </c>
      <c r="D2167" s="240"/>
      <c r="E2167" s="240"/>
      <c r="F2167" s="240"/>
      <c r="G2167" s="240"/>
      <c r="H2167" s="240"/>
      <c r="I2167" s="240"/>
      <c r="J2167" s="41"/>
      <c r="K2167" s="40"/>
      <c r="L2167" s="39">
        <v>0.05</v>
      </c>
      <c r="M2167" s="833">
        <f>+ROUND(O2160*L2167,2)</f>
        <v>3310.88</v>
      </c>
      <c r="N2167" s="834"/>
      <c r="O2167" s="38"/>
      <c r="P2167" s="82"/>
    </row>
    <row r="2168" spans="2:16" ht="14.4" thickBot="1">
      <c r="B2168" s="81"/>
      <c r="C2168" s="767" t="s">
        <v>46</v>
      </c>
      <c r="D2168" s="768"/>
      <c r="E2168" s="768"/>
      <c r="F2168" s="768"/>
      <c r="G2168" s="768"/>
      <c r="H2168" s="768"/>
      <c r="I2168" s="768"/>
      <c r="J2168" s="768"/>
      <c r="K2168" s="768"/>
      <c r="L2168" s="768"/>
      <c r="M2168" s="768"/>
      <c r="N2168" s="769"/>
      <c r="O2168" s="136">
        <f>SUM(M2165:N2167)</f>
        <v>23176.15</v>
      </c>
      <c r="P2168" s="82"/>
    </row>
    <row r="2169" spans="2:16" ht="14.4" thickBot="1">
      <c r="B2169" s="81"/>
      <c r="C2169" s="30"/>
      <c r="O2169" s="29"/>
      <c r="P2169" s="82"/>
    </row>
    <row r="2170" spans="2:16" ht="14.4" thickBot="1">
      <c r="B2170" s="81"/>
      <c r="C2170" s="752" t="s">
        <v>67</v>
      </c>
      <c r="D2170" s="753"/>
      <c r="E2170" s="753"/>
      <c r="F2170" s="753"/>
      <c r="G2170" s="753"/>
      <c r="H2170" s="753"/>
      <c r="I2170" s="753"/>
      <c r="J2170" s="753"/>
      <c r="K2170" s="753"/>
      <c r="L2170" s="753"/>
      <c r="M2170" s="753"/>
      <c r="N2170" s="754"/>
      <c r="O2170" s="150">
        <f>+O2168+O2160</f>
        <v>89393.69</v>
      </c>
      <c r="P2170" s="82"/>
    </row>
    <row r="2171" spans="2:16">
      <c r="B2171" s="81"/>
      <c r="C2171" s="37"/>
      <c r="D2171" s="36"/>
      <c r="E2171" s="36"/>
      <c r="F2171" s="36"/>
      <c r="G2171" s="36"/>
      <c r="H2171" s="36"/>
      <c r="I2171" s="36"/>
      <c r="J2171" s="36"/>
      <c r="K2171" s="36"/>
      <c r="L2171" s="36"/>
      <c r="M2171" s="36"/>
      <c r="N2171" s="36"/>
      <c r="O2171" s="35"/>
      <c r="P2171" s="82"/>
    </row>
    <row r="2172" spans="2:16">
      <c r="B2172" s="81"/>
      <c r="C2172" s="30"/>
      <c r="O2172" s="29"/>
      <c r="P2172" s="82"/>
    </row>
    <row r="2173" spans="2:16">
      <c r="B2173" s="81"/>
      <c r="C2173" s="30"/>
      <c r="O2173" s="29"/>
      <c r="P2173" s="82"/>
    </row>
    <row r="2174" spans="2:16" ht="18">
      <c r="B2174" s="81"/>
      <c r="C2174" s="30"/>
      <c r="H2174" s="128" t="s">
        <v>75</v>
      </c>
      <c r="O2174" s="29"/>
      <c r="P2174" s="82"/>
    </row>
    <row r="2175" spans="2:16" ht="18">
      <c r="B2175" s="81"/>
      <c r="C2175" s="34"/>
      <c r="D2175" s="85"/>
      <c r="E2175" s="85"/>
      <c r="F2175" s="85"/>
      <c r="G2175" s="85"/>
      <c r="H2175" s="128"/>
      <c r="I2175" s="85"/>
      <c r="J2175" s="85"/>
      <c r="K2175" s="85"/>
      <c r="L2175" s="85"/>
      <c r="M2175" s="85"/>
      <c r="N2175" s="85"/>
      <c r="O2175" s="33"/>
      <c r="P2175" s="82"/>
    </row>
    <row r="2176" spans="2:16" ht="18">
      <c r="B2176" s="81"/>
      <c r="C2176" s="34"/>
      <c r="D2176" s="85"/>
      <c r="E2176" s="85"/>
      <c r="F2176" s="85"/>
      <c r="G2176" s="85"/>
      <c r="H2176" s="128"/>
      <c r="K2176" s="85"/>
      <c r="L2176" s="85"/>
      <c r="M2176" s="85"/>
      <c r="N2176" s="85"/>
      <c r="O2176" s="33"/>
      <c r="P2176" s="82"/>
    </row>
    <row r="2177" spans="2:16" ht="18">
      <c r="B2177" s="81"/>
      <c r="C2177" s="32"/>
      <c r="D2177" s="86"/>
      <c r="E2177" s="86"/>
      <c r="F2177" s="86"/>
      <c r="G2177" s="86"/>
      <c r="H2177" s="128" t="s">
        <v>76</v>
      </c>
      <c r="I2177" s="86"/>
      <c r="J2177" s="86"/>
      <c r="K2177" s="86"/>
      <c r="L2177" s="86"/>
      <c r="M2177" s="86"/>
      <c r="N2177" s="86"/>
      <c r="O2177" s="28"/>
      <c r="P2177" s="82"/>
    </row>
    <row r="2178" spans="2:16" ht="18">
      <c r="B2178" s="81"/>
      <c r="C2178" s="30"/>
      <c r="H2178" s="129" t="s">
        <v>95</v>
      </c>
      <c r="O2178" s="29"/>
      <c r="P2178" s="82"/>
    </row>
    <row r="2179" spans="2:16" ht="18">
      <c r="B2179" s="81"/>
      <c r="C2179" s="27"/>
      <c r="D2179" s="87"/>
      <c r="E2179" s="87"/>
      <c r="H2179" s="128" t="s">
        <v>77</v>
      </c>
      <c r="K2179" s="130"/>
      <c r="L2179" s="130"/>
      <c r="M2179" s="130"/>
      <c r="N2179" s="130"/>
      <c r="O2179" s="131"/>
      <c r="P2179" s="82"/>
    </row>
    <row r="2180" spans="2:16" ht="16.2" thickBot="1">
      <c r="B2180" s="81"/>
      <c r="C2180" s="835"/>
      <c r="D2180" s="836"/>
      <c r="E2180" s="836"/>
      <c r="F2180" s="26"/>
      <c r="G2180" s="26"/>
      <c r="H2180" s="26"/>
      <c r="I2180" s="26"/>
      <c r="J2180" s="26"/>
      <c r="K2180" s="132"/>
      <c r="L2180" s="132"/>
      <c r="M2180" s="132"/>
      <c r="N2180" s="132"/>
      <c r="O2180" s="133"/>
      <c r="P2180" s="82"/>
    </row>
    <row r="2181" spans="2:16" ht="14.4" thickBot="1">
      <c r="B2181" s="88"/>
      <c r="C2181" s="89"/>
      <c r="D2181" s="89"/>
      <c r="E2181" s="89"/>
      <c r="F2181" s="89"/>
      <c r="G2181" s="89"/>
      <c r="H2181" s="89"/>
      <c r="I2181" s="89"/>
      <c r="J2181" s="89"/>
      <c r="K2181" s="89"/>
      <c r="L2181" s="89"/>
      <c r="M2181" s="89"/>
      <c r="N2181" s="89"/>
      <c r="O2181" s="89"/>
      <c r="P2181" s="90"/>
    </row>
    <row r="2182" spans="2:16" ht="14.4" thickTop="1"/>
    <row r="2183" spans="2:16" ht="14.4" thickBot="1"/>
    <row r="2184" spans="2:16" ht="14.4" thickTop="1">
      <c r="B2184" s="828"/>
      <c r="C2184" s="829"/>
      <c r="D2184" s="829"/>
      <c r="E2184" s="829"/>
      <c r="F2184" s="829"/>
      <c r="G2184" s="829"/>
      <c r="H2184" s="829"/>
      <c r="I2184" s="829"/>
      <c r="J2184" s="829"/>
      <c r="K2184" s="829"/>
      <c r="L2184" s="829"/>
      <c r="M2184" s="829"/>
      <c r="N2184" s="829"/>
      <c r="O2184" s="829"/>
      <c r="P2184" s="830"/>
    </row>
    <row r="2185" spans="2:16" ht="13.8" customHeight="1">
      <c r="B2185" s="103"/>
      <c r="C2185" s="933" t="s">
        <v>336</v>
      </c>
      <c r="D2185" s="933"/>
      <c r="E2185" s="933"/>
      <c r="F2185" s="933"/>
      <c r="G2185" s="933"/>
      <c r="H2185" s="933"/>
      <c r="I2185" s="933"/>
      <c r="J2185" s="933"/>
      <c r="K2185" s="933"/>
      <c r="L2185" s="933"/>
      <c r="M2185" s="933"/>
      <c r="P2185" s="82"/>
    </row>
    <row r="2186" spans="2:16" ht="14.4">
      <c r="B2186" s="103"/>
      <c r="C2186" s="933" t="s">
        <v>334</v>
      </c>
      <c r="D2186" s="933"/>
      <c r="E2186" s="933"/>
      <c r="F2186" s="933"/>
      <c r="G2186" s="935"/>
      <c r="H2186" s="935"/>
      <c r="I2186" s="935"/>
      <c r="J2186" s="935"/>
      <c r="K2186" s="935"/>
      <c r="L2186" s="935"/>
      <c r="M2186" s="935"/>
      <c r="P2186" s="82"/>
    </row>
    <row r="2187" spans="2:16">
      <c r="B2187" s="103"/>
      <c r="C2187" s="91"/>
      <c r="D2187" s="92"/>
      <c r="E2187" s="91"/>
      <c r="F2187" s="92"/>
      <c r="P2187" s="82"/>
    </row>
    <row r="2188" spans="2:16" ht="14.4" thickBot="1">
      <c r="B2188" s="81"/>
      <c r="P2188" s="82"/>
    </row>
    <row r="2189" spans="2:16">
      <c r="B2189" s="81"/>
      <c r="C2189" s="820"/>
      <c r="D2189" s="821"/>
      <c r="E2189" s="810"/>
      <c r="F2189" s="810"/>
      <c r="G2189" s="810"/>
      <c r="H2189" s="810"/>
      <c r="I2189" s="810"/>
      <c r="J2189" s="810"/>
      <c r="K2189" s="811"/>
      <c r="L2189" s="790"/>
      <c r="M2189" s="791"/>
      <c r="N2189" s="791"/>
      <c r="O2189" s="792"/>
      <c r="P2189" s="82"/>
    </row>
    <row r="2190" spans="2:16">
      <c r="B2190" s="81"/>
      <c r="C2190" s="822"/>
      <c r="D2190" s="823"/>
      <c r="E2190" s="812" t="s">
        <v>74</v>
      </c>
      <c r="F2190" s="812"/>
      <c r="G2190" s="812"/>
      <c r="H2190" s="812"/>
      <c r="I2190" s="812"/>
      <c r="J2190" s="812"/>
      <c r="K2190" s="813"/>
      <c r="L2190" s="793"/>
      <c r="M2190" s="794"/>
      <c r="N2190" s="794"/>
      <c r="O2190" s="795"/>
      <c r="P2190" s="82"/>
    </row>
    <row r="2191" spans="2:16">
      <c r="B2191" s="81"/>
      <c r="C2191" s="822"/>
      <c r="D2191" s="823"/>
      <c r="E2191" s="814"/>
      <c r="F2191" s="814"/>
      <c r="G2191" s="814"/>
      <c r="H2191" s="814"/>
      <c r="I2191" s="814"/>
      <c r="J2191" s="814"/>
      <c r="K2191" s="815"/>
      <c r="L2191" s="774" t="s">
        <v>28</v>
      </c>
      <c r="M2191" s="796"/>
      <c r="N2191" s="797"/>
      <c r="O2191" s="798"/>
      <c r="P2191" s="82"/>
    </row>
    <row r="2192" spans="2:16">
      <c r="B2192" s="81"/>
      <c r="C2192" s="822"/>
      <c r="D2192" s="823"/>
      <c r="E2192" s="812"/>
      <c r="F2192" s="812"/>
      <c r="G2192" s="812"/>
      <c r="H2192" s="812"/>
      <c r="I2192" s="812"/>
      <c r="J2192" s="812"/>
      <c r="K2192" s="813"/>
      <c r="L2192" s="775"/>
      <c r="M2192" s="799"/>
      <c r="N2192" s="800"/>
      <c r="O2192" s="801"/>
      <c r="P2192" s="82"/>
    </row>
    <row r="2193" spans="2:16">
      <c r="B2193" s="81"/>
      <c r="C2193" s="822"/>
      <c r="D2193" s="823"/>
      <c r="E2193" s="816"/>
      <c r="F2193" s="816"/>
      <c r="G2193" s="816"/>
      <c r="H2193" s="816"/>
      <c r="I2193" s="816"/>
      <c r="J2193" s="816"/>
      <c r="K2193" s="817"/>
      <c r="L2193" s="774" t="s">
        <v>29</v>
      </c>
      <c r="M2193" s="774">
        <v>28</v>
      </c>
      <c r="N2193" s="774" t="s">
        <v>30</v>
      </c>
      <c r="O2193" s="788" t="str">
        <f>+$O$11</f>
        <v>X</v>
      </c>
      <c r="P2193" s="82"/>
    </row>
    <row r="2194" spans="2:16">
      <c r="B2194" s="81"/>
      <c r="C2194" s="822"/>
      <c r="D2194" s="823"/>
      <c r="E2194" s="816"/>
      <c r="F2194" s="816"/>
      <c r="G2194" s="816"/>
      <c r="H2194" s="816"/>
      <c r="I2194" s="816"/>
      <c r="J2194" s="816"/>
      <c r="K2194" s="817"/>
      <c r="L2194" s="804"/>
      <c r="M2194" s="804"/>
      <c r="N2194" s="804"/>
      <c r="O2194" s="789"/>
      <c r="P2194" s="82"/>
    </row>
    <row r="2195" spans="2:16">
      <c r="B2195" s="81"/>
      <c r="C2195" s="824"/>
      <c r="D2195" s="825"/>
      <c r="E2195" s="818" t="s">
        <v>31</v>
      </c>
      <c r="F2195" s="818"/>
      <c r="G2195" s="818"/>
      <c r="H2195" s="818"/>
      <c r="I2195" s="818"/>
      <c r="J2195" s="818"/>
      <c r="K2195" s="819"/>
      <c r="L2195" s="804"/>
      <c r="M2195" s="804"/>
      <c r="N2195" s="804"/>
      <c r="O2195" s="789"/>
      <c r="P2195" s="82"/>
    </row>
    <row r="2196" spans="2:16" ht="14.4" thickBot="1">
      <c r="B2196" s="81"/>
      <c r="C2196" s="74"/>
      <c r="D2196" s="73"/>
      <c r="E2196" s="73"/>
      <c r="F2196" s="73"/>
      <c r="G2196" s="73"/>
      <c r="H2196" s="73"/>
      <c r="I2196" s="73"/>
      <c r="J2196" s="73"/>
      <c r="K2196" s="73"/>
      <c r="L2196" s="73"/>
      <c r="M2196" s="72"/>
      <c r="N2196" s="72"/>
      <c r="O2196" s="71"/>
      <c r="P2196" s="82"/>
    </row>
    <row r="2197" spans="2:16">
      <c r="B2197" s="81"/>
      <c r="C2197" s="70"/>
      <c r="D2197" s="69"/>
      <c r="E2197" s="69"/>
      <c r="F2197" s="69"/>
      <c r="G2197" s="69"/>
      <c r="H2197" s="69"/>
      <c r="I2197" s="69"/>
      <c r="J2197" s="69"/>
      <c r="K2197" s="69"/>
      <c r="L2197" s="68" t="s">
        <v>32</v>
      </c>
      <c r="M2197" s="67" t="s">
        <v>33</v>
      </c>
      <c r="N2197" s="67" t="s">
        <v>34</v>
      </c>
      <c r="O2197" s="66" t="s">
        <v>35</v>
      </c>
      <c r="P2197" s="82"/>
    </row>
    <row r="2198" spans="2:16">
      <c r="B2198" s="81"/>
      <c r="C2198" s="32"/>
      <c r="D2198" s="242"/>
      <c r="E2198" s="242"/>
      <c r="F2198" s="242"/>
      <c r="G2198" s="242"/>
      <c r="H2198" s="242"/>
      <c r="I2198" s="242"/>
      <c r="J2198" s="242"/>
      <c r="K2198" s="242"/>
      <c r="L2198" s="84"/>
      <c r="M2198" s="65">
        <f>+$M$16</f>
        <v>2</v>
      </c>
      <c r="N2198" s="65">
        <f>+$N$16</f>
        <v>6</v>
      </c>
      <c r="O2198" s="64">
        <f>+$O$16</f>
        <v>2026</v>
      </c>
      <c r="P2198" s="82"/>
    </row>
    <row r="2199" spans="2:16">
      <c r="B2199" s="81"/>
      <c r="C2199" s="63"/>
      <c r="D2199" s="62"/>
      <c r="E2199" s="62"/>
      <c r="F2199" s="62"/>
      <c r="G2199" s="62"/>
      <c r="H2199" s="62"/>
      <c r="I2199" s="62"/>
      <c r="J2199" s="62"/>
      <c r="K2199" s="62"/>
      <c r="L2199" s="62"/>
      <c r="M2199" s="62"/>
      <c r="N2199" s="62"/>
      <c r="O2199" s="61"/>
      <c r="P2199" s="82"/>
    </row>
    <row r="2200" spans="2:16" ht="14.4" thickBot="1">
      <c r="B2200" s="81"/>
      <c r="C2200" s="239"/>
      <c r="D2200" s="240"/>
      <c r="E2200" s="240"/>
      <c r="F2200" s="240"/>
      <c r="G2200" s="240"/>
      <c r="H2200" s="240"/>
      <c r="I2200" s="240"/>
      <c r="J2200" s="240"/>
      <c r="K2200" s="240"/>
      <c r="L2200" s="240"/>
      <c r="M2200" s="240"/>
      <c r="N2200" s="240"/>
      <c r="O2200" s="60"/>
      <c r="P2200" s="82"/>
    </row>
    <row r="2201" spans="2:16" ht="14.4" thickBot="1">
      <c r="B2201" s="81"/>
      <c r="C2201" s="37"/>
      <c r="D2201" s="36"/>
      <c r="E2201" s="36"/>
      <c r="F2201" s="36"/>
      <c r="G2201" s="36"/>
      <c r="H2201" s="36"/>
      <c r="K2201" s="36"/>
      <c r="L2201" s="36"/>
      <c r="M2201" s="36"/>
      <c r="N2201" s="36"/>
      <c r="O2201" s="35"/>
      <c r="P2201" s="82"/>
    </row>
    <row r="2202" spans="2:16">
      <c r="B2202" s="81"/>
      <c r="C2202" s="841" t="s">
        <v>36</v>
      </c>
      <c r="D2202" s="842"/>
      <c r="E2202" s="842"/>
      <c r="F2202" s="842"/>
      <c r="G2202" s="842"/>
      <c r="H2202" s="842"/>
      <c r="I2202" s="842"/>
      <c r="J2202" s="842"/>
      <c r="K2202" s="842"/>
      <c r="L2202" s="842"/>
      <c r="M2202" s="842"/>
      <c r="N2202" s="842"/>
      <c r="O2202" s="843"/>
      <c r="P2202" s="82"/>
    </row>
    <row r="2203" spans="2:16" ht="14.4" thickBot="1">
      <c r="B2203" s="81"/>
      <c r="C2203" s="30"/>
      <c r="O2203" s="29"/>
      <c r="P2203" s="82"/>
    </row>
    <row r="2204" spans="2:16">
      <c r="B2204" s="81"/>
      <c r="C2204" s="117" t="s">
        <v>37</v>
      </c>
      <c r="D2204" s="776" t="s">
        <v>38</v>
      </c>
      <c r="E2204" s="777"/>
      <c r="F2204" s="777"/>
      <c r="G2204" s="777"/>
      <c r="H2204" s="777"/>
      <c r="I2204" s="777"/>
      <c r="J2204" s="777"/>
      <c r="K2204" s="777"/>
      <c r="L2204" s="778"/>
      <c r="M2204" s="839" t="s">
        <v>39</v>
      </c>
      <c r="N2204" s="840"/>
      <c r="O2204" s="117" t="s">
        <v>8</v>
      </c>
      <c r="P2204" s="82"/>
    </row>
    <row r="2205" spans="2:16" ht="14.4" thickBot="1">
      <c r="B2205" s="81"/>
      <c r="C2205" s="118">
        <f>+'PRESUPUESTO OFICIAL (Entidad)'!D62</f>
        <v>10.029999999999999</v>
      </c>
      <c r="D2205" s="807" t="str">
        <f>+'PRESUPUESTO OFICIAL (Entidad)'!E62</f>
        <v>Conexión circuito eléctrico existente en la vivienda</v>
      </c>
      <c r="E2205" s="808"/>
      <c r="F2205" s="808"/>
      <c r="G2205" s="808"/>
      <c r="H2205" s="808"/>
      <c r="I2205" s="808"/>
      <c r="J2205" s="808"/>
      <c r="K2205" s="808"/>
      <c r="L2205" s="809"/>
      <c r="M2205" s="807" t="str">
        <f>+'PRESUPUESTO OFICIAL (Entidad)'!F62</f>
        <v>ML</v>
      </c>
      <c r="N2205" s="809"/>
      <c r="O2205" s="119">
        <f>+'PRESUPUESTO OFICIAL (Entidad)'!G62</f>
        <v>100</v>
      </c>
      <c r="P2205" s="82"/>
    </row>
    <row r="2206" spans="2:16">
      <c r="B2206" s="81"/>
      <c r="C2206" s="779" t="s">
        <v>40</v>
      </c>
      <c r="D2206" s="780"/>
      <c r="E2206" s="780"/>
      <c r="F2206" s="780"/>
      <c r="G2206" s="780"/>
      <c r="H2206" s="780"/>
      <c r="I2206" s="780"/>
      <c r="J2206" s="780"/>
      <c r="K2206" s="780"/>
      <c r="L2206" s="780"/>
      <c r="M2206" s="780"/>
      <c r="N2206" s="780"/>
      <c r="O2206" s="781"/>
      <c r="P2206" s="82"/>
    </row>
    <row r="2207" spans="2:16">
      <c r="B2207" s="81"/>
      <c r="C2207" s="782"/>
      <c r="D2207" s="783"/>
      <c r="E2207" s="783"/>
      <c r="F2207" s="783"/>
      <c r="G2207" s="783"/>
      <c r="H2207" s="783"/>
      <c r="I2207" s="783"/>
      <c r="J2207" s="783"/>
      <c r="K2207" s="783"/>
      <c r="L2207" s="783"/>
      <c r="M2207" s="783"/>
      <c r="N2207" s="783"/>
      <c r="O2207" s="784"/>
      <c r="P2207" s="82"/>
    </row>
    <row r="2208" spans="2:16" ht="14.4" thickBot="1">
      <c r="B2208" s="81"/>
      <c r="C2208" s="785"/>
      <c r="D2208" s="786"/>
      <c r="E2208" s="786"/>
      <c r="F2208" s="786"/>
      <c r="G2208" s="786"/>
      <c r="H2208" s="786"/>
      <c r="I2208" s="786"/>
      <c r="J2208" s="786"/>
      <c r="K2208" s="786"/>
      <c r="L2208" s="786"/>
      <c r="M2208" s="786"/>
      <c r="N2208" s="786"/>
      <c r="O2208" s="787"/>
      <c r="P2208" s="82"/>
    </row>
    <row r="2209" spans="2:16">
      <c r="B2209" s="81"/>
      <c r="C2209" s="757" t="s">
        <v>38</v>
      </c>
      <c r="D2209" s="837"/>
      <c r="E2209" s="837"/>
      <c r="F2209" s="837"/>
      <c r="G2209" s="838"/>
      <c r="H2209" s="759" t="s">
        <v>41</v>
      </c>
      <c r="I2209" s="837"/>
      <c r="J2209" s="805" t="s">
        <v>42</v>
      </c>
      <c r="K2209" s="806"/>
      <c r="L2209" s="121" t="s">
        <v>43</v>
      </c>
      <c r="M2209" s="759" t="s">
        <v>44</v>
      </c>
      <c r="N2209" s="760"/>
      <c r="O2209" s="122" t="s">
        <v>45</v>
      </c>
      <c r="P2209" s="82"/>
    </row>
    <row r="2210" spans="2:16">
      <c r="B2210" s="81"/>
      <c r="C2210" s="761" t="s">
        <v>78</v>
      </c>
      <c r="D2210" s="762"/>
      <c r="E2210" s="762"/>
      <c r="F2210" s="762"/>
      <c r="G2210" s="844"/>
      <c r="H2210" s="845"/>
      <c r="I2210" s="844"/>
      <c r="J2210" s="826" t="s">
        <v>79</v>
      </c>
      <c r="K2210" s="827"/>
      <c r="L2210" s="134">
        <f>+O2236</f>
        <v>18819</v>
      </c>
      <c r="M2210" s="846">
        <v>0.1</v>
      </c>
      <c r="N2210" s="847"/>
      <c r="O2210" s="135">
        <f>+ROUND(L2210*M2210,2)</f>
        <v>1881.9</v>
      </c>
      <c r="P2210" s="82"/>
    </row>
    <row r="2211" spans="2:16">
      <c r="B2211" s="81"/>
      <c r="C2211" s="202"/>
      <c r="D2211" s="164"/>
      <c r="E2211" s="164"/>
      <c r="F2211" s="164"/>
      <c r="G2211" s="204"/>
      <c r="H2211" s="205"/>
      <c r="I2211" s="204"/>
      <c r="J2211" s="863"/>
      <c r="K2211" s="864"/>
      <c r="L2211" s="206"/>
      <c r="M2211" s="874"/>
      <c r="N2211" s="875"/>
      <c r="O2211" s="207"/>
      <c r="P2211" s="82"/>
    </row>
    <row r="2212" spans="2:16" ht="14.4" thickBot="1">
      <c r="B2212" s="81"/>
      <c r="C2212" s="755"/>
      <c r="D2212" s="756"/>
      <c r="E2212" s="756"/>
      <c r="F2212" s="756"/>
      <c r="G2212" s="852"/>
      <c r="H2212" s="853"/>
      <c r="I2212" s="852"/>
      <c r="J2212" s="765"/>
      <c r="K2212" s="766"/>
      <c r="L2212" s="212"/>
      <c r="M2212" s="854"/>
      <c r="N2212" s="855"/>
      <c r="O2212" s="135"/>
      <c r="P2212" s="82"/>
    </row>
    <row r="2213" spans="2:16" ht="14.4" thickBot="1">
      <c r="B2213" s="81"/>
      <c r="C2213" s="767" t="s">
        <v>46</v>
      </c>
      <c r="D2213" s="768"/>
      <c r="E2213" s="768"/>
      <c r="F2213" s="768"/>
      <c r="G2213" s="768"/>
      <c r="H2213" s="768"/>
      <c r="I2213" s="768"/>
      <c r="J2213" s="768"/>
      <c r="K2213" s="768"/>
      <c r="L2213" s="768"/>
      <c r="M2213" s="768"/>
      <c r="N2213" s="769"/>
      <c r="O2213" s="136">
        <f>SUM(O2210:O2212)</f>
        <v>1881.9</v>
      </c>
      <c r="P2213" s="82"/>
    </row>
    <row r="2214" spans="2:16">
      <c r="B2214" s="81"/>
      <c r="C2214" s="779" t="s">
        <v>47</v>
      </c>
      <c r="D2214" s="780"/>
      <c r="E2214" s="780"/>
      <c r="F2214" s="780"/>
      <c r="G2214" s="780"/>
      <c r="H2214" s="780"/>
      <c r="I2214" s="780"/>
      <c r="J2214" s="780"/>
      <c r="K2214" s="780"/>
      <c r="L2214" s="780"/>
      <c r="M2214" s="780"/>
      <c r="N2214" s="780"/>
      <c r="O2214" s="781"/>
      <c r="P2214" s="82"/>
    </row>
    <row r="2215" spans="2:16">
      <c r="B2215" s="81"/>
      <c r="C2215" s="782"/>
      <c r="D2215" s="783"/>
      <c r="E2215" s="783"/>
      <c r="F2215" s="783"/>
      <c r="G2215" s="783"/>
      <c r="H2215" s="783"/>
      <c r="I2215" s="783"/>
      <c r="J2215" s="783"/>
      <c r="K2215" s="783"/>
      <c r="L2215" s="783"/>
      <c r="M2215" s="783"/>
      <c r="N2215" s="783"/>
      <c r="O2215" s="784"/>
      <c r="P2215" s="82"/>
    </row>
    <row r="2216" spans="2:16" ht="14.4" thickBot="1">
      <c r="B2216" s="81"/>
      <c r="C2216" s="785"/>
      <c r="D2216" s="786"/>
      <c r="E2216" s="786"/>
      <c r="F2216" s="786"/>
      <c r="G2216" s="786"/>
      <c r="H2216" s="786"/>
      <c r="I2216" s="786"/>
      <c r="J2216" s="786"/>
      <c r="K2216" s="786"/>
      <c r="L2216" s="786"/>
      <c r="M2216" s="786"/>
      <c r="N2216" s="786"/>
      <c r="O2216" s="787"/>
      <c r="P2216" s="82"/>
    </row>
    <row r="2217" spans="2:16">
      <c r="B2217" s="81"/>
      <c r="C2217" s="757" t="s">
        <v>38</v>
      </c>
      <c r="D2217" s="758"/>
      <c r="E2217" s="758"/>
      <c r="F2217" s="758"/>
      <c r="G2217" s="758"/>
      <c r="H2217" s="758"/>
      <c r="I2217" s="758"/>
      <c r="J2217" s="760"/>
      <c r="K2217" s="241" t="s">
        <v>39</v>
      </c>
      <c r="L2217" s="121" t="s">
        <v>8</v>
      </c>
      <c r="M2217" s="759" t="s">
        <v>48</v>
      </c>
      <c r="N2217" s="760"/>
      <c r="O2217" s="122" t="s">
        <v>45</v>
      </c>
      <c r="P2217" s="82"/>
    </row>
    <row r="2218" spans="2:16">
      <c r="B2218" s="81"/>
      <c r="C2218" s="530" t="s">
        <v>303</v>
      </c>
      <c r="D2218" s="531"/>
      <c r="E2218" s="531"/>
      <c r="F2218" s="531"/>
      <c r="G2218" s="531"/>
      <c r="H2218" s="531"/>
      <c r="I2218" s="531"/>
      <c r="J2218" s="532"/>
      <c r="K2218" s="523" t="s">
        <v>255</v>
      </c>
      <c r="L2218" s="524">
        <v>1</v>
      </c>
      <c r="M2218" s="894">
        <v>3000</v>
      </c>
      <c r="N2218" s="895"/>
      <c r="O2218" s="135">
        <f>+ROUND(M2218*L2218,2)</f>
        <v>3000</v>
      </c>
      <c r="P2218" s="82"/>
    </row>
    <row r="2219" spans="2:16" ht="14.4" thickBot="1">
      <c r="B2219" s="81"/>
      <c r="C2219" s="202"/>
      <c r="D2219" s="164"/>
      <c r="E2219" s="164"/>
      <c r="F2219" s="164"/>
      <c r="G2219" s="164"/>
      <c r="H2219" s="164"/>
      <c r="I2219" s="164"/>
      <c r="J2219" s="204"/>
      <c r="K2219" s="208"/>
      <c r="L2219" s="209"/>
      <c r="M2219" s="860"/>
      <c r="N2219" s="861"/>
      <c r="O2219" s="135"/>
      <c r="P2219" s="82"/>
    </row>
    <row r="2220" spans="2:16" ht="14.4" thickBot="1">
      <c r="B2220" s="81"/>
      <c r="C2220" s="767" t="s">
        <v>46</v>
      </c>
      <c r="D2220" s="768"/>
      <c r="E2220" s="768"/>
      <c r="F2220" s="768"/>
      <c r="G2220" s="768"/>
      <c r="H2220" s="768"/>
      <c r="I2220" s="768"/>
      <c r="J2220" s="768"/>
      <c r="K2220" s="768"/>
      <c r="L2220" s="768"/>
      <c r="M2220" s="768"/>
      <c r="N2220" s="769"/>
      <c r="O2220" s="141">
        <f>SUM(O2218:O2219)</f>
        <v>3000</v>
      </c>
      <c r="P2220" s="82"/>
    </row>
    <row r="2221" spans="2:16">
      <c r="B2221" s="81"/>
      <c r="C2221" s="779" t="s">
        <v>49</v>
      </c>
      <c r="D2221" s="780"/>
      <c r="E2221" s="780"/>
      <c r="F2221" s="780"/>
      <c r="G2221" s="780"/>
      <c r="H2221" s="780"/>
      <c r="I2221" s="780"/>
      <c r="J2221" s="780"/>
      <c r="K2221" s="780"/>
      <c r="L2221" s="780"/>
      <c r="M2221" s="780"/>
      <c r="N2221" s="780"/>
      <c r="O2221" s="781"/>
      <c r="P2221" s="82"/>
    </row>
    <row r="2222" spans="2:16">
      <c r="B2222" s="81"/>
      <c r="C2222" s="782"/>
      <c r="D2222" s="783"/>
      <c r="E2222" s="783"/>
      <c r="F2222" s="783"/>
      <c r="G2222" s="783"/>
      <c r="H2222" s="783"/>
      <c r="I2222" s="783"/>
      <c r="J2222" s="783"/>
      <c r="K2222" s="783"/>
      <c r="L2222" s="783"/>
      <c r="M2222" s="783"/>
      <c r="N2222" s="783"/>
      <c r="O2222" s="784"/>
      <c r="P2222" s="82"/>
    </row>
    <row r="2223" spans="2:16" ht="14.4" thickBot="1">
      <c r="B2223" s="81"/>
      <c r="C2223" s="785"/>
      <c r="D2223" s="786"/>
      <c r="E2223" s="786"/>
      <c r="F2223" s="786"/>
      <c r="G2223" s="786"/>
      <c r="H2223" s="786"/>
      <c r="I2223" s="786"/>
      <c r="J2223" s="786"/>
      <c r="K2223" s="786"/>
      <c r="L2223" s="786"/>
      <c r="M2223" s="786"/>
      <c r="N2223" s="786"/>
      <c r="O2223" s="787"/>
      <c r="P2223" s="82"/>
    </row>
    <row r="2224" spans="2:16">
      <c r="B2224" s="81"/>
      <c r="C2224" s="757" t="s">
        <v>50</v>
      </c>
      <c r="D2224" s="758"/>
      <c r="E2224" s="758"/>
      <c r="F2224" s="758"/>
      <c r="G2224" s="758"/>
      <c r="H2224" s="758"/>
      <c r="I2224" s="758"/>
      <c r="J2224" s="121" t="s">
        <v>51</v>
      </c>
      <c r="K2224" s="237" t="s">
        <v>52</v>
      </c>
      <c r="L2224" s="124" t="s">
        <v>53</v>
      </c>
      <c r="M2224" s="759" t="s">
        <v>54</v>
      </c>
      <c r="N2224" s="760"/>
      <c r="O2224" s="122" t="s">
        <v>45</v>
      </c>
      <c r="P2224" s="82"/>
    </row>
    <row r="2225" spans="2:16">
      <c r="B2225" s="81"/>
      <c r="C2225" s="761" t="s">
        <v>196</v>
      </c>
      <c r="D2225" s="762"/>
      <c r="E2225" s="762"/>
      <c r="F2225" s="762"/>
      <c r="G2225" s="762"/>
      <c r="H2225" s="762"/>
      <c r="I2225" s="762"/>
      <c r="J2225" s="55">
        <v>7.0000000000000007E-2</v>
      </c>
      <c r="K2225" s="56">
        <v>12</v>
      </c>
      <c r="L2225" s="55" t="s">
        <v>197</v>
      </c>
      <c r="M2225" s="763">
        <v>1800</v>
      </c>
      <c r="N2225" s="764"/>
      <c r="O2225" s="54">
        <f>M2225*K2225*J2225</f>
        <v>1512.0000000000002</v>
      </c>
      <c r="P2225" s="82"/>
    </row>
    <row r="2226" spans="2:16" ht="14.4" thickBot="1">
      <c r="B2226" s="81"/>
      <c r="C2226" s="755"/>
      <c r="D2226" s="756"/>
      <c r="E2226" s="756"/>
      <c r="F2226" s="756"/>
      <c r="G2226" s="756"/>
      <c r="H2226" s="756"/>
      <c r="I2226" s="756"/>
      <c r="J2226" s="46"/>
      <c r="K2226" s="26"/>
      <c r="L2226" s="46"/>
      <c r="M2226" s="765"/>
      <c r="N2226" s="766"/>
      <c r="O2226" s="151"/>
      <c r="P2226" s="82"/>
    </row>
    <row r="2227" spans="2:16" ht="14.4" thickBot="1">
      <c r="B2227" s="81"/>
      <c r="C2227" s="767" t="s">
        <v>46</v>
      </c>
      <c r="D2227" s="768"/>
      <c r="E2227" s="768"/>
      <c r="F2227" s="768"/>
      <c r="G2227" s="768"/>
      <c r="H2227" s="768"/>
      <c r="I2227" s="768"/>
      <c r="J2227" s="768"/>
      <c r="K2227" s="768"/>
      <c r="L2227" s="768"/>
      <c r="M2227" s="768"/>
      <c r="N2227" s="769"/>
      <c r="O2227" s="136">
        <f>SUM(O2225:O2226)</f>
        <v>1512.0000000000002</v>
      </c>
      <c r="P2227" s="82"/>
    </row>
    <row r="2228" spans="2:16">
      <c r="B2228" s="81"/>
      <c r="C2228" s="779" t="s">
        <v>55</v>
      </c>
      <c r="D2228" s="780"/>
      <c r="E2228" s="780"/>
      <c r="F2228" s="780"/>
      <c r="G2228" s="780"/>
      <c r="H2228" s="780"/>
      <c r="I2228" s="780"/>
      <c r="J2228" s="780"/>
      <c r="K2228" s="780"/>
      <c r="L2228" s="780"/>
      <c r="M2228" s="780"/>
      <c r="N2228" s="780"/>
      <c r="O2228" s="781"/>
      <c r="P2228" s="82"/>
    </row>
    <row r="2229" spans="2:16">
      <c r="B2229" s="81"/>
      <c r="C2229" s="782"/>
      <c r="D2229" s="783"/>
      <c r="E2229" s="783"/>
      <c r="F2229" s="783"/>
      <c r="G2229" s="783"/>
      <c r="H2229" s="783"/>
      <c r="I2229" s="783"/>
      <c r="J2229" s="783"/>
      <c r="K2229" s="783"/>
      <c r="L2229" s="783"/>
      <c r="M2229" s="783"/>
      <c r="N2229" s="783"/>
      <c r="O2229" s="784"/>
      <c r="P2229" s="82"/>
    </row>
    <row r="2230" spans="2:16" ht="14.4" thickBot="1">
      <c r="B2230" s="81"/>
      <c r="C2230" s="785"/>
      <c r="D2230" s="786"/>
      <c r="E2230" s="786"/>
      <c r="F2230" s="786"/>
      <c r="G2230" s="786"/>
      <c r="H2230" s="786"/>
      <c r="I2230" s="786"/>
      <c r="J2230" s="786"/>
      <c r="K2230" s="786"/>
      <c r="L2230" s="786"/>
      <c r="M2230" s="786"/>
      <c r="N2230" s="786"/>
      <c r="O2230" s="787"/>
      <c r="P2230" s="82"/>
    </row>
    <row r="2231" spans="2:16" ht="24.6" customHeight="1">
      <c r="B2231" s="81"/>
      <c r="C2231" s="770" t="s">
        <v>56</v>
      </c>
      <c r="D2231" s="771"/>
      <c r="E2231" s="771"/>
      <c r="F2231" s="771"/>
      <c r="G2231" s="771"/>
      <c r="H2231" s="771"/>
      <c r="I2231" s="771"/>
      <c r="J2231" s="143" t="s">
        <v>57</v>
      </c>
      <c r="K2231" s="144" t="s">
        <v>58</v>
      </c>
      <c r="L2231" s="145" t="s">
        <v>59</v>
      </c>
      <c r="M2231" s="772" t="s">
        <v>44</v>
      </c>
      <c r="N2231" s="773"/>
      <c r="O2231" s="146" t="s">
        <v>45</v>
      </c>
      <c r="P2231" s="82"/>
    </row>
    <row r="2232" spans="2:16">
      <c r="B2232" s="81"/>
      <c r="C2232" s="52" t="s">
        <v>302</v>
      </c>
      <c r="D2232" s="222"/>
      <c r="E2232" s="222"/>
      <c r="F2232" s="222"/>
      <c r="G2232" s="222"/>
      <c r="H2232" s="222"/>
      <c r="I2232" s="222"/>
      <c r="J2232" s="223">
        <v>209100</v>
      </c>
      <c r="K2232" s="224">
        <v>1.8</v>
      </c>
      <c r="L2232" s="148">
        <f>ROUND(K2232*J2232,2)</f>
        <v>376380</v>
      </c>
      <c r="M2232" s="867">
        <v>20</v>
      </c>
      <c r="N2232" s="868"/>
      <c r="O2232" s="149">
        <f>+ROUND(L2232/M2232,0)</f>
        <v>18819</v>
      </c>
      <c r="P2232" s="82"/>
    </row>
    <row r="2233" spans="2:16">
      <c r="B2233" s="81"/>
      <c r="C2233" s="52"/>
      <c r="D2233" s="51"/>
      <c r="E2233" s="51"/>
      <c r="F2233" s="51"/>
      <c r="G2233" s="51"/>
      <c r="H2233" s="51"/>
      <c r="I2233" s="51"/>
      <c r="J2233" s="142"/>
      <c r="K2233" s="147"/>
      <c r="L2233" s="148"/>
      <c r="M2233" s="848"/>
      <c r="N2233" s="849"/>
      <c r="O2233" s="149"/>
      <c r="P2233" s="82"/>
    </row>
    <row r="2234" spans="2:16">
      <c r="B2234" s="81"/>
      <c r="C2234" s="52"/>
      <c r="D2234" s="51"/>
      <c r="E2234" s="51"/>
      <c r="F2234" s="51"/>
      <c r="G2234" s="51"/>
      <c r="H2234" s="51"/>
      <c r="I2234" s="51"/>
      <c r="J2234" s="50"/>
      <c r="K2234" s="49"/>
      <c r="L2234" s="48"/>
      <c r="M2234" s="802"/>
      <c r="N2234" s="803"/>
      <c r="O2234" s="47"/>
      <c r="P2234" s="82"/>
    </row>
    <row r="2235" spans="2:16" ht="14.4" thickBot="1">
      <c r="B2235" s="81"/>
      <c r="C2235" s="755"/>
      <c r="D2235" s="756"/>
      <c r="E2235" s="756"/>
      <c r="F2235" s="756"/>
      <c r="G2235" s="756"/>
      <c r="H2235" s="756"/>
      <c r="I2235" s="756"/>
      <c r="J2235" s="46"/>
      <c r="K2235" s="26"/>
      <c r="L2235" s="46"/>
      <c r="M2235" s="765"/>
      <c r="N2235" s="766"/>
      <c r="O2235" s="45"/>
      <c r="P2235" s="82"/>
    </row>
    <row r="2236" spans="2:16" ht="14.4" thickBot="1">
      <c r="B2236" s="81"/>
      <c r="C2236" s="767" t="s">
        <v>46</v>
      </c>
      <c r="D2236" s="768"/>
      <c r="E2236" s="768"/>
      <c r="F2236" s="768"/>
      <c r="G2236" s="768"/>
      <c r="H2236" s="768"/>
      <c r="I2236" s="768"/>
      <c r="J2236" s="768"/>
      <c r="K2236" s="768"/>
      <c r="L2236" s="768"/>
      <c r="M2236" s="768"/>
      <c r="N2236" s="769"/>
      <c r="O2236" s="141">
        <f>SUM(O2232:O2235)</f>
        <v>18819</v>
      </c>
      <c r="P2236" s="82"/>
    </row>
    <row r="2237" spans="2:16" ht="14.4" thickBot="1">
      <c r="B2237" s="81"/>
      <c r="C2237" s="30"/>
      <c r="O2237" s="29"/>
      <c r="P2237" s="82"/>
    </row>
    <row r="2238" spans="2:16" ht="14.4" thickBot="1">
      <c r="B2238" s="81"/>
      <c r="C2238" s="752" t="s">
        <v>60</v>
      </c>
      <c r="D2238" s="753"/>
      <c r="E2238" s="753"/>
      <c r="F2238" s="753"/>
      <c r="G2238" s="753"/>
      <c r="H2238" s="753"/>
      <c r="I2238" s="753"/>
      <c r="J2238" s="753"/>
      <c r="K2238" s="753"/>
      <c r="L2238" s="753"/>
      <c r="M2238" s="753"/>
      <c r="N2238" s="754"/>
      <c r="O2238" s="150">
        <f>ROUND(O2236+O2227+O2220+O2213,2)</f>
        <v>25212.9</v>
      </c>
      <c r="P2238" s="82"/>
    </row>
    <row r="2239" spans="2:16">
      <c r="B2239" s="81"/>
      <c r="C2239" s="779" t="s">
        <v>61</v>
      </c>
      <c r="D2239" s="780"/>
      <c r="E2239" s="780"/>
      <c r="F2239" s="780"/>
      <c r="G2239" s="780"/>
      <c r="H2239" s="780"/>
      <c r="I2239" s="780"/>
      <c r="J2239" s="780"/>
      <c r="K2239" s="780"/>
      <c r="L2239" s="780"/>
      <c r="M2239" s="780"/>
      <c r="N2239" s="780"/>
      <c r="O2239" s="781"/>
      <c r="P2239" s="82"/>
    </row>
    <row r="2240" spans="2:16">
      <c r="B2240" s="81"/>
      <c r="C2240" s="782"/>
      <c r="D2240" s="783"/>
      <c r="E2240" s="783"/>
      <c r="F2240" s="783"/>
      <c r="G2240" s="783"/>
      <c r="H2240" s="783"/>
      <c r="I2240" s="783"/>
      <c r="J2240" s="783"/>
      <c r="K2240" s="783"/>
      <c r="L2240" s="783"/>
      <c r="M2240" s="783"/>
      <c r="N2240" s="783"/>
      <c r="O2240" s="784"/>
      <c r="P2240" s="82"/>
    </row>
    <row r="2241" spans="2:16" ht="14.4" thickBot="1">
      <c r="B2241" s="81"/>
      <c r="C2241" s="785"/>
      <c r="D2241" s="786"/>
      <c r="E2241" s="786"/>
      <c r="F2241" s="786"/>
      <c r="G2241" s="786"/>
      <c r="H2241" s="786"/>
      <c r="I2241" s="786"/>
      <c r="J2241" s="786"/>
      <c r="K2241" s="786"/>
      <c r="L2241" s="786"/>
      <c r="M2241" s="786"/>
      <c r="N2241" s="786"/>
      <c r="O2241" s="787"/>
      <c r="P2241" s="82"/>
    </row>
    <row r="2242" spans="2:16">
      <c r="B2242" s="81"/>
      <c r="C2242" s="757" t="s">
        <v>62</v>
      </c>
      <c r="D2242" s="758"/>
      <c r="E2242" s="758"/>
      <c r="F2242" s="758"/>
      <c r="G2242" s="758"/>
      <c r="H2242" s="758"/>
      <c r="I2242" s="758"/>
      <c r="J2242" s="237"/>
      <c r="K2242" s="238"/>
      <c r="L2242" s="125" t="s">
        <v>63</v>
      </c>
      <c r="M2242" s="850" t="s">
        <v>64</v>
      </c>
      <c r="N2242" s="851"/>
      <c r="O2242" s="127"/>
      <c r="P2242" s="82"/>
    </row>
    <row r="2243" spans="2:16">
      <c r="B2243" s="81"/>
      <c r="C2243" s="761" t="s">
        <v>18</v>
      </c>
      <c r="D2243" s="762"/>
      <c r="E2243" s="762"/>
      <c r="F2243" s="762"/>
      <c r="G2243" s="762"/>
      <c r="H2243" s="762"/>
      <c r="I2243" s="762"/>
      <c r="J2243" s="43"/>
      <c r="K2243" s="42"/>
      <c r="L2243" s="39">
        <v>0.28999999999999998</v>
      </c>
      <c r="M2243" s="831">
        <f>+ROUND(O2238*L2243,2)</f>
        <v>7311.74</v>
      </c>
      <c r="N2243" s="832"/>
      <c r="O2243" s="38"/>
      <c r="P2243" s="82"/>
    </row>
    <row r="2244" spans="2:16">
      <c r="B2244" s="81"/>
      <c r="C2244" s="44" t="s">
        <v>65</v>
      </c>
      <c r="D2244" s="31"/>
      <c r="E2244" s="31"/>
      <c r="F2244" s="31"/>
      <c r="G2244" s="31"/>
      <c r="H2244" s="31"/>
      <c r="I2244" s="31"/>
      <c r="J2244" s="43"/>
      <c r="K2244" s="42"/>
      <c r="L2244" s="39">
        <v>0.01</v>
      </c>
      <c r="M2244" s="831">
        <f>+ROUND(O2238*L2244,2)</f>
        <v>252.13</v>
      </c>
      <c r="N2244" s="832"/>
      <c r="O2244" s="38"/>
      <c r="P2244" s="82"/>
    </row>
    <row r="2245" spans="2:16" ht="14.4" thickBot="1">
      <c r="B2245" s="81"/>
      <c r="C2245" s="239" t="s">
        <v>66</v>
      </c>
      <c r="D2245" s="240"/>
      <c r="E2245" s="240"/>
      <c r="F2245" s="240"/>
      <c r="G2245" s="240"/>
      <c r="H2245" s="240"/>
      <c r="I2245" s="240"/>
      <c r="J2245" s="41"/>
      <c r="K2245" s="40"/>
      <c r="L2245" s="39">
        <v>0.05</v>
      </c>
      <c r="M2245" s="833">
        <f>+ROUND(O2238*L2245,2)</f>
        <v>1260.6500000000001</v>
      </c>
      <c r="N2245" s="834"/>
      <c r="O2245" s="38"/>
      <c r="P2245" s="82"/>
    </row>
    <row r="2246" spans="2:16" ht="14.4" thickBot="1">
      <c r="B2246" s="81"/>
      <c r="C2246" s="767" t="s">
        <v>46</v>
      </c>
      <c r="D2246" s="768"/>
      <c r="E2246" s="768"/>
      <c r="F2246" s="768"/>
      <c r="G2246" s="768"/>
      <c r="H2246" s="768"/>
      <c r="I2246" s="768"/>
      <c r="J2246" s="768"/>
      <c r="K2246" s="768"/>
      <c r="L2246" s="768"/>
      <c r="M2246" s="768"/>
      <c r="N2246" s="769"/>
      <c r="O2246" s="136">
        <f>SUM(M2243:N2245)</f>
        <v>8824.52</v>
      </c>
      <c r="P2246" s="82"/>
    </row>
    <row r="2247" spans="2:16" ht="14.4" thickBot="1">
      <c r="B2247" s="81"/>
      <c r="C2247" s="30"/>
      <c r="O2247" s="29"/>
      <c r="P2247" s="82"/>
    </row>
    <row r="2248" spans="2:16" ht="14.4" thickBot="1">
      <c r="B2248" s="81"/>
      <c r="C2248" s="752" t="s">
        <v>67</v>
      </c>
      <c r="D2248" s="753"/>
      <c r="E2248" s="753"/>
      <c r="F2248" s="753"/>
      <c r="G2248" s="753"/>
      <c r="H2248" s="753"/>
      <c r="I2248" s="753"/>
      <c r="J2248" s="753"/>
      <c r="K2248" s="753"/>
      <c r="L2248" s="753"/>
      <c r="M2248" s="753"/>
      <c r="N2248" s="754"/>
      <c r="O2248" s="150">
        <f>+O2246+O2238</f>
        <v>34037.42</v>
      </c>
      <c r="P2248" s="82"/>
    </row>
    <row r="2249" spans="2:16">
      <c r="B2249" s="81"/>
      <c r="C2249" s="37"/>
      <c r="D2249" s="36"/>
      <c r="E2249" s="36"/>
      <c r="F2249" s="36"/>
      <c r="G2249" s="36"/>
      <c r="H2249" s="36"/>
      <c r="I2249" s="36"/>
      <c r="J2249" s="36"/>
      <c r="K2249" s="36"/>
      <c r="L2249" s="36"/>
      <c r="M2249" s="36"/>
      <c r="N2249" s="36"/>
      <c r="O2249" s="35"/>
      <c r="P2249" s="82"/>
    </row>
    <row r="2250" spans="2:16">
      <c r="B2250" s="81"/>
      <c r="C2250" s="30"/>
      <c r="O2250" s="29"/>
      <c r="P2250" s="82"/>
    </row>
    <row r="2251" spans="2:16">
      <c r="B2251" s="81"/>
      <c r="C2251" s="30"/>
      <c r="O2251" s="29"/>
      <c r="P2251" s="82"/>
    </row>
    <row r="2252" spans="2:16" ht="18">
      <c r="B2252" s="81"/>
      <c r="C2252" s="30"/>
      <c r="H2252" s="128" t="s">
        <v>75</v>
      </c>
      <c r="O2252" s="29"/>
      <c r="P2252" s="82"/>
    </row>
    <row r="2253" spans="2:16" ht="18">
      <c r="B2253" s="81"/>
      <c r="C2253" s="34"/>
      <c r="D2253" s="85"/>
      <c r="E2253" s="85"/>
      <c r="F2253" s="85"/>
      <c r="G2253" s="85"/>
      <c r="H2253" s="128"/>
      <c r="I2253" s="85"/>
      <c r="J2253" s="85"/>
      <c r="K2253" s="85"/>
      <c r="L2253" s="85"/>
      <c r="M2253" s="85"/>
      <c r="N2253" s="85"/>
      <c r="O2253" s="33"/>
      <c r="P2253" s="82"/>
    </row>
    <row r="2254" spans="2:16" ht="18">
      <c r="B2254" s="81"/>
      <c r="C2254" s="34"/>
      <c r="D2254" s="85"/>
      <c r="E2254" s="85"/>
      <c r="F2254" s="85"/>
      <c r="G2254" s="85"/>
      <c r="H2254" s="128"/>
      <c r="K2254" s="85"/>
      <c r="L2254" s="85"/>
      <c r="M2254" s="85"/>
      <c r="N2254" s="85"/>
      <c r="O2254" s="33"/>
      <c r="P2254" s="82"/>
    </row>
    <row r="2255" spans="2:16" ht="18">
      <c r="B2255" s="81"/>
      <c r="C2255" s="32"/>
      <c r="D2255" s="86"/>
      <c r="E2255" s="86"/>
      <c r="F2255" s="86"/>
      <c r="G2255" s="86"/>
      <c r="H2255" s="128" t="s">
        <v>76</v>
      </c>
      <c r="I2255" s="86"/>
      <c r="J2255" s="86"/>
      <c r="K2255" s="86"/>
      <c r="L2255" s="86"/>
      <c r="M2255" s="86"/>
      <c r="N2255" s="86"/>
      <c r="O2255" s="28"/>
      <c r="P2255" s="82"/>
    </row>
    <row r="2256" spans="2:16" ht="18">
      <c r="B2256" s="81"/>
      <c r="C2256" s="30"/>
      <c r="H2256" s="129" t="s">
        <v>95</v>
      </c>
      <c r="O2256" s="29"/>
      <c r="P2256" s="82"/>
    </row>
    <row r="2257" spans="2:16" ht="18">
      <c r="B2257" s="81"/>
      <c r="C2257" s="27"/>
      <c r="D2257" s="87"/>
      <c r="E2257" s="87"/>
      <c r="H2257" s="128" t="s">
        <v>77</v>
      </c>
      <c r="K2257" s="130"/>
      <c r="L2257" s="130"/>
      <c r="M2257" s="130"/>
      <c r="N2257" s="130"/>
      <c r="O2257" s="131"/>
      <c r="P2257" s="82"/>
    </row>
    <row r="2258" spans="2:16" ht="16.2" thickBot="1">
      <c r="B2258" s="81"/>
      <c r="C2258" s="835"/>
      <c r="D2258" s="836"/>
      <c r="E2258" s="836"/>
      <c r="F2258" s="26"/>
      <c r="G2258" s="26"/>
      <c r="H2258" s="26"/>
      <c r="I2258" s="26"/>
      <c r="J2258" s="26"/>
      <c r="K2258" s="132"/>
      <c r="L2258" s="132"/>
      <c r="M2258" s="132"/>
      <c r="N2258" s="132"/>
      <c r="O2258" s="133"/>
      <c r="P2258" s="82"/>
    </row>
    <row r="2259" spans="2:16" ht="14.4" thickBot="1">
      <c r="B2259" s="88"/>
      <c r="C2259" s="89"/>
      <c r="D2259" s="89"/>
      <c r="E2259" s="89"/>
      <c r="F2259" s="89"/>
      <c r="G2259" s="89"/>
      <c r="H2259" s="89"/>
      <c r="I2259" s="89"/>
      <c r="J2259" s="89"/>
      <c r="K2259" s="89"/>
      <c r="L2259" s="89"/>
      <c r="M2259" s="89"/>
      <c r="N2259" s="89"/>
      <c r="O2259" s="89"/>
      <c r="P2259" s="90"/>
    </row>
    <row r="2260" spans="2:16" ht="14.4" thickTop="1"/>
    <row r="2261" spans="2:16" ht="14.4" thickBot="1"/>
    <row r="2262" spans="2:16" ht="14.4" thickTop="1">
      <c r="B2262" s="828"/>
      <c r="C2262" s="829"/>
      <c r="D2262" s="829"/>
      <c r="E2262" s="829"/>
      <c r="F2262" s="829"/>
      <c r="G2262" s="829"/>
      <c r="H2262" s="829"/>
      <c r="I2262" s="829"/>
      <c r="J2262" s="829"/>
      <c r="K2262" s="829"/>
      <c r="L2262" s="829"/>
      <c r="M2262" s="829"/>
      <c r="N2262" s="829"/>
      <c r="O2262" s="829"/>
      <c r="P2262" s="830"/>
    </row>
    <row r="2263" spans="2:16" ht="13.8" customHeight="1">
      <c r="B2263" s="103"/>
      <c r="C2263" s="933" t="s">
        <v>336</v>
      </c>
      <c r="D2263" s="933"/>
      <c r="E2263" s="933"/>
      <c r="F2263" s="933"/>
      <c r="G2263" s="933"/>
      <c r="H2263" s="933"/>
      <c r="I2263" s="933"/>
      <c r="J2263" s="933"/>
      <c r="K2263" s="933"/>
      <c r="L2263" s="933"/>
      <c r="M2263" s="933"/>
      <c r="P2263" s="82"/>
    </row>
    <row r="2264" spans="2:16" ht="14.4">
      <c r="B2264" s="103"/>
      <c r="C2264" s="933" t="s">
        <v>334</v>
      </c>
      <c r="D2264" s="933"/>
      <c r="E2264" s="933"/>
      <c r="F2264" s="933"/>
      <c r="G2264" s="935"/>
      <c r="H2264" s="935"/>
      <c r="I2264" s="935"/>
      <c r="J2264" s="935"/>
      <c r="K2264" s="935"/>
      <c r="L2264" s="935"/>
      <c r="M2264" s="935"/>
      <c r="P2264" s="82"/>
    </row>
    <row r="2265" spans="2:16">
      <c r="B2265" s="103"/>
      <c r="C2265" s="91"/>
      <c r="D2265" s="92"/>
      <c r="E2265" s="91"/>
      <c r="F2265" s="92"/>
      <c r="P2265" s="82"/>
    </row>
    <row r="2266" spans="2:16" ht="14.4" thickBot="1">
      <c r="B2266" s="81"/>
      <c r="P2266" s="82"/>
    </row>
    <row r="2267" spans="2:16">
      <c r="B2267" s="81"/>
      <c r="C2267" s="820"/>
      <c r="D2267" s="821"/>
      <c r="E2267" s="810"/>
      <c r="F2267" s="810"/>
      <c r="G2267" s="810"/>
      <c r="H2267" s="810"/>
      <c r="I2267" s="810"/>
      <c r="J2267" s="810"/>
      <c r="K2267" s="811"/>
      <c r="L2267" s="790"/>
      <c r="M2267" s="791"/>
      <c r="N2267" s="791"/>
      <c r="O2267" s="792"/>
      <c r="P2267" s="82"/>
    </row>
    <row r="2268" spans="2:16">
      <c r="B2268" s="81"/>
      <c r="C2268" s="822"/>
      <c r="D2268" s="823"/>
      <c r="E2268" s="812" t="s">
        <v>74</v>
      </c>
      <c r="F2268" s="812"/>
      <c r="G2268" s="812"/>
      <c r="H2268" s="812"/>
      <c r="I2268" s="812"/>
      <c r="J2268" s="812"/>
      <c r="K2268" s="813"/>
      <c r="L2268" s="793"/>
      <c r="M2268" s="794"/>
      <c r="N2268" s="794"/>
      <c r="O2268" s="795"/>
      <c r="P2268" s="82"/>
    </row>
    <row r="2269" spans="2:16">
      <c r="B2269" s="81"/>
      <c r="C2269" s="822"/>
      <c r="D2269" s="823"/>
      <c r="E2269" s="814"/>
      <c r="F2269" s="814"/>
      <c r="G2269" s="814"/>
      <c r="H2269" s="814"/>
      <c r="I2269" s="814"/>
      <c r="J2269" s="814"/>
      <c r="K2269" s="815"/>
      <c r="L2269" s="774" t="s">
        <v>28</v>
      </c>
      <c r="M2269" s="796"/>
      <c r="N2269" s="797"/>
      <c r="O2269" s="798"/>
      <c r="P2269" s="82"/>
    </row>
    <row r="2270" spans="2:16">
      <c r="B2270" s="81"/>
      <c r="C2270" s="822"/>
      <c r="D2270" s="823"/>
      <c r="E2270" s="812"/>
      <c r="F2270" s="812"/>
      <c r="G2270" s="812"/>
      <c r="H2270" s="812"/>
      <c r="I2270" s="812"/>
      <c r="J2270" s="812"/>
      <c r="K2270" s="813"/>
      <c r="L2270" s="775"/>
      <c r="M2270" s="799"/>
      <c r="N2270" s="800"/>
      <c r="O2270" s="801"/>
      <c r="P2270" s="82"/>
    </row>
    <row r="2271" spans="2:16">
      <c r="B2271" s="81"/>
      <c r="C2271" s="822"/>
      <c r="D2271" s="823"/>
      <c r="E2271" s="816"/>
      <c r="F2271" s="816"/>
      <c r="G2271" s="816"/>
      <c r="H2271" s="816"/>
      <c r="I2271" s="816"/>
      <c r="J2271" s="816"/>
      <c r="K2271" s="817"/>
      <c r="L2271" s="774" t="s">
        <v>29</v>
      </c>
      <c r="M2271" s="774">
        <v>29</v>
      </c>
      <c r="N2271" s="774" t="s">
        <v>30</v>
      </c>
      <c r="O2271" s="788" t="str">
        <f>+$O$11</f>
        <v>X</v>
      </c>
      <c r="P2271" s="82"/>
    </row>
    <row r="2272" spans="2:16">
      <c r="B2272" s="81"/>
      <c r="C2272" s="822"/>
      <c r="D2272" s="823"/>
      <c r="E2272" s="816"/>
      <c r="F2272" s="816"/>
      <c r="G2272" s="816"/>
      <c r="H2272" s="816"/>
      <c r="I2272" s="816"/>
      <c r="J2272" s="816"/>
      <c r="K2272" s="817"/>
      <c r="L2272" s="804"/>
      <c r="M2272" s="804"/>
      <c r="N2272" s="804"/>
      <c r="O2272" s="789"/>
      <c r="P2272" s="82"/>
    </row>
    <row r="2273" spans="2:16">
      <c r="B2273" s="81"/>
      <c r="C2273" s="824"/>
      <c r="D2273" s="825"/>
      <c r="E2273" s="818" t="s">
        <v>31</v>
      </c>
      <c r="F2273" s="818"/>
      <c r="G2273" s="818"/>
      <c r="H2273" s="818"/>
      <c r="I2273" s="818"/>
      <c r="J2273" s="818"/>
      <c r="K2273" s="819"/>
      <c r="L2273" s="804"/>
      <c r="M2273" s="804"/>
      <c r="N2273" s="804"/>
      <c r="O2273" s="789"/>
      <c r="P2273" s="82"/>
    </row>
    <row r="2274" spans="2:16" ht="14.4" thickBot="1">
      <c r="B2274" s="81"/>
      <c r="C2274" s="74"/>
      <c r="D2274" s="73"/>
      <c r="E2274" s="73"/>
      <c r="F2274" s="73"/>
      <c r="G2274" s="73"/>
      <c r="H2274" s="73"/>
      <c r="I2274" s="73"/>
      <c r="J2274" s="73"/>
      <c r="K2274" s="73"/>
      <c r="L2274" s="73"/>
      <c r="M2274" s="72"/>
      <c r="N2274" s="72"/>
      <c r="O2274" s="71"/>
      <c r="P2274" s="82"/>
    </row>
    <row r="2275" spans="2:16">
      <c r="B2275" s="81"/>
      <c r="C2275" s="70"/>
      <c r="D2275" s="69"/>
      <c r="E2275" s="69"/>
      <c r="F2275" s="69"/>
      <c r="G2275" s="69"/>
      <c r="H2275" s="69"/>
      <c r="I2275" s="69"/>
      <c r="J2275" s="69"/>
      <c r="K2275" s="69"/>
      <c r="L2275" s="68" t="s">
        <v>32</v>
      </c>
      <c r="M2275" s="67" t="s">
        <v>33</v>
      </c>
      <c r="N2275" s="67" t="s">
        <v>34</v>
      </c>
      <c r="O2275" s="66" t="s">
        <v>35</v>
      </c>
      <c r="P2275" s="82"/>
    </row>
    <row r="2276" spans="2:16">
      <c r="B2276" s="81"/>
      <c r="C2276" s="32"/>
      <c r="D2276" s="242"/>
      <c r="E2276" s="242"/>
      <c r="F2276" s="242"/>
      <c r="G2276" s="242"/>
      <c r="H2276" s="242"/>
      <c r="I2276" s="242"/>
      <c r="J2276" s="242"/>
      <c r="K2276" s="242"/>
      <c r="L2276" s="84"/>
      <c r="M2276" s="65">
        <f>+$M$16</f>
        <v>2</v>
      </c>
      <c r="N2276" s="65">
        <f>+$N$16</f>
        <v>6</v>
      </c>
      <c r="O2276" s="64">
        <f>+$O$16</f>
        <v>2026</v>
      </c>
      <c r="P2276" s="82"/>
    </row>
    <row r="2277" spans="2:16">
      <c r="B2277" s="81"/>
      <c r="C2277" s="63"/>
      <c r="D2277" s="62"/>
      <c r="E2277" s="62"/>
      <c r="F2277" s="62"/>
      <c r="G2277" s="62"/>
      <c r="H2277" s="62"/>
      <c r="I2277" s="62"/>
      <c r="J2277" s="62"/>
      <c r="K2277" s="62"/>
      <c r="L2277" s="62"/>
      <c r="M2277" s="62"/>
      <c r="N2277" s="62"/>
      <c r="O2277" s="61"/>
      <c r="P2277" s="82"/>
    </row>
    <row r="2278" spans="2:16" ht="14.4" thickBot="1">
      <c r="B2278" s="81"/>
      <c r="C2278" s="239"/>
      <c r="D2278" s="240"/>
      <c r="E2278" s="240"/>
      <c r="F2278" s="240"/>
      <c r="G2278" s="240"/>
      <c r="H2278" s="240"/>
      <c r="I2278" s="240"/>
      <c r="J2278" s="240"/>
      <c r="K2278" s="240"/>
      <c r="L2278" s="240"/>
      <c r="M2278" s="240"/>
      <c r="N2278" s="240"/>
      <c r="O2278" s="60"/>
      <c r="P2278" s="82"/>
    </row>
    <row r="2279" spans="2:16" ht="14.4" thickBot="1">
      <c r="B2279" s="81"/>
      <c r="C2279" s="37"/>
      <c r="D2279" s="36"/>
      <c r="E2279" s="36"/>
      <c r="F2279" s="36"/>
      <c r="G2279" s="36"/>
      <c r="H2279" s="36"/>
      <c r="K2279" s="36"/>
      <c r="L2279" s="36"/>
      <c r="M2279" s="36"/>
      <c r="N2279" s="36"/>
      <c r="O2279" s="35"/>
      <c r="P2279" s="82"/>
    </row>
    <row r="2280" spans="2:16">
      <c r="B2280" s="81"/>
      <c r="C2280" s="841" t="s">
        <v>36</v>
      </c>
      <c r="D2280" s="842"/>
      <c r="E2280" s="842"/>
      <c r="F2280" s="842"/>
      <c r="G2280" s="842"/>
      <c r="H2280" s="842"/>
      <c r="I2280" s="842"/>
      <c r="J2280" s="842"/>
      <c r="K2280" s="842"/>
      <c r="L2280" s="842"/>
      <c r="M2280" s="842"/>
      <c r="N2280" s="842"/>
      <c r="O2280" s="843"/>
      <c r="P2280" s="82"/>
    </row>
    <row r="2281" spans="2:16" ht="14.4" thickBot="1">
      <c r="B2281" s="81"/>
      <c r="C2281" s="30"/>
      <c r="O2281" s="29"/>
      <c r="P2281" s="82"/>
    </row>
    <row r="2282" spans="2:16">
      <c r="B2282" s="81"/>
      <c r="C2282" s="117" t="s">
        <v>37</v>
      </c>
      <c r="D2282" s="776" t="s">
        <v>38</v>
      </c>
      <c r="E2282" s="777"/>
      <c r="F2282" s="777"/>
      <c r="G2282" s="777"/>
      <c r="H2282" s="777"/>
      <c r="I2282" s="777"/>
      <c r="J2282" s="777"/>
      <c r="K2282" s="777"/>
      <c r="L2282" s="778"/>
      <c r="M2282" s="839" t="s">
        <v>39</v>
      </c>
      <c r="N2282" s="840"/>
      <c r="O2282" s="117" t="s">
        <v>8</v>
      </c>
      <c r="P2282" s="82"/>
    </row>
    <row r="2283" spans="2:16" ht="14.4" thickBot="1">
      <c r="B2283" s="81"/>
      <c r="C2283" s="118">
        <f>+'PRESUPUESTO OFICIAL (Entidad)'!D65</f>
        <v>11.01</v>
      </c>
      <c r="D2283" s="807" t="str">
        <f>+'PRESUPUESTO OFICIAL (Entidad)'!E65</f>
        <v>Construcción trampa de grasas</v>
      </c>
      <c r="E2283" s="808"/>
      <c r="F2283" s="808"/>
      <c r="G2283" s="808"/>
      <c r="H2283" s="808"/>
      <c r="I2283" s="808"/>
      <c r="J2283" s="808"/>
      <c r="K2283" s="808"/>
      <c r="L2283" s="809"/>
      <c r="M2283" s="807" t="str">
        <f>+'PRESUPUESTO OFICIAL (Entidad)'!F65</f>
        <v>UND</v>
      </c>
      <c r="N2283" s="809"/>
      <c r="O2283" s="119">
        <f>+'PRESUPUESTO OFICIAL (Entidad)'!G65</f>
        <v>10</v>
      </c>
      <c r="P2283" s="82"/>
    </row>
    <row r="2284" spans="2:16">
      <c r="B2284" s="81"/>
      <c r="C2284" s="779" t="s">
        <v>40</v>
      </c>
      <c r="D2284" s="780"/>
      <c r="E2284" s="780"/>
      <c r="F2284" s="780"/>
      <c r="G2284" s="780"/>
      <c r="H2284" s="780"/>
      <c r="I2284" s="780"/>
      <c r="J2284" s="780"/>
      <c r="K2284" s="780"/>
      <c r="L2284" s="780"/>
      <c r="M2284" s="780"/>
      <c r="N2284" s="780"/>
      <c r="O2284" s="781"/>
      <c r="P2284" s="82"/>
    </row>
    <row r="2285" spans="2:16">
      <c r="B2285" s="81"/>
      <c r="C2285" s="782"/>
      <c r="D2285" s="783"/>
      <c r="E2285" s="783"/>
      <c r="F2285" s="783"/>
      <c r="G2285" s="783"/>
      <c r="H2285" s="783"/>
      <c r="I2285" s="783"/>
      <c r="J2285" s="783"/>
      <c r="K2285" s="783"/>
      <c r="L2285" s="783"/>
      <c r="M2285" s="783"/>
      <c r="N2285" s="783"/>
      <c r="O2285" s="784"/>
      <c r="P2285" s="82"/>
    </row>
    <row r="2286" spans="2:16" ht="14.4" thickBot="1">
      <c r="B2286" s="81"/>
      <c r="C2286" s="785"/>
      <c r="D2286" s="786"/>
      <c r="E2286" s="786"/>
      <c r="F2286" s="786"/>
      <c r="G2286" s="786"/>
      <c r="H2286" s="786"/>
      <c r="I2286" s="786"/>
      <c r="J2286" s="786"/>
      <c r="K2286" s="786"/>
      <c r="L2286" s="786"/>
      <c r="M2286" s="786"/>
      <c r="N2286" s="786"/>
      <c r="O2286" s="787"/>
      <c r="P2286" s="82"/>
    </row>
    <row r="2287" spans="2:16">
      <c r="B2287" s="81"/>
      <c r="C2287" s="757" t="s">
        <v>38</v>
      </c>
      <c r="D2287" s="837"/>
      <c r="E2287" s="837"/>
      <c r="F2287" s="837"/>
      <c r="G2287" s="838"/>
      <c r="H2287" s="759" t="s">
        <v>41</v>
      </c>
      <c r="I2287" s="837"/>
      <c r="J2287" s="805" t="s">
        <v>42</v>
      </c>
      <c r="K2287" s="806"/>
      <c r="L2287" s="121" t="s">
        <v>43</v>
      </c>
      <c r="M2287" s="759" t="s">
        <v>44</v>
      </c>
      <c r="N2287" s="760"/>
      <c r="O2287" s="122" t="s">
        <v>45</v>
      </c>
      <c r="P2287" s="82"/>
    </row>
    <row r="2288" spans="2:16">
      <c r="B2288" s="81"/>
      <c r="C2288" s="761" t="s">
        <v>78</v>
      </c>
      <c r="D2288" s="762"/>
      <c r="E2288" s="762"/>
      <c r="F2288" s="762"/>
      <c r="G2288" s="844"/>
      <c r="H2288" s="845"/>
      <c r="I2288" s="844"/>
      <c r="J2288" s="826" t="s">
        <v>79</v>
      </c>
      <c r="K2288" s="827"/>
      <c r="L2288" s="134">
        <f>+O2319</f>
        <v>28800</v>
      </c>
      <c r="M2288" s="846">
        <v>0.1</v>
      </c>
      <c r="N2288" s="847"/>
      <c r="O2288" s="135">
        <f>+ROUND(L2288*M2288,2)</f>
        <v>2880</v>
      </c>
      <c r="P2288" s="82"/>
    </row>
    <row r="2289" spans="2:16">
      <c r="B2289" s="81"/>
      <c r="C2289" s="202" t="s">
        <v>203</v>
      </c>
      <c r="D2289" s="164"/>
      <c r="E2289" s="164"/>
      <c r="F2289" s="164"/>
      <c r="G2289" s="204"/>
      <c r="H2289" s="205"/>
      <c r="I2289" s="204"/>
      <c r="J2289" s="863" t="s">
        <v>81</v>
      </c>
      <c r="K2289" s="864"/>
      <c r="L2289" s="206">
        <v>60000</v>
      </c>
      <c r="M2289" s="874">
        <v>15</v>
      </c>
      <c r="N2289" s="875"/>
      <c r="O2289" s="207">
        <f>+L2289/M2289</f>
        <v>4000</v>
      </c>
      <c r="P2289" s="82"/>
    </row>
    <row r="2290" spans="2:16" ht="14.4" thickBot="1">
      <c r="B2290" s="81"/>
      <c r="C2290" s="393" t="s">
        <v>306</v>
      </c>
      <c r="D2290" s="394"/>
      <c r="E2290" s="394"/>
      <c r="F2290" s="394"/>
      <c r="G2290" s="395"/>
      <c r="H2290" s="853"/>
      <c r="I2290" s="852"/>
      <c r="J2290" s="765" t="s">
        <v>81</v>
      </c>
      <c r="K2290" s="766"/>
      <c r="L2290" s="212">
        <v>80000</v>
      </c>
      <c r="M2290" s="854">
        <v>15</v>
      </c>
      <c r="N2290" s="855"/>
      <c r="O2290" s="207">
        <f>+L2290/M2290</f>
        <v>5333.333333333333</v>
      </c>
      <c r="P2290" s="82"/>
    </row>
    <row r="2291" spans="2:16" ht="14.4" thickBot="1">
      <c r="B2291" s="81"/>
      <c r="C2291" s="767" t="s">
        <v>46</v>
      </c>
      <c r="D2291" s="768"/>
      <c r="E2291" s="768"/>
      <c r="F2291" s="768"/>
      <c r="G2291" s="768"/>
      <c r="H2291" s="768"/>
      <c r="I2291" s="768"/>
      <c r="J2291" s="768"/>
      <c r="K2291" s="768"/>
      <c r="L2291" s="768"/>
      <c r="M2291" s="768"/>
      <c r="N2291" s="769"/>
      <c r="O2291" s="136">
        <f>SUM(O2288:O2290)</f>
        <v>12213.333333333332</v>
      </c>
      <c r="P2291" s="82"/>
    </row>
    <row r="2292" spans="2:16">
      <c r="B2292" s="81"/>
      <c r="C2292" s="779" t="s">
        <v>47</v>
      </c>
      <c r="D2292" s="780"/>
      <c r="E2292" s="780"/>
      <c r="F2292" s="780"/>
      <c r="G2292" s="780"/>
      <c r="H2292" s="780"/>
      <c r="I2292" s="780"/>
      <c r="J2292" s="780"/>
      <c r="K2292" s="780"/>
      <c r="L2292" s="780"/>
      <c r="M2292" s="780"/>
      <c r="N2292" s="780"/>
      <c r="O2292" s="781"/>
      <c r="P2292" s="82"/>
    </row>
    <row r="2293" spans="2:16">
      <c r="B2293" s="81"/>
      <c r="C2293" s="782"/>
      <c r="D2293" s="783"/>
      <c r="E2293" s="783"/>
      <c r="F2293" s="783"/>
      <c r="G2293" s="783"/>
      <c r="H2293" s="783"/>
      <c r="I2293" s="783"/>
      <c r="J2293" s="783"/>
      <c r="K2293" s="783"/>
      <c r="L2293" s="783"/>
      <c r="M2293" s="783"/>
      <c r="N2293" s="783"/>
      <c r="O2293" s="784"/>
      <c r="P2293" s="82"/>
    </row>
    <row r="2294" spans="2:16" ht="14.4" thickBot="1">
      <c r="B2294" s="81"/>
      <c r="C2294" s="785"/>
      <c r="D2294" s="786"/>
      <c r="E2294" s="786"/>
      <c r="F2294" s="786"/>
      <c r="G2294" s="786"/>
      <c r="H2294" s="786"/>
      <c r="I2294" s="786"/>
      <c r="J2294" s="786"/>
      <c r="K2294" s="786"/>
      <c r="L2294" s="786"/>
      <c r="M2294" s="786"/>
      <c r="N2294" s="786"/>
      <c r="O2294" s="787"/>
      <c r="P2294" s="82"/>
    </row>
    <row r="2295" spans="2:16">
      <c r="B2295" s="81"/>
      <c r="C2295" s="757" t="s">
        <v>38</v>
      </c>
      <c r="D2295" s="758"/>
      <c r="E2295" s="758"/>
      <c r="F2295" s="758"/>
      <c r="G2295" s="758"/>
      <c r="H2295" s="758"/>
      <c r="I2295" s="758"/>
      <c r="J2295" s="760"/>
      <c r="K2295" s="241" t="s">
        <v>39</v>
      </c>
      <c r="L2295" s="121" t="s">
        <v>8</v>
      </c>
      <c r="M2295" s="759" t="s">
        <v>48</v>
      </c>
      <c r="N2295" s="760"/>
      <c r="O2295" s="122" t="s">
        <v>45</v>
      </c>
      <c r="P2295" s="82"/>
    </row>
    <row r="2296" spans="2:16">
      <c r="B2296" s="81"/>
      <c r="C2296" s="530" t="s">
        <v>307</v>
      </c>
      <c r="D2296" s="531"/>
      <c r="E2296" s="531"/>
      <c r="F2296" s="531"/>
      <c r="G2296" s="531"/>
      <c r="H2296" s="531"/>
      <c r="I2296" s="531"/>
      <c r="J2296" s="532"/>
      <c r="K2296" s="523" t="s">
        <v>312</v>
      </c>
      <c r="L2296" s="524">
        <v>1.4114999999999999E-2</v>
      </c>
      <c r="M2296" s="889">
        <v>100000</v>
      </c>
      <c r="N2296" s="890"/>
      <c r="O2296" s="135">
        <f>+ROUND(M2296*L2296,2)</f>
        <v>1411.5</v>
      </c>
      <c r="P2296" s="82"/>
    </row>
    <row r="2297" spans="2:16">
      <c r="B2297" s="81"/>
      <c r="C2297" s="580" t="s">
        <v>308</v>
      </c>
      <c r="D2297" s="581"/>
      <c r="E2297" s="581"/>
      <c r="F2297" s="581"/>
      <c r="G2297" s="581"/>
      <c r="H2297" s="581"/>
      <c r="I2297" s="581"/>
      <c r="J2297" s="582"/>
      <c r="K2297" s="208" t="s">
        <v>312</v>
      </c>
      <c r="L2297" s="524">
        <v>4.7050000000000002E-2</v>
      </c>
      <c r="M2297" s="889">
        <v>700000</v>
      </c>
      <c r="N2297" s="890"/>
      <c r="O2297" s="135">
        <f t="shared" ref="O2297:O2301" si="20">+ROUND(M2297*L2297,2)</f>
        <v>32935</v>
      </c>
      <c r="P2297" s="82"/>
    </row>
    <row r="2298" spans="2:16">
      <c r="B2298" s="81"/>
      <c r="C2298" s="580" t="s">
        <v>309</v>
      </c>
      <c r="D2298" s="581"/>
      <c r="E2298" s="581"/>
      <c r="F2298" s="581"/>
      <c r="G2298" s="581"/>
      <c r="H2298" s="581"/>
      <c r="I2298" s="581"/>
      <c r="J2298" s="582"/>
      <c r="K2298" s="208" t="s">
        <v>118</v>
      </c>
      <c r="L2298" s="524">
        <v>0.05</v>
      </c>
      <c r="M2298" s="889">
        <v>700000</v>
      </c>
      <c r="N2298" s="890"/>
      <c r="O2298" s="135">
        <f t="shared" si="20"/>
        <v>35000</v>
      </c>
      <c r="P2298" s="82"/>
    </row>
    <row r="2299" spans="2:16">
      <c r="B2299" s="81"/>
      <c r="C2299" s="580" t="s">
        <v>310</v>
      </c>
      <c r="D2299" s="581"/>
      <c r="E2299" s="581"/>
      <c r="F2299" s="581"/>
      <c r="G2299" s="581"/>
      <c r="H2299" s="581"/>
      <c r="I2299" s="581"/>
      <c r="J2299" s="582"/>
      <c r="K2299" s="208" t="s">
        <v>312</v>
      </c>
      <c r="L2299" s="524">
        <v>2.1125000000000005E-2</v>
      </c>
      <c r="M2299" s="889">
        <v>600000</v>
      </c>
      <c r="N2299" s="890"/>
      <c r="O2299" s="135">
        <f t="shared" si="20"/>
        <v>12675</v>
      </c>
      <c r="P2299" s="82"/>
    </row>
    <row r="2300" spans="2:16">
      <c r="B2300" s="81"/>
      <c r="C2300" s="580" t="s">
        <v>311</v>
      </c>
      <c r="D2300" s="581"/>
      <c r="E2300" s="581"/>
      <c r="F2300" s="581"/>
      <c r="G2300" s="581"/>
      <c r="H2300" s="581"/>
      <c r="I2300" s="581"/>
      <c r="J2300" s="582"/>
      <c r="K2300" s="208" t="s">
        <v>88</v>
      </c>
      <c r="L2300" s="524">
        <v>8</v>
      </c>
      <c r="M2300" s="889">
        <v>7000</v>
      </c>
      <c r="N2300" s="890"/>
      <c r="O2300" s="135">
        <f t="shared" si="20"/>
        <v>56000</v>
      </c>
      <c r="P2300" s="82"/>
    </row>
    <row r="2301" spans="2:16">
      <c r="B2301" s="81"/>
      <c r="C2301" s="580" t="s">
        <v>201</v>
      </c>
      <c r="D2301" s="581"/>
      <c r="E2301" s="581"/>
      <c r="F2301" s="581"/>
      <c r="G2301" s="581"/>
      <c r="H2301" s="581"/>
      <c r="I2301" s="581"/>
      <c r="J2301" s="582"/>
      <c r="K2301" s="208" t="s">
        <v>312</v>
      </c>
      <c r="L2301" s="524">
        <v>9.4100000000000003E-2</v>
      </c>
      <c r="M2301" s="889">
        <v>73000</v>
      </c>
      <c r="N2301" s="890"/>
      <c r="O2301" s="135">
        <f t="shared" si="20"/>
        <v>6869.3</v>
      </c>
      <c r="P2301" s="82"/>
    </row>
    <row r="2302" spans="2:16" ht="14.4" thickBot="1">
      <c r="B2302" s="81"/>
      <c r="C2302" s="202"/>
      <c r="D2302" s="164"/>
      <c r="E2302" s="164"/>
      <c r="F2302" s="164"/>
      <c r="G2302" s="164"/>
      <c r="H2302" s="164"/>
      <c r="I2302" s="164"/>
      <c r="J2302" s="204"/>
      <c r="K2302" s="208"/>
      <c r="L2302" s="209"/>
      <c r="M2302" s="860"/>
      <c r="N2302" s="861"/>
      <c r="O2302" s="135"/>
      <c r="P2302" s="82"/>
    </row>
    <row r="2303" spans="2:16" ht="14.4" thickBot="1">
      <c r="B2303" s="81"/>
      <c r="C2303" s="767" t="s">
        <v>46</v>
      </c>
      <c r="D2303" s="768"/>
      <c r="E2303" s="768"/>
      <c r="F2303" s="768"/>
      <c r="G2303" s="768"/>
      <c r="H2303" s="768"/>
      <c r="I2303" s="768"/>
      <c r="J2303" s="768"/>
      <c r="K2303" s="768"/>
      <c r="L2303" s="768"/>
      <c r="M2303" s="768"/>
      <c r="N2303" s="769"/>
      <c r="O2303" s="141">
        <f>SUM(O2296:O2302)</f>
        <v>144890.79999999999</v>
      </c>
      <c r="P2303" s="82"/>
    </row>
    <row r="2304" spans="2:16">
      <c r="B2304" s="81"/>
      <c r="C2304" s="779" t="s">
        <v>49</v>
      </c>
      <c r="D2304" s="780"/>
      <c r="E2304" s="780"/>
      <c r="F2304" s="780"/>
      <c r="G2304" s="780"/>
      <c r="H2304" s="780"/>
      <c r="I2304" s="780"/>
      <c r="J2304" s="780"/>
      <c r="K2304" s="780"/>
      <c r="L2304" s="780"/>
      <c r="M2304" s="780"/>
      <c r="N2304" s="780"/>
      <c r="O2304" s="781"/>
      <c r="P2304" s="82"/>
    </row>
    <row r="2305" spans="2:16">
      <c r="B2305" s="81"/>
      <c r="C2305" s="782"/>
      <c r="D2305" s="783"/>
      <c r="E2305" s="783"/>
      <c r="F2305" s="783"/>
      <c r="G2305" s="783"/>
      <c r="H2305" s="783"/>
      <c r="I2305" s="783"/>
      <c r="J2305" s="783"/>
      <c r="K2305" s="783"/>
      <c r="L2305" s="783"/>
      <c r="M2305" s="783"/>
      <c r="N2305" s="783"/>
      <c r="O2305" s="784"/>
      <c r="P2305" s="82"/>
    </row>
    <row r="2306" spans="2:16" ht="14.4" thickBot="1">
      <c r="B2306" s="81"/>
      <c r="C2306" s="785"/>
      <c r="D2306" s="786"/>
      <c r="E2306" s="786"/>
      <c r="F2306" s="786"/>
      <c r="G2306" s="786"/>
      <c r="H2306" s="786"/>
      <c r="I2306" s="786"/>
      <c r="J2306" s="786"/>
      <c r="K2306" s="786"/>
      <c r="L2306" s="786"/>
      <c r="M2306" s="786"/>
      <c r="N2306" s="786"/>
      <c r="O2306" s="787"/>
      <c r="P2306" s="82"/>
    </row>
    <row r="2307" spans="2:16">
      <c r="B2307" s="81"/>
      <c r="C2307" s="757" t="s">
        <v>50</v>
      </c>
      <c r="D2307" s="758"/>
      <c r="E2307" s="758"/>
      <c r="F2307" s="758"/>
      <c r="G2307" s="758"/>
      <c r="H2307" s="758"/>
      <c r="I2307" s="758"/>
      <c r="J2307" s="121" t="s">
        <v>51</v>
      </c>
      <c r="K2307" s="237" t="s">
        <v>52</v>
      </c>
      <c r="L2307" s="124" t="s">
        <v>53</v>
      </c>
      <c r="M2307" s="759" t="s">
        <v>54</v>
      </c>
      <c r="N2307" s="760"/>
      <c r="O2307" s="122" t="s">
        <v>45</v>
      </c>
      <c r="P2307" s="82"/>
    </row>
    <row r="2308" spans="2:16">
      <c r="B2308" s="81"/>
      <c r="C2308" s="761" t="s">
        <v>196</v>
      </c>
      <c r="D2308" s="762"/>
      <c r="E2308" s="762"/>
      <c r="F2308" s="762"/>
      <c r="G2308" s="762"/>
      <c r="H2308" s="762"/>
      <c r="I2308" s="762"/>
      <c r="J2308" s="55">
        <v>1</v>
      </c>
      <c r="K2308" s="56">
        <v>12</v>
      </c>
      <c r="L2308" s="55" t="s">
        <v>197</v>
      </c>
      <c r="M2308" s="763">
        <v>1800</v>
      </c>
      <c r="N2308" s="764"/>
      <c r="O2308" s="54">
        <f>M2308*K2308*J2308</f>
        <v>21600</v>
      </c>
      <c r="P2308" s="82"/>
    </row>
    <row r="2309" spans="2:16" ht="14.4" thickBot="1">
      <c r="B2309" s="81"/>
      <c r="C2309" s="755"/>
      <c r="D2309" s="756"/>
      <c r="E2309" s="756"/>
      <c r="F2309" s="756"/>
      <c r="G2309" s="756"/>
      <c r="H2309" s="756"/>
      <c r="I2309" s="756"/>
      <c r="J2309" s="46"/>
      <c r="K2309" s="26"/>
      <c r="L2309" s="46"/>
      <c r="M2309" s="765"/>
      <c r="N2309" s="766"/>
      <c r="O2309" s="151"/>
      <c r="P2309" s="82"/>
    </row>
    <row r="2310" spans="2:16" ht="14.4" thickBot="1">
      <c r="B2310" s="81"/>
      <c r="C2310" s="767" t="s">
        <v>46</v>
      </c>
      <c r="D2310" s="768"/>
      <c r="E2310" s="768"/>
      <c r="F2310" s="768"/>
      <c r="G2310" s="768"/>
      <c r="H2310" s="768"/>
      <c r="I2310" s="768"/>
      <c r="J2310" s="768"/>
      <c r="K2310" s="768"/>
      <c r="L2310" s="768"/>
      <c r="M2310" s="768"/>
      <c r="N2310" s="769"/>
      <c r="O2310" s="136">
        <f>SUM(O2308:O2309)</f>
        <v>21600</v>
      </c>
      <c r="P2310" s="82"/>
    </row>
    <row r="2311" spans="2:16">
      <c r="B2311" s="81"/>
      <c r="C2311" s="779" t="s">
        <v>55</v>
      </c>
      <c r="D2311" s="780"/>
      <c r="E2311" s="780"/>
      <c r="F2311" s="780"/>
      <c r="G2311" s="780"/>
      <c r="H2311" s="780"/>
      <c r="I2311" s="780"/>
      <c r="J2311" s="780"/>
      <c r="K2311" s="780"/>
      <c r="L2311" s="780"/>
      <c r="M2311" s="780"/>
      <c r="N2311" s="780"/>
      <c r="O2311" s="781"/>
      <c r="P2311" s="82"/>
    </row>
    <row r="2312" spans="2:16">
      <c r="B2312" s="81"/>
      <c r="C2312" s="782"/>
      <c r="D2312" s="783"/>
      <c r="E2312" s="783"/>
      <c r="F2312" s="783"/>
      <c r="G2312" s="783"/>
      <c r="H2312" s="783"/>
      <c r="I2312" s="783"/>
      <c r="J2312" s="783"/>
      <c r="K2312" s="783"/>
      <c r="L2312" s="783"/>
      <c r="M2312" s="783"/>
      <c r="N2312" s="783"/>
      <c r="O2312" s="784"/>
      <c r="P2312" s="82"/>
    </row>
    <row r="2313" spans="2:16" ht="14.4" thickBot="1">
      <c r="B2313" s="81"/>
      <c r="C2313" s="785"/>
      <c r="D2313" s="786"/>
      <c r="E2313" s="786"/>
      <c r="F2313" s="786"/>
      <c r="G2313" s="786"/>
      <c r="H2313" s="786"/>
      <c r="I2313" s="786"/>
      <c r="J2313" s="786"/>
      <c r="K2313" s="786"/>
      <c r="L2313" s="786"/>
      <c r="M2313" s="786"/>
      <c r="N2313" s="786"/>
      <c r="O2313" s="787"/>
      <c r="P2313" s="82"/>
    </row>
    <row r="2314" spans="2:16" ht="25.8" customHeight="1">
      <c r="B2314" s="81"/>
      <c r="C2314" s="770" t="s">
        <v>56</v>
      </c>
      <c r="D2314" s="771"/>
      <c r="E2314" s="771"/>
      <c r="F2314" s="771"/>
      <c r="G2314" s="771"/>
      <c r="H2314" s="771"/>
      <c r="I2314" s="771"/>
      <c r="J2314" s="143" t="s">
        <v>57</v>
      </c>
      <c r="K2314" s="144" t="s">
        <v>58</v>
      </c>
      <c r="L2314" s="145" t="s">
        <v>59</v>
      </c>
      <c r="M2314" s="772" t="s">
        <v>44</v>
      </c>
      <c r="N2314" s="773"/>
      <c r="O2314" s="146" t="s">
        <v>45</v>
      </c>
      <c r="P2314" s="82"/>
    </row>
    <row r="2315" spans="2:16">
      <c r="B2315" s="81"/>
      <c r="C2315" s="52" t="s">
        <v>97</v>
      </c>
      <c r="D2315" s="51"/>
      <c r="E2315" s="51"/>
      <c r="F2315" s="51"/>
      <c r="G2315" s="51"/>
      <c r="H2315" s="51"/>
      <c r="I2315" s="51"/>
      <c r="J2315" s="142">
        <v>320000</v>
      </c>
      <c r="K2315" s="147">
        <v>1.8</v>
      </c>
      <c r="L2315" s="148">
        <f>ROUND(K2315*J2315,2)</f>
        <v>576000</v>
      </c>
      <c r="M2315" s="848">
        <v>20</v>
      </c>
      <c r="N2315" s="849"/>
      <c r="O2315" s="149">
        <f>+ROUND(L2315/M2315,2)</f>
        <v>28800</v>
      </c>
      <c r="P2315" s="82"/>
    </row>
    <row r="2316" spans="2:16">
      <c r="B2316" s="81"/>
      <c r="C2316" s="52"/>
      <c r="D2316" s="51"/>
      <c r="E2316" s="51"/>
      <c r="F2316" s="51"/>
      <c r="G2316" s="51"/>
      <c r="H2316" s="51"/>
      <c r="I2316" s="51"/>
      <c r="J2316" s="142"/>
      <c r="K2316" s="147"/>
      <c r="L2316" s="148"/>
      <c r="M2316" s="848"/>
      <c r="N2316" s="849"/>
      <c r="O2316" s="149"/>
      <c r="P2316" s="82"/>
    </row>
    <row r="2317" spans="2:16">
      <c r="B2317" s="81"/>
      <c r="C2317" s="52"/>
      <c r="D2317" s="51"/>
      <c r="E2317" s="51"/>
      <c r="F2317" s="51"/>
      <c r="G2317" s="51"/>
      <c r="H2317" s="51"/>
      <c r="I2317" s="51"/>
      <c r="J2317" s="50"/>
      <c r="K2317" s="49"/>
      <c r="L2317" s="48"/>
      <c r="M2317" s="802"/>
      <c r="N2317" s="803"/>
      <c r="O2317" s="47"/>
      <c r="P2317" s="82"/>
    </row>
    <row r="2318" spans="2:16" ht="14.4" thickBot="1">
      <c r="B2318" s="81"/>
      <c r="C2318" s="755"/>
      <c r="D2318" s="756"/>
      <c r="E2318" s="756"/>
      <c r="F2318" s="756"/>
      <c r="G2318" s="756"/>
      <c r="H2318" s="756"/>
      <c r="I2318" s="756"/>
      <c r="J2318" s="46"/>
      <c r="K2318" s="26"/>
      <c r="L2318" s="46"/>
      <c r="M2318" s="765"/>
      <c r="N2318" s="766"/>
      <c r="O2318" s="45"/>
      <c r="P2318" s="82"/>
    </row>
    <row r="2319" spans="2:16" ht="14.4" thickBot="1">
      <c r="B2319" s="81"/>
      <c r="C2319" s="767" t="s">
        <v>46</v>
      </c>
      <c r="D2319" s="768"/>
      <c r="E2319" s="768"/>
      <c r="F2319" s="768"/>
      <c r="G2319" s="768"/>
      <c r="H2319" s="768"/>
      <c r="I2319" s="768"/>
      <c r="J2319" s="768"/>
      <c r="K2319" s="768"/>
      <c r="L2319" s="768"/>
      <c r="M2319" s="768"/>
      <c r="N2319" s="769"/>
      <c r="O2319" s="141">
        <f>SUM(O2315:O2318)</f>
        <v>28800</v>
      </c>
      <c r="P2319" s="82"/>
    </row>
    <row r="2320" spans="2:16" ht="14.4" thickBot="1">
      <c r="B2320" s="81"/>
      <c r="C2320" s="30"/>
      <c r="O2320" s="29"/>
      <c r="P2320" s="82"/>
    </row>
    <row r="2321" spans="2:16" ht="14.4" thickBot="1">
      <c r="B2321" s="81"/>
      <c r="C2321" s="752" t="s">
        <v>60</v>
      </c>
      <c r="D2321" s="753"/>
      <c r="E2321" s="753"/>
      <c r="F2321" s="753"/>
      <c r="G2321" s="753"/>
      <c r="H2321" s="753"/>
      <c r="I2321" s="753"/>
      <c r="J2321" s="753"/>
      <c r="K2321" s="753"/>
      <c r="L2321" s="753"/>
      <c r="M2321" s="753"/>
      <c r="N2321" s="754"/>
      <c r="O2321" s="150">
        <f>ROUND(O2319+O2310+O2303+O2291,2)</f>
        <v>207504.13</v>
      </c>
      <c r="P2321" s="82"/>
    </row>
    <row r="2322" spans="2:16">
      <c r="B2322" s="81"/>
      <c r="C2322" s="779" t="s">
        <v>61</v>
      </c>
      <c r="D2322" s="780"/>
      <c r="E2322" s="780"/>
      <c r="F2322" s="780"/>
      <c r="G2322" s="780"/>
      <c r="H2322" s="780"/>
      <c r="I2322" s="780"/>
      <c r="J2322" s="780"/>
      <c r="K2322" s="780"/>
      <c r="L2322" s="780"/>
      <c r="M2322" s="780"/>
      <c r="N2322" s="780"/>
      <c r="O2322" s="781"/>
      <c r="P2322" s="82"/>
    </row>
    <row r="2323" spans="2:16">
      <c r="B2323" s="81"/>
      <c r="C2323" s="782"/>
      <c r="D2323" s="783"/>
      <c r="E2323" s="783"/>
      <c r="F2323" s="783"/>
      <c r="G2323" s="783"/>
      <c r="H2323" s="783"/>
      <c r="I2323" s="783"/>
      <c r="J2323" s="783"/>
      <c r="K2323" s="783"/>
      <c r="L2323" s="783"/>
      <c r="M2323" s="783"/>
      <c r="N2323" s="783"/>
      <c r="O2323" s="784"/>
      <c r="P2323" s="82"/>
    </row>
    <row r="2324" spans="2:16" ht="14.4" thickBot="1">
      <c r="B2324" s="81"/>
      <c r="C2324" s="785"/>
      <c r="D2324" s="786"/>
      <c r="E2324" s="786"/>
      <c r="F2324" s="786"/>
      <c r="G2324" s="786"/>
      <c r="H2324" s="786"/>
      <c r="I2324" s="786"/>
      <c r="J2324" s="786"/>
      <c r="K2324" s="786"/>
      <c r="L2324" s="786"/>
      <c r="M2324" s="786"/>
      <c r="N2324" s="786"/>
      <c r="O2324" s="787"/>
      <c r="P2324" s="82"/>
    </row>
    <row r="2325" spans="2:16">
      <c r="B2325" s="81"/>
      <c r="C2325" s="757" t="s">
        <v>62</v>
      </c>
      <c r="D2325" s="758"/>
      <c r="E2325" s="758"/>
      <c r="F2325" s="758"/>
      <c r="G2325" s="758"/>
      <c r="H2325" s="758"/>
      <c r="I2325" s="758"/>
      <c r="J2325" s="237"/>
      <c r="K2325" s="238"/>
      <c r="L2325" s="125" t="s">
        <v>63</v>
      </c>
      <c r="M2325" s="850" t="s">
        <v>64</v>
      </c>
      <c r="N2325" s="851"/>
      <c r="O2325" s="127"/>
      <c r="P2325" s="82"/>
    </row>
    <row r="2326" spans="2:16">
      <c r="B2326" s="81"/>
      <c r="C2326" s="761" t="s">
        <v>18</v>
      </c>
      <c r="D2326" s="762"/>
      <c r="E2326" s="762"/>
      <c r="F2326" s="762"/>
      <c r="G2326" s="762"/>
      <c r="H2326" s="762"/>
      <c r="I2326" s="762"/>
      <c r="J2326" s="43"/>
      <c r="K2326" s="42"/>
      <c r="L2326" s="39">
        <v>0.28999999999999998</v>
      </c>
      <c r="M2326" s="831">
        <f>+ROUND(O2321*L2326,2)</f>
        <v>60176.2</v>
      </c>
      <c r="N2326" s="832"/>
      <c r="O2326" s="38"/>
      <c r="P2326" s="82"/>
    </row>
    <row r="2327" spans="2:16">
      <c r="B2327" s="81"/>
      <c r="C2327" s="44" t="s">
        <v>65</v>
      </c>
      <c r="D2327" s="31"/>
      <c r="E2327" s="31"/>
      <c r="F2327" s="31"/>
      <c r="G2327" s="31"/>
      <c r="H2327" s="31"/>
      <c r="I2327" s="31"/>
      <c r="J2327" s="43"/>
      <c r="K2327" s="42"/>
      <c r="L2327" s="39">
        <v>0.01</v>
      </c>
      <c r="M2327" s="831">
        <f>+ROUND(O2321*L2327,2)</f>
        <v>2075.04</v>
      </c>
      <c r="N2327" s="832"/>
      <c r="O2327" s="38"/>
      <c r="P2327" s="82"/>
    </row>
    <row r="2328" spans="2:16" ht="14.4" thickBot="1">
      <c r="B2328" s="81"/>
      <c r="C2328" s="239" t="s">
        <v>66</v>
      </c>
      <c r="D2328" s="240"/>
      <c r="E2328" s="240"/>
      <c r="F2328" s="240"/>
      <c r="G2328" s="240"/>
      <c r="H2328" s="240"/>
      <c r="I2328" s="240"/>
      <c r="J2328" s="41"/>
      <c r="K2328" s="40"/>
      <c r="L2328" s="39">
        <v>0.05</v>
      </c>
      <c r="M2328" s="833">
        <f>+ROUND(O2321*L2328,2)</f>
        <v>10375.209999999999</v>
      </c>
      <c r="N2328" s="834"/>
      <c r="O2328" s="38"/>
      <c r="P2328" s="82"/>
    </row>
    <row r="2329" spans="2:16" ht="14.4" thickBot="1">
      <c r="B2329" s="81"/>
      <c r="C2329" s="767" t="s">
        <v>46</v>
      </c>
      <c r="D2329" s="768"/>
      <c r="E2329" s="768"/>
      <c r="F2329" s="768"/>
      <c r="G2329" s="768"/>
      <c r="H2329" s="768"/>
      <c r="I2329" s="768"/>
      <c r="J2329" s="768"/>
      <c r="K2329" s="768"/>
      <c r="L2329" s="768"/>
      <c r="M2329" s="768"/>
      <c r="N2329" s="769"/>
      <c r="O2329" s="136">
        <f>SUM(M2326:N2328)</f>
        <v>72626.45</v>
      </c>
      <c r="P2329" s="82"/>
    </row>
    <row r="2330" spans="2:16" ht="14.4" thickBot="1">
      <c r="B2330" s="81"/>
      <c r="C2330" s="30"/>
      <c r="O2330" s="29"/>
      <c r="P2330" s="82"/>
    </row>
    <row r="2331" spans="2:16" ht="14.4" thickBot="1">
      <c r="B2331" s="81"/>
      <c r="C2331" s="752" t="s">
        <v>67</v>
      </c>
      <c r="D2331" s="753"/>
      <c r="E2331" s="753"/>
      <c r="F2331" s="753"/>
      <c r="G2331" s="753"/>
      <c r="H2331" s="753"/>
      <c r="I2331" s="753"/>
      <c r="J2331" s="753"/>
      <c r="K2331" s="753"/>
      <c r="L2331" s="753"/>
      <c r="M2331" s="753"/>
      <c r="N2331" s="754"/>
      <c r="O2331" s="150">
        <f>+O2329+O2321</f>
        <v>280130.58</v>
      </c>
      <c r="P2331" s="82"/>
    </row>
    <row r="2332" spans="2:16">
      <c r="B2332" s="81"/>
      <c r="C2332" s="37"/>
      <c r="D2332" s="36"/>
      <c r="E2332" s="36"/>
      <c r="F2332" s="36"/>
      <c r="G2332" s="36"/>
      <c r="H2332" s="36"/>
      <c r="I2332" s="36"/>
      <c r="J2332" s="36"/>
      <c r="K2332" s="36"/>
      <c r="L2332" s="36"/>
      <c r="M2332" s="36"/>
      <c r="N2332" s="36"/>
      <c r="O2332" s="35"/>
      <c r="P2332" s="82"/>
    </row>
    <row r="2333" spans="2:16">
      <c r="B2333" s="81"/>
      <c r="C2333" s="30"/>
      <c r="O2333" s="29"/>
      <c r="P2333" s="82"/>
    </row>
    <row r="2334" spans="2:16">
      <c r="B2334" s="81"/>
      <c r="C2334" s="30"/>
      <c r="O2334" s="29"/>
      <c r="P2334" s="82"/>
    </row>
    <row r="2335" spans="2:16" ht="18">
      <c r="B2335" s="81"/>
      <c r="C2335" s="30"/>
      <c r="H2335" s="128" t="s">
        <v>75</v>
      </c>
      <c r="O2335" s="29"/>
      <c r="P2335" s="82"/>
    </row>
    <row r="2336" spans="2:16" ht="18">
      <c r="B2336" s="81"/>
      <c r="C2336" s="34"/>
      <c r="D2336" s="85"/>
      <c r="E2336" s="85"/>
      <c r="F2336" s="85"/>
      <c r="G2336" s="85"/>
      <c r="H2336" s="128"/>
      <c r="I2336" s="85"/>
      <c r="J2336" s="85"/>
      <c r="K2336" s="85"/>
      <c r="L2336" s="85"/>
      <c r="M2336" s="85"/>
      <c r="N2336" s="85"/>
      <c r="O2336" s="33"/>
      <c r="P2336" s="82"/>
    </row>
    <row r="2337" spans="2:16" ht="18">
      <c r="B2337" s="81"/>
      <c r="C2337" s="34"/>
      <c r="D2337" s="85"/>
      <c r="E2337" s="85"/>
      <c r="F2337" s="85"/>
      <c r="G2337" s="85"/>
      <c r="H2337" s="128"/>
      <c r="K2337" s="85"/>
      <c r="L2337" s="85"/>
      <c r="M2337" s="85"/>
      <c r="N2337" s="85"/>
      <c r="O2337" s="33"/>
      <c r="P2337" s="82"/>
    </row>
    <row r="2338" spans="2:16" ht="18">
      <c r="B2338" s="81"/>
      <c r="C2338" s="32"/>
      <c r="D2338" s="86"/>
      <c r="E2338" s="86"/>
      <c r="F2338" s="86"/>
      <c r="G2338" s="86"/>
      <c r="H2338" s="128" t="s">
        <v>76</v>
      </c>
      <c r="I2338" s="86"/>
      <c r="J2338" s="86"/>
      <c r="K2338" s="86"/>
      <c r="L2338" s="86"/>
      <c r="M2338" s="86"/>
      <c r="N2338" s="86"/>
      <c r="O2338" s="28"/>
      <c r="P2338" s="82"/>
    </row>
    <row r="2339" spans="2:16" ht="18">
      <c r="B2339" s="81"/>
      <c r="C2339" s="30"/>
      <c r="H2339" s="129" t="s">
        <v>95</v>
      </c>
      <c r="O2339" s="29"/>
      <c r="P2339" s="82"/>
    </row>
    <row r="2340" spans="2:16" ht="18">
      <c r="B2340" s="81"/>
      <c r="C2340" s="27"/>
      <c r="D2340" s="87"/>
      <c r="E2340" s="87"/>
      <c r="H2340" s="128" t="s">
        <v>77</v>
      </c>
      <c r="K2340" s="130"/>
      <c r="L2340" s="130"/>
      <c r="M2340" s="130"/>
      <c r="N2340" s="130"/>
      <c r="O2340" s="131"/>
      <c r="P2340" s="82"/>
    </row>
    <row r="2341" spans="2:16" ht="16.2" thickBot="1">
      <c r="B2341" s="81"/>
      <c r="C2341" s="835"/>
      <c r="D2341" s="836"/>
      <c r="E2341" s="836"/>
      <c r="F2341" s="26"/>
      <c r="G2341" s="26"/>
      <c r="H2341" s="26"/>
      <c r="I2341" s="26"/>
      <c r="J2341" s="26"/>
      <c r="K2341" s="132"/>
      <c r="L2341" s="132"/>
      <c r="M2341" s="132"/>
      <c r="N2341" s="132"/>
      <c r="O2341" s="133"/>
      <c r="P2341" s="82"/>
    </row>
    <row r="2342" spans="2:16" ht="14.4" thickBot="1">
      <c r="B2342" s="88"/>
      <c r="C2342" s="89"/>
      <c r="D2342" s="89"/>
      <c r="E2342" s="89"/>
      <c r="F2342" s="89"/>
      <c r="G2342" s="89"/>
      <c r="H2342" s="89"/>
      <c r="I2342" s="89"/>
      <c r="J2342" s="89"/>
      <c r="K2342" s="89"/>
      <c r="L2342" s="89"/>
      <c r="M2342" s="89"/>
      <c r="N2342" s="89"/>
      <c r="O2342" s="89"/>
      <c r="P2342" s="90"/>
    </row>
    <row r="2343" spans="2:16" ht="14.4" thickTop="1"/>
    <row r="2344" spans="2:16" ht="14.4" thickBot="1"/>
    <row r="2345" spans="2:16" ht="14.4" thickTop="1">
      <c r="B2345" s="828"/>
      <c r="C2345" s="829"/>
      <c r="D2345" s="829"/>
      <c r="E2345" s="829"/>
      <c r="F2345" s="829"/>
      <c r="G2345" s="829"/>
      <c r="H2345" s="829"/>
      <c r="I2345" s="829"/>
      <c r="J2345" s="829"/>
      <c r="K2345" s="829"/>
      <c r="L2345" s="829"/>
      <c r="M2345" s="829"/>
      <c r="N2345" s="829"/>
      <c r="O2345" s="829"/>
      <c r="P2345" s="830"/>
    </row>
    <row r="2346" spans="2:16" ht="13.8" customHeight="1">
      <c r="B2346" s="103"/>
      <c r="C2346" s="933" t="s">
        <v>336</v>
      </c>
      <c r="D2346" s="933"/>
      <c r="E2346" s="933"/>
      <c r="F2346" s="933"/>
      <c r="G2346" s="933"/>
      <c r="H2346" s="933"/>
      <c r="I2346" s="933"/>
      <c r="J2346" s="933"/>
      <c r="K2346" s="933"/>
      <c r="L2346" s="933"/>
      <c r="M2346" s="933"/>
      <c r="P2346" s="82"/>
    </row>
    <row r="2347" spans="2:16" ht="14.4">
      <c r="B2347" s="103"/>
      <c r="C2347" s="933" t="s">
        <v>334</v>
      </c>
      <c r="D2347" s="933"/>
      <c r="E2347" s="933"/>
      <c r="F2347" s="933"/>
      <c r="G2347" s="935"/>
      <c r="H2347" s="935"/>
      <c r="I2347" s="935"/>
      <c r="J2347" s="935"/>
      <c r="K2347" s="935"/>
      <c r="L2347" s="935"/>
      <c r="M2347" s="935"/>
      <c r="P2347" s="82"/>
    </row>
    <row r="2348" spans="2:16">
      <c r="B2348" s="103"/>
      <c r="C2348" s="91"/>
      <c r="D2348" s="92"/>
      <c r="E2348" s="91"/>
      <c r="F2348" s="92"/>
      <c r="P2348" s="82"/>
    </row>
    <row r="2349" spans="2:16" ht="14.4" thickBot="1">
      <c r="B2349" s="81"/>
      <c r="P2349" s="82"/>
    </row>
    <row r="2350" spans="2:16">
      <c r="B2350" s="81"/>
      <c r="C2350" s="820"/>
      <c r="D2350" s="821"/>
      <c r="E2350" s="810"/>
      <c r="F2350" s="810"/>
      <c r="G2350" s="810"/>
      <c r="H2350" s="810"/>
      <c r="I2350" s="810"/>
      <c r="J2350" s="810"/>
      <c r="K2350" s="811"/>
      <c r="L2350" s="790"/>
      <c r="M2350" s="791"/>
      <c r="N2350" s="791"/>
      <c r="O2350" s="792"/>
      <c r="P2350" s="82"/>
    </row>
    <row r="2351" spans="2:16">
      <c r="B2351" s="81"/>
      <c r="C2351" s="822"/>
      <c r="D2351" s="823"/>
      <c r="E2351" s="812" t="s">
        <v>74</v>
      </c>
      <c r="F2351" s="812"/>
      <c r="G2351" s="812"/>
      <c r="H2351" s="812"/>
      <c r="I2351" s="812"/>
      <c r="J2351" s="812"/>
      <c r="K2351" s="813"/>
      <c r="L2351" s="793"/>
      <c r="M2351" s="794"/>
      <c r="N2351" s="794"/>
      <c r="O2351" s="795"/>
      <c r="P2351" s="82"/>
    </row>
    <row r="2352" spans="2:16">
      <c r="B2352" s="81"/>
      <c r="C2352" s="822"/>
      <c r="D2352" s="823"/>
      <c r="E2352" s="814"/>
      <c r="F2352" s="814"/>
      <c r="G2352" s="814"/>
      <c r="H2352" s="814"/>
      <c r="I2352" s="814"/>
      <c r="J2352" s="814"/>
      <c r="K2352" s="815"/>
      <c r="L2352" s="774" t="s">
        <v>28</v>
      </c>
      <c r="M2352" s="796"/>
      <c r="N2352" s="797"/>
      <c r="O2352" s="798"/>
      <c r="P2352" s="82"/>
    </row>
    <row r="2353" spans="2:16">
      <c r="B2353" s="81"/>
      <c r="C2353" s="822"/>
      <c r="D2353" s="823"/>
      <c r="E2353" s="812"/>
      <c r="F2353" s="812"/>
      <c r="G2353" s="812"/>
      <c r="H2353" s="812"/>
      <c r="I2353" s="812"/>
      <c r="J2353" s="812"/>
      <c r="K2353" s="813"/>
      <c r="L2353" s="775"/>
      <c r="M2353" s="799"/>
      <c r="N2353" s="800"/>
      <c r="O2353" s="801"/>
      <c r="P2353" s="82"/>
    </row>
    <row r="2354" spans="2:16">
      <c r="B2354" s="81"/>
      <c r="C2354" s="822"/>
      <c r="D2354" s="823"/>
      <c r="E2354" s="816"/>
      <c r="F2354" s="816"/>
      <c r="G2354" s="816"/>
      <c r="H2354" s="816"/>
      <c r="I2354" s="816"/>
      <c r="J2354" s="816"/>
      <c r="K2354" s="817"/>
      <c r="L2354" s="774" t="s">
        <v>29</v>
      </c>
      <c r="M2354" s="774">
        <v>30</v>
      </c>
      <c r="N2354" s="774" t="s">
        <v>30</v>
      </c>
      <c r="O2354" s="788" t="str">
        <f>+$O$11</f>
        <v>X</v>
      </c>
      <c r="P2354" s="82"/>
    </row>
    <row r="2355" spans="2:16">
      <c r="B2355" s="81"/>
      <c r="C2355" s="822"/>
      <c r="D2355" s="823"/>
      <c r="E2355" s="816"/>
      <c r="F2355" s="816"/>
      <c r="G2355" s="816"/>
      <c r="H2355" s="816"/>
      <c r="I2355" s="816"/>
      <c r="J2355" s="816"/>
      <c r="K2355" s="817"/>
      <c r="L2355" s="804"/>
      <c r="M2355" s="804"/>
      <c r="N2355" s="804"/>
      <c r="O2355" s="789"/>
      <c r="P2355" s="82"/>
    </row>
    <row r="2356" spans="2:16">
      <c r="B2356" s="81"/>
      <c r="C2356" s="824"/>
      <c r="D2356" s="825"/>
      <c r="E2356" s="818" t="s">
        <v>31</v>
      </c>
      <c r="F2356" s="818"/>
      <c r="G2356" s="818"/>
      <c r="H2356" s="818"/>
      <c r="I2356" s="818"/>
      <c r="J2356" s="818"/>
      <c r="K2356" s="819"/>
      <c r="L2356" s="804"/>
      <c r="M2356" s="804"/>
      <c r="N2356" s="804"/>
      <c r="O2356" s="789"/>
      <c r="P2356" s="82"/>
    </row>
    <row r="2357" spans="2:16" ht="14.4" thickBot="1">
      <c r="B2357" s="81"/>
      <c r="C2357" s="74"/>
      <c r="D2357" s="73"/>
      <c r="E2357" s="73"/>
      <c r="F2357" s="73"/>
      <c r="G2357" s="73"/>
      <c r="H2357" s="73"/>
      <c r="I2357" s="73"/>
      <c r="J2357" s="73"/>
      <c r="K2357" s="73"/>
      <c r="L2357" s="73"/>
      <c r="M2357" s="72"/>
      <c r="N2357" s="72"/>
      <c r="O2357" s="71"/>
      <c r="P2357" s="82"/>
    </row>
    <row r="2358" spans="2:16">
      <c r="B2358" s="81"/>
      <c r="C2358" s="70"/>
      <c r="D2358" s="69"/>
      <c r="E2358" s="69"/>
      <c r="F2358" s="69"/>
      <c r="G2358" s="69"/>
      <c r="H2358" s="69"/>
      <c r="I2358" s="69"/>
      <c r="J2358" s="69"/>
      <c r="K2358" s="69"/>
      <c r="L2358" s="68" t="s">
        <v>32</v>
      </c>
      <c r="M2358" s="67" t="s">
        <v>33</v>
      </c>
      <c r="N2358" s="67" t="s">
        <v>34</v>
      </c>
      <c r="O2358" s="66" t="s">
        <v>35</v>
      </c>
      <c r="P2358" s="82"/>
    </row>
    <row r="2359" spans="2:16">
      <c r="B2359" s="81"/>
      <c r="C2359" s="32"/>
      <c r="D2359" s="242"/>
      <c r="E2359" s="242"/>
      <c r="F2359" s="242"/>
      <c r="G2359" s="242"/>
      <c r="H2359" s="242"/>
      <c r="I2359" s="242"/>
      <c r="J2359" s="242"/>
      <c r="K2359" s="242"/>
      <c r="L2359" s="84"/>
      <c r="M2359" s="65">
        <f>+$M$16</f>
        <v>2</v>
      </c>
      <c r="N2359" s="65">
        <f>+$N$16</f>
        <v>6</v>
      </c>
      <c r="O2359" s="64">
        <f>+$O$16</f>
        <v>2026</v>
      </c>
      <c r="P2359" s="82"/>
    </row>
    <row r="2360" spans="2:16">
      <c r="B2360" s="81"/>
      <c r="C2360" s="63"/>
      <c r="D2360" s="62"/>
      <c r="E2360" s="62"/>
      <c r="F2360" s="62"/>
      <c r="G2360" s="62"/>
      <c r="H2360" s="62"/>
      <c r="I2360" s="62"/>
      <c r="J2360" s="62"/>
      <c r="K2360" s="62"/>
      <c r="L2360" s="62"/>
      <c r="M2360" s="62"/>
      <c r="N2360" s="62"/>
      <c r="O2360" s="61"/>
      <c r="P2360" s="82"/>
    </row>
    <row r="2361" spans="2:16" ht="14.4" thickBot="1">
      <c r="B2361" s="81"/>
      <c r="C2361" s="239"/>
      <c r="D2361" s="240"/>
      <c r="E2361" s="240"/>
      <c r="F2361" s="240"/>
      <c r="G2361" s="240"/>
      <c r="H2361" s="240"/>
      <c r="I2361" s="240"/>
      <c r="J2361" s="240"/>
      <c r="K2361" s="240"/>
      <c r="L2361" s="240"/>
      <c r="M2361" s="240"/>
      <c r="N2361" s="240"/>
      <c r="O2361" s="60"/>
      <c r="P2361" s="82"/>
    </row>
    <row r="2362" spans="2:16" ht="14.4" thickBot="1">
      <c r="B2362" s="81"/>
      <c r="C2362" s="37"/>
      <c r="D2362" s="36"/>
      <c r="E2362" s="36"/>
      <c r="F2362" s="36"/>
      <c r="G2362" s="36"/>
      <c r="H2362" s="36"/>
      <c r="K2362" s="36"/>
      <c r="L2362" s="36"/>
      <c r="M2362" s="36"/>
      <c r="N2362" s="36"/>
      <c r="O2362" s="35"/>
      <c r="P2362" s="82"/>
    </row>
    <row r="2363" spans="2:16">
      <c r="B2363" s="81"/>
      <c r="C2363" s="841" t="s">
        <v>36</v>
      </c>
      <c r="D2363" s="842"/>
      <c r="E2363" s="842"/>
      <c r="F2363" s="842"/>
      <c r="G2363" s="842"/>
      <c r="H2363" s="842"/>
      <c r="I2363" s="842"/>
      <c r="J2363" s="842"/>
      <c r="K2363" s="842"/>
      <c r="L2363" s="842"/>
      <c r="M2363" s="842"/>
      <c r="N2363" s="842"/>
      <c r="O2363" s="843"/>
      <c r="P2363" s="82"/>
    </row>
    <row r="2364" spans="2:16" ht="14.4" thickBot="1">
      <c r="B2364" s="81"/>
      <c r="C2364" s="30"/>
      <c r="O2364" s="29"/>
      <c r="P2364" s="82"/>
    </row>
    <row r="2365" spans="2:16">
      <c r="B2365" s="81"/>
      <c r="C2365" s="117" t="s">
        <v>37</v>
      </c>
      <c r="D2365" s="776" t="s">
        <v>38</v>
      </c>
      <c r="E2365" s="777"/>
      <c r="F2365" s="777"/>
      <c r="G2365" s="777"/>
      <c r="H2365" s="777"/>
      <c r="I2365" s="777"/>
      <c r="J2365" s="777"/>
      <c r="K2365" s="777"/>
      <c r="L2365" s="778"/>
      <c r="M2365" s="839" t="s">
        <v>39</v>
      </c>
      <c r="N2365" s="840"/>
      <c r="O2365" s="117" t="s">
        <v>8</v>
      </c>
      <c r="P2365" s="82"/>
    </row>
    <row r="2366" spans="2:16" ht="14.4" thickBot="1">
      <c r="B2366" s="81"/>
      <c r="C2366" s="118">
        <f>+'PRESUPUESTO OFICIAL (Entidad)'!D66</f>
        <v>11.02</v>
      </c>
      <c r="D2366" s="807" t="str">
        <f>+'PRESUPUESTO OFICIAL (Entidad)'!E66</f>
        <v xml:space="preserve">Construcción tanque séptico </v>
      </c>
      <c r="E2366" s="808"/>
      <c r="F2366" s="808"/>
      <c r="G2366" s="808"/>
      <c r="H2366" s="808"/>
      <c r="I2366" s="808"/>
      <c r="J2366" s="808"/>
      <c r="K2366" s="808"/>
      <c r="L2366" s="809"/>
      <c r="M2366" s="807" t="str">
        <f>+'PRESUPUESTO OFICIAL (Entidad)'!F66</f>
        <v>UND</v>
      </c>
      <c r="N2366" s="809"/>
      <c r="O2366" s="119">
        <f>+'PRESUPUESTO OFICIAL (Entidad)'!G66</f>
        <v>10</v>
      </c>
      <c r="P2366" s="82"/>
    </row>
    <row r="2367" spans="2:16">
      <c r="B2367" s="81"/>
      <c r="C2367" s="779" t="s">
        <v>40</v>
      </c>
      <c r="D2367" s="780"/>
      <c r="E2367" s="780"/>
      <c r="F2367" s="780"/>
      <c r="G2367" s="780"/>
      <c r="H2367" s="780"/>
      <c r="I2367" s="780"/>
      <c r="J2367" s="780"/>
      <c r="K2367" s="780"/>
      <c r="L2367" s="780"/>
      <c r="M2367" s="780"/>
      <c r="N2367" s="780"/>
      <c r="O2367" s="781"/>
      <c r="P2367" s="82"/>
    </row>
    <row r="2368" spans="2:16">
      <c r="B2368" s="81"/>
      <c r="C2368" s="782"/>
      <c r="D2368" s="783"/>
      <c r="E2368" s="783"/>
      <c r="F2368" s="783"/>
      <c r="G2368" s="783"/>
      <c r="H2368" s="783"/>
      <c r="I2368" s="783"/>
      <c r="J2368" s="783"/>
      <c r="K2368" s="783"/>
      <c r="L2368" s="783"/>
      <c r="M2368" s="783"/>
      <c r="N2368" s="783"/>
      <c r="O2368" s="784"/>
      <c r="P2368" s="82"/>
    </row>
    <row r="2369" spans="2:16" ht="14.4" thickBot="1">
      <c r="B2369" s="81"/>
      <c r="C2369" s="785"/>
      <c r="D2369" s="786"/>
      <c r="E2369" s="786"/>
      <c r="F2369" s="786"/>
      <c r="G2369" s="786"/>
      <c r="H2369" s="786"/>
      <c r="I2369" s="786"/>
      <c r="J2369" s="786"/>
      <c r="K2369" s="786"/>
      <c r="L2369" s="786"/>
      <c r="M2369" s="786"/>
      <c r="N2369" s="786"/>
      <c r="O2369" s="787"/>
      <c r="P2369" s="82"/>
    </row>
    <row r="2370" spans="2:16">
      <c r="B2370" s="81"/>
      <c r="C2370" s="757" t="s">
        <v>38</v>
      </c>
      <c r="D2370" s="837"/>
      <c r="E2370" s="837"/>
      <c r="F2370" s="837"/>
      <c r="G2370" s="838"/>
      <c r="H2370" s="759" t="s">
        <v>41</v>
      </c>
      <c r="I2370" s="837"/>
      <c r="J2370" s="805" t="s">
        <v>42</v>
      </c>
      <c r="K2370" s="806"/>
      <c r="L2370" s="121" t="s">
        <v>43</v>
      </c>
      <c r="M2370" s="759" t="s">
        <v>44</v>
      </c>
      <c r="N2370" s="760"/>
      <c r="O2370" s="122" t="s">
        <v>45</v>
      </c>
      <c r="P2370" s="82"/>
    </row>
    <row r="2371" spans="2:16">
      <c r="B2371" s="81"/>
      <c r="C2371" s="761" t="s">
        <v>78</v>
      </c>
      <c r="D2371" s="762"/>
      <c r="E2371" s="762"/>
      <c r="F2371" s="762"/>
      <c r="G2371" s="844"/>
      <c r="H2371" s="845"/>
      <c r="I2371" s="844"/>
      <c r="J2371" s="826" t="s">
        <v>79</v>
      </c>
      <c r="K2371" s="827"/>
      <c r="L2371" s="134">
        <f>+O2406</f>
        <v>96000</v>
      </c>
      <c r="M2371" s="846">
        <v>0.1</v>
      </c>
      <c r="N2371" s="847"/>
      <c r="O2371" s="135">
        <f>+ROUND(L2371*M2371,2)</f>
        <v>9600</v>
      </c>
      <c r="P2371" s="82"/>
    </row>
    <row r="2372" spans="2:16">
      <c r="B2372" s="81"/>
      <c r="C2372" s="202" t="s">
        <v>203</v>
      </c>
      <c r="D2372" s="164"/>
      <c r="E2372" s="164"/>
      <c r="F2372" s="164"/>
      <c r="G2372" s="204"/>
      <c r="H2372" s="205"/>
      <c r="I2372" s="204"/>
      <c r="J2372" s="863" t="s">
        <v>81</v>
      </c>
      <c r="K2372" s="864"/>
      <c r="L2372" s="206">
        <v>60000</v>
      </c>
      <c r="M2372" s="874">
        <v>15</v>
      </c>
      <c r="N2372" s="875"/>
      <c r="O2372" s="207">
        <f>+L2372/M2372</f>
        <v>4000</v>
      </c>
      <c r="P2372" s="82"/>
    </row>
    <row r="2373" spans="2:16" ht="14.4" thickBot="1">
      <c r="B2373" s="81"/>
      <c r="C2373" s="393" t="s">
        <v>306</v>
      </c>
      <c r="D2373" s="394"/>
      <c r="E2373" s="394"/>
      <c r="F2373" s="394"/>
      <c r="G2373" s="395"/>
      <c r="H2373" s="853"/>
      <c r="I2373" s="852"/>
      <c r="J2373" s="765" t="s">
        <v>81</v>
      </c>
      <c r="K2373" s="766"/>
      <c r="L2373" s="212">
        <v>80000</v>
      </c>
      <c r="M2373" s="854">
        <v>15</v>
      </c>
      <c r="N2373" s="855"/>
      <c r="O2373" s="207">
        <f>+L2373/M2373</f>
        <v>5333.333333333333</v>
      </c>
      <c r="P2373" s="82"/>
    </row>
    <row r="2374" spans="2:16" ht="14.4" thickBot="1">
      <c r="B2374" s="81"/>
      <c r="C2374" s="767" t="s">
        <v>46</v>
      </c>
      <c r="D2374" s="768"/>
      <c r="E2374" s="768"/>
      <c r="F2374" s="768"/>
      <c r="G2374" s="768"/>
      <c r="H2374" s="768"/>
      <c r="I2374" s="768"/>
      <c r="J2374" s="768"/>
      <c r="K2374" s="768"/>
      <c r="L2374" s="768"/>
      <c r="M2374" s="768"/>
      <c r="N2374" s="769"/>
      <c r="O2374" s="136">
        <f>SUM(O2371:O2373)</f>
        <v>18933.333333333332</v>
      </c>
      <c r="P2374" s="82"/>
    </row>
    <row r="2375" spans="2:16">
      <c r="B2375" s="81"/>
      <c r="C2375" s="779" t="s">
        <v>47</v>
      </c>
      <c r="D2375" s="780"/>
      <c r="E2375" s="780"/>
      <c r="F2375" s="780"/>
      <c r="G2375" s="780"/>
      <c r="H2375" s="780"/>
      <c r="I2375" s="780"/>
      <c r="J2375" s="780"/>
      <c r="K2375" s="780"/>
      <c r="L2375" s="780"/>
      <c r="M2375" s="780"/>
      <c r="N2375" s="780"/>
      <c r="O2375" s="781"/>
      <c r="P2375" s="82"/>
    </row>
    <row r="2376" spans="2:16">
      <c r="B2376" s="81"/>
      <c r="C2376" s="782"/>
      <c r="D2376" s="783"/>
      <c r="E2376" s="783"/>
      <c r="F2376" s="783"/>
      <c r="G2376" s="783"/>
      <c r="H2376" s="783"/>
      <c r="I2376" s="783"/>
      <c r="J2376" s="783"/>
      <c r="K2376" s="783"/>
      <c r="L2376" s="783"/>
      <c r="M2376" s="783"/>
      <c r="N2376" s="783"/>
      <c r="O2376" s="784"/>
      <c r="P2376" s="82"/>
    </row>
    <row r="2377" spans="2:16" ht="14.4" thickBot="1">
      <c r="B2377" s="81"/>
      <c r="C2377" s="785"/>
      <c r="D2377" s="786"/>
      <c r="E2377" s="786"/>
      <c r="F2377" s="786"/>
      <c r="G2377" s="786"/>
      <c r="H2377" s="786"/>
      <c r="I2377" s="786"/>
      <c r="J2377" s="786"/>
      <c r="K2377" s="786"/>
      <c r="L2377" s="786"/>
      <c r="M2377" s="786"/>
      <c r="N2377" s="786"/>
      <c r="O2377" s="787"/>
      <c r="P2377" s="82"/>
    </row>
    <row r="2378" spans="2:16">
      <c r="B2378" s="81"/>
      <c r="C2378" s="757" t="s">
        <v>38</v>
      </c>
      <c r="D2378" s="758"/>
      <c r="E2378" s="758"/>
      <c r="F2378" s="758"/>
      <c r="G2378" s="758"/>
      <c r="H2378" s="758"/>
      <c r="I2378" s="758"/>
      <c r="J2378" s="760"/>
      <c r="K2378" s="241" t="s">
        <v>39</v>
      </c>
      <c r="L2378" s="121" t="s">
        <v>8</v>
      </c>
      <c r="M2378" s="759" t="s">
        <v>48</v>
      </c>
      <c r="N2378" s="760"/>
      <c r="O2378" s="122" t="s">
        <v>45</v>
      </c>
      <c r="P2378" s="82"/>
    </row>
    <row r="2379" spans="2:16">
      <c r="B2379" s="81"/>
      <c r="C2379" s="530" t="s">
        <v>307</v>
      </c>
      <c r="D2379" s="531"/>
      <c r="E2379" s="531"/>
      <c r="F2379" s="531"/>
      <c r="G2379" s="531"/>
      <c r="H2379" s="531"/>
      <c r="I2379" s="531"/>
      <c r="J2379" s="532"/>
      <c r="K2379" s="523" t="s">
        <v>312</v>
      </c>
      <c r="L2379" s="524">
        <v>7.9200000000000007E-2</v>
      </c>
      <c r="M2379" s="889">
        <v>100000</v>
      </c>
      <c r="N2379" s="890"/>
      <c r="O2379" s="135">
        <f>+ROUND(M2379*L2379,2)</f>
        <v>7920</v>
      </c>
      <c r="P2379" s="82"/>
    </row>
    <row r="2380" spans="2:16">
      <c r="B2380" s="81"/>
      <c r="C2380" s="580" t="s">
        <v>313</v>
      </c>
      <c r="D2380" s="581"/>
      <c r="E2380" s="581"/>
      <c r="F2380" s="581"/>
      <c r="G2380" s="581"/>
      <c r="H2380" s="581"/>
      <c r="I2380" s="581"/>
      <c r="J2380" s="582"/>
      <c r="K2380" s="208" t="s">
        <v>312</v>
      </c>
      <c r="L2380" s="524">
        <v>1</v>
      </c>
      <c r="M2380" s="889">
        <v>700000</v>
      </c>
      <c r="N2380" s="890"/>
      <c r="O2380" s="135">
        <f t="shared" ref="O2380:O2388" si="21">+ROUND(M2380*L2380,2)</f>
        <v>700000</v>
      </c>
      <c r="P2380" s="82"/>
    </row>
    <row r="2381" spans="2:16">
      <c r="B2381" s="81"/>
      <c r="C2381" s="580" t="s">
        <v>310</v>
      </c>
      <c r="D2381" s="581"/>
      <c r="E2381" s="581"/>
      <c r="F2381" s="581"/>
      <c r="G2381" s="581"/>
      <c r="H2381" s="581"/>
      <c r="I2381" s="581"/>
      <c r="J2381" s="582"/>
      <c r="K2381" s="208" t="s">
        <v>312</v>
      </c>
      <c r="L2381" s="524">
        <v>0.26400000000000001</v>
      </c>
      <c r="M2381" s="889">
        <v>600000</v>
      </c>
      <c r="N2381" s="890"/>
      <c r="O2381" s="135">
        <f t="shared" si="21"/>
        <v>158400</v>
      </c>
      <c r="P2381" s="82"/>
    </row>
    <row r="2382" spans="2:16">
      <c r="B2382" s="81"/>
      <c r="C2382" s="580" t="s">
        <v>314</v>
      </c>
      <c r="D2382" s="581"/>
      <c r="E2382" s="581"/>
      <c r="F2382" s="581"/>
      <c r="G2382" s="581"/>
      <c r="H2382" s="581"/>
      <c r="I2382" s="581"/>
      <c r="J2382" s="582"/>
      <c r="K2382" s="208" t="s">
        <v>88</v>
      </c>
      <c r="L2382" s="524">
        <v>80</v>
      </c>
      <c r="M2382" s="889">
        <v>5000</v>
      </c>
      <c r="N2382" s="890"/>
      <c r="O2382" s="135">
        <f t="shared" si="21"/>
        <v>400000</v>
      </c>
      <c r="P2382" s="82"/>
    </row>
    <row r="2383" spans="2:16">
      <c r="B2383" s="81"/>
      <c r="C2383" s="580" t="s">
        <v>315</v>
      </c>
      <c r="D2383" s="581"/>
      <c r="E2383" s="581"/>
      <c r="F2383" s="581"/>
      <c r="G2383" s="581"/>
      <c r="H2383" s="581"/>
      <c r="I2383" s="581"/>
      <c r="J2383" s="582"/>
      <c r="K2383" s="208" t="s">
        <v>154</v>
      </c>
      <c r="L2383" s="524">
        <v>0.6</v>
      </c>
      <c r="M2383" s="889">
        <v>90440</v>
      </c>
      <c r="N2383" s="890"/>
      <c r="O2383" s="135">
        <f t="shared" si="21"/>
        <v>54264</v>
      </c>
      <c r="P2383" s="82"/>
    </row>
    <row r="2384" spans="2:16">
      <c r="B2384" s="81"/>
      <c r="C2384" s="580" t="s">
        <v>316</v>
      </c>
      <c r="D2384" s="581"/>
      <c r="E2384" s="581"/>
      <c r="F2384" s="581"/>
      <c r="G2384" s="581"/>
      <c r="H2384" s="581"/>
      <c r="I2384" s="581"/>
      <c r="J2384" s="582"/>
      <c r="K2384" s="208" t="s">
        <v>163</v>
      </c>
      <c r="L2384" s="524">
        <v>1</v>
      </c>
      <c r="M2384" s="889">
        <v>15042.9923</v>
      </c>
      <c r="N2384" s="890"/>
      <c r="O2384" s="135">
        <f t="shared" si="21"/>
        <v>15042.99</v>
      </c>
      <c r="P2384" s="82"/>
    </row>
    <row r="2385" spans="2:16">
      <c r="B2385" s="81"/>
      <c r="C2385" s="580" t="s">
        <v>317</v>
      </c>
      <c r="D2385" s="581"/>
      <c r="E2385" s="581"/>
      <c r="F2385" s="581"/>
      <c r="G2385" s="581"/>
      <c r="H2385" s="581"/>
      <c r="I2385" s="581"/>
      <c r="J2385" s="582"/>
      <c r="K2385" s="208" t="s">
        <v>154</v>
      </c>
      <c r="L2385" s="524">
        <v>1</v>
      </c>
      <c r="M2385" s="889">
        <v>15073.333333333334</v>
      </c>
      <c r="N2385" s="890"/>
      <c r="O2385" s="135">
        <f t="shared" si="21"/>
        <v>15073.33</v>
      </c>
      <c r="P2385" s="82"/>
    </row>
    <row r="2386" spans="2:16">
      <c r="B2386" s="81"/>
      <c r="C2386" s="580" t="s">
        <v>318</v>
      </c>
      <c r="D2386" s="581"/>
      <c r="E2386" s="581"/>
      <c r="F2386" s="581"/>
      <c r="G2386" s="581"/>
      <c r="H2386" s="581"/>
      <c r="I2386" s="581"/>
      <c r="J2386" s="582"/>
      <c r="K2386" s="208" t="s">
        <v>163</v>
      </c>
      <c r="L2386" s="524">
        <v>1</v>
      </c>
      <c r="M2386" s="889">
        <v>5500</v>
      </c>
      <c r="N2386" s="890"/>
      <c r="O2386" s="135">
        <f t="shared" si="21"/>
        <v>5500</v>
      </c>
      <c r="P2386" s="82"/>
    </row>
    <row r="2387" spans="2:16">
      <c r="B2387" s="81"/>
      <c r="C2387" s="580" t="s">
        <v>319</v>
      </c>
      <c r="D2387" s="581"/>
      <c r="E2387" s="581"/>
      <c r="F2387" s="581"/>
      <c r="G2387" s="581"/>
      <c r="H2387" s="581"/>
      <c r="I2387" s="581"/>
      <c r="J2387" s="582"/>
      <c r="K2387" s="208" t="s">
        <v>163</v>
      </c>
      <c r="L2387" s="524">
        <v>1</v>
      </c>
      <c r="M2387" s="896">
        <v>15042.9923</v>
      </c>
      <c r="N2387" s="897"/>
      <c r="O2387" s="135">
        <f t="shared" si="21"/>
        <v>15042.99</v>
      </c>
      <c r="P2387" s="82"/>
    </row>
    <row r="2388" spans="2:16">
      <c r="B2388" s="81"/>
      <c r="C2388" s="580" t="s">
        <v>320</v>
      </c>
      <c r="D2388" s="581"/>
      <c r="E2388" s="581"/>
      <c r="F2388" s="581"/>
      <c r="G2388" s="581"/>
      <c r="H2388" s="581"/>
      <c r="I2388" s="581"/>
      <c r="J2388" s="582"/>
      <c r="K2388" s="208" t="s">
        <v>312</v>
      </c>
      <c r="L2388" s="524">
        <v>0.52800000000000002</v>
      </c>
      <c r="M2388" s="889">
        <v>73000</v>
      </c>
      <c r="N2388" s="890"/>
      <c r="O2388" s="135">
        <f t="shared" si="21"/>
        <v>38544</v>
      </c>
      <c r="P2388" s="82"/>
    </row>
    <row r="2389" spans="2:16" ht="14.4" thickBot="1">
      <c r="B2389" s="81"/>
      <c r="C2389" s="202"/>
      <c r="D2389" s="164"/>
      <c r="E2389" s="164"/>
      <c r="F2389" s="164"/>
      <c r="G2389" s="164"/>
      <c r="H2389" s="164"/>
      <c r="I2389" s="164"/>
      <c r="J2389" s="204"/>
      <c r="K2389" s="208"/>
      <c r="L2389" s="209"/>
      <c r="M2389" s="860"/>
      <c r="N2389" s="861"/>
      <c r="O2389" s="135"/>
      <c r="P2389" s="82"/>
    </row>
    <row r="2390" spans="2:16" ht="14.4" thickBot="1">
      <c r="B2390" s="81"/>
      <c r="C2390" s="767" t="s">
        <v>46</v>
      </c>
      <c r="D2390" s="768"/>
      <c r="E2390" s="768"/>
      <c r="F2390" s="768"/>
      <c r="G2390" s="768"/>
      <c r="H2390" s="768"/>
      <c r="I2390" s="768"/>
      <c r="J2390" s="768"/>
      <c r="K2390" s="768"/>
      <c r="L2390" s="768"/>
      <c r="M2390" s="768"/>
      <c r="N2390" s="769"/>
      <c r="O2390" s="141">
        <f>SUM(O2379:O2389)</f>
        <v>1409787.31</v>
      </c>
      <c r="P2390" s="82"/>
    </row>
    <row r="2391" spans="2:16">
      <c r="B2391" s="81"/>
      <c r="C2391" s="779" t="s">
        <v>49</v>
      </c>
      <c r="D2391" s="780"/>
      <c r="E2391" s="780"/>
      <c r="F2391" s="780"/>
      <c r="G2391" s="780"/>
      <c r="H2391" s="780"/>
      <c r="I2391" s="780"/>
      <c r="J2391" s="780"/>
      <c r="K2391" s="780"/>
      <c r="L2391" s="780"/>
      <c r="M2391" s="780"/>
      <c r="N2391" s="780"/>
      <c r="O2391" s="781"/>
      <c r="P2391" s="82"/>
    </row>
    <row r="2392" spans="2:16">
      <c r="B2392" s="81"/>
      <c r="C2392" s="782"/>
      <c r="D2392" s="783"/>
      <c r="E2392" s="783"/>
      <c r="F2392" s="783"/>
      <c r="G2392" s="783"/>
      <c r="H2392" s="783"/>
      <c r="I2392" s="783"/>
      <c r="J2392" s="783"/>
      <c r="K2392" s="783"/>
      <c r="L2392" s="783"/>
      <c r="M2392" s="783"/>
      <c r="N2392" s="783"/>
      <c r="O2392" s="784"/>
      <c r="P2392" s="82"/>
    </row>
    <row r="2393" spans="2:16" ht="14.4" thickBot="1">
      <c r="B2393" s="81"/>
      <c r="C2393" s="785"/>
      <c r="D2393" s="786"/>
      <c r="E2393" s="786"/>
      <c r="F2393" s="786"/>
      <c r="G2393" s="786"/>
      <c r="H2393" s="786"/>
      <c r="I2393" s="786"/>
      <c r="J2393" s="786"/>
      <c r="K2393" s="786"/>
      <c r="L2393" s="786"/>
      <c r="M2393" s="786"/>
      <c r="N2393" s="786"/>
      <c r="O2393" s="787"/>
      <c r="P2393" s="82"/>
    </row>
    <row r="2394" spans="2:16">
      <c r="B2394" s="81"/>
      <c r="C2394" s="757" t="s">
        <v>50</v>
      </c>
      <c r="D2394" s="758"/>
      <c r="E2394" s="758"/>
      <c r="F2394" s="758"/>
      <c r="G2394" s="758"/>
      <c r="H2394" s="758"/>
      <c r="I2394" s="758"/>
      <c r="J2394" s="121" t="s">
        <v>51</v>
      </c>
      <c r="K2394" s="237" t="s">
        <v>52</v>
      </c>
      <c r="L2394" s="124" t="s">
        <v>53</v>
      </c>
      <c r="M2394" s="759" t="s">
        <v>54</v>
      </c>
      <c r="N2394" s="760"/>
      <c r="O2394" s="122" t="s">
        <v>45</v>
      </c>
      <c r="P2394" s="82"/>
    </row>
    <row r="2395" spans="2:16">
      <c r="B2395" s="81"/>
      <c r="C2395" s="761" t="s">
        <v>196</v>
      </c>
      <c r="D2395" s="762"/>
      <c r="E2395" s="762"/>
      <c r="F2395" s="762"/>
      <c r="G2395" s="762"/>
      <c r="H2395" s="762"/>
      <c r="I2395" s="762"/>
      <c r="J2395" s="55">
        <v>1</v>
      </c>
      <c r="K2395" s="56">
        <v>12</v>
      </c>
      <c r="L2395" s="55" t="s">
        <v>197</v>
      </c>
      <c r="M2395" s="763">
        <v>1800</v>
      </c>
      <c r="N2395" s="764"/>
      <c r="O2395" s="54">
        <f>M2395*K2395*J2395</f>
        <v>21600</v>
      </c>
      <c r="P2395" s="82"/>
    </row>
    <row r="2396" spans="2:16" ht="14.4" thickBot="1">
      <c r="B2396" s="81"/>
      <c r="C2396" s="755"/>
      <c r="D2396" s="756"/>
      <c r="E2396" s="756"/>
      <c r="F2396" s="756"/>
      <c r="G2396" s="756"/>
      <c r="H2396" s="756"/>
      <c r="I2396" s="756"/>
      <c r="J2396" s="46"/>
      <c r="K2396" s="26"/>
      <c r="L2396" s="46"/>
      <c r="M2396" s="765"/>
      <c r="N2396" s="766"/>
      <c r="O2396" s="151"/>
      <c r="P2396" s="82"/>
    </row>
    <row r="2397" spans="2:16" ht="14.4" thickBot="1">
      <c r="B2397" s="81"/>
      <c r="C2397" s="767" t="s">
        <v>46</v>
      </c>
      <c r="D2397" s="768"/>
      <c r="E2397" s="768"/>
      <c r="F2397" s="768"/>
      <c r="G2397" s="768"/>
      <c r="H2397" s="768"/>
      <c r="I2397" s="768"/>
      <c r="J2397" s="768"/>
      <c r="K2397" s="768"/>
      <c r="L2397" s="768"/>
      <c r="M2397" s="768"/>
      <c r="N2397" s="769"/>
      <c r="O2397" s="136">
        <f>SUM(O2395:O2396)</f>
        <v>21600</v>
      </c>
      <c r="P2397" s="82"/>
    </row>
    <row r="2398" spans="2:16">
      <c r="B2398" s="81"/>
      <c r="C2398" s="779" t="s">
        <v>55</v>
      </c>
      <c r="D2398" s="780"/>
      <c r="E2398" s="780"/>
      <c r="F2398" s="780"/>
      <c r="G2398" s="780"/>
      <c r="H2398" s="780"/>
      <c r="I2398" s="780"/>
      <c r="J2398" s="780"/>
      <c r="K2398" s="780"/>
      <c r="L2398" s="780"/>
      <c r="M2398" s="780"/>
      <c r="N2398" s="780"/>
      <c r="O2398" s="781"/>
      <c r="P2398" s="82"/>
    </row>
    <row r="2399" spans="2:16">
      <c r="B2399" s="81"/>
      <c r="C2399" s="782"/>
      <c r="D2399" s="783"/>
      <c r="E2399" s="783"/>
      <c r="F2399" s="783"/>
      <c r="G2399" s="783"/>
      <c r="H2399" s="783"/>
      <c r="I2399" s="783"/>
      <c r="J2399" s="783"/>
      <c r="K2399" s="783"/>
      <c r="L2399" s="783"/>
      <c r="M2399" s="783"/>
      <c r="N2399" s="783"/>
      <c r="O2399" s="784"/>
      <c r="P2399" s="82"/>
    </row>
    <row r="2400" spans="2:16" ht="14.4" thickBot="1">
      <c r="B2400" s="81"/>
      <c r="C2400" s="785"/>
      <c r="D2400" s="786"/>
      <c r="E2400" s="786"/>
      <c r="F2400" s="786"/>
      <c r="G2400" s="786"/>
      <c r="H2400" s="786"/>
      <c r="I2400" s="786"/>
      <c r="J2400" s="786"/>
      <c r="K2400" s="786"/>
      <c r="L2400" s="786"/>
      <c r="M2400" s="786"/>
      <c r="N2400" s="786"/>
      <c r="O2400" s="787"/>
      <c r="P2400" s="82"/>
    </row>
    <row r="2401" spans="2:16" ht="26.4" customHeight="1">
      <c r="B2401" s="81"/>
      <c r="C2401" s="770" t="s">
        <v>56</v>
      </c>
      <c r="D2401" s="771"/>
      <c r="E2401" s="771"/>
      <c r="F2401" s="771"/>
      <c r="G2401" s="771"/>
      <c r="H2401" s="771"/>
      <c r="I2401" s="771"/>
      <c r="J2401" s="143" t="s">
        <v>57</v>
      </c>
      <c r="K2401" s="144" t="s">
        <v>58</v>
      </c>
      <c r="L2401" s="145" t="s">
        <v>59</v>
      </c>
      <c r="M2401" s="772" t="s">
        <v>44</v>
      </c>
      <c r="N2401" s="773"/>
      <c r="O2401" s="146" t="s">
        <v>45</v>
      </c>
      <c r="P2401" s="82"/>
    </row>
    <row r="2402" spans="2:16">
      <c r="B2402" s="81"/>
      <c r="C2402" s="52" t="s">
        <v>97</v>
      </c>
      <c r="D2402" s="51"/>
      <c r="E2402" s="51"/>
      <c r="F2402" s="51"/>
      <c r="G2402" s="51"/>
      <c r="H2402" s="51"/>
      <c r="I2402" s="51"/>
      <c r="J2402" s="142">
        <v>320000</v>
      </c>
      <c r="K2402" s="147">
        <v>1.8</v>
      </c>
      <c r="L2402" s="148">
        <f>ROUND(K2402*J2402,2)</f>
        <v>576000</v>
      </c>
      <c r="M2402" s="848">
        <v>6</v>
      </c>
      <c r="N2402" s="849"/>
      <c r="O2402" s="149">
        <f>+ROUND(L2402/M2402,2)</f>
        <v>96000</v>
      </c>
      <c r="P2402" s="82"/>
    </row>
    <row r="2403" spans="2:16">
      <c r="B2403" s="81"/>
      <c r="C2403" s="52"/>
      <c r="D2403" s="51"/>
      <c r="E2403" s="51"/>
      <c r="F2403" s="51"/>
      <c r="G2403" s="51"/>
      <c r="H2403" s="51"/>
      <c r="I2403" s="51"/>
      <c r="J2403" s="142"/>
      <c r="K2403" s="147"/>
      <c r="L2403" s="148"/>
      <c r="M2403" s="848"/>
      <c r="N2403" s="849"/>
      <c r="O2403" s="149"/>
      <c r="P2403" s="82"/>
    </row>
    <row r="2404" spans="2:16">
      <c r="B2404" s="81"/>
      <c r="C2404" s="52"/>
      <c r="D2404" s="51"/>
      <c r="E2404" s="51"/>
      <c r="F2404" s="51"/>
      <c r="G2404" s="51"/>
      <c r="H2404" s="51"/>
      <c r="I2404" s="51"/>
      <c r="J2404" s="50"/>
      <c r="K2404" s="49"/>
      <c r="L2404" s="48"/>
      <c r="M2404" s="802"/>
      <c r="N2404" s="803"/>
      <c r="O2404" s="47"/>
      <c r="P2404" s="82"/>
    </row>
    <row r="2405" spans="2:16" ht="14.4" thickBot="1">
      <c r="B2405" s="81"/>
      <c r="C2405" s="755"/>
      <c r="D2405" s="756"/>
      <c r="E2405" s="756"/>
      <c r="F2405" s="756"/>
      <c r="G2405" s="756"/>
      <c r="H2405" s="756"/>
      <c r="I2405" s="756"/>
      <c r="J2405" s="46"/>
      <c r="K2405" s="26"/>
      <c r="L2405" s="46"/>
      <c r="M2405" s="765"/>
      <c r="N2405" s="766"/>
      <c r="O2405" s="45"/>
      <c r="P2405" s="82"/>
    </row>
    <row r="2406" spans="2:16" ht="14.4" thickBot="1">
      <c r="B2406" s="81"/>
      <c r="C2406" s="767" t="s">
        <v>46</v>
      </c>
      <c r="D2406" s="768"/>
      <c r="E2406" s="768"/>
      <c r="F2406" s="768"/>
      <c r="G2406" s="768"/>
      <c r="H2406" s="768"/>
      <c r="I2406" s="768"/>
      <c r="J2406" s="768"/>
      <c r="K2406" s="768"/>
      <c r="L2406" s="768"/>
      <c r="M2406" s="768"/>
      <c r="N2406" s="769"/>
      <c r="O2406" s="141">
        <f>SUM(O2402:O2405)</f>
        <v>96000</v>
      </c>
      <c r="P2406" s="82"/>
    </row>
    <row r="2407" spans="2:16" ht="14.4" thickBot="1">
      <c r="B2407" s="81"/>
      <c r="C2407" s="30"/>
      <c r="O2407" s="29"/>
      <c r="P2407" s="82"/>
    </row>
    <row r="2408" spans="2:16" ht="14.4" thickBot="1">
      <c r="B2408" s="81"/>
      <c r="C2408" s="752" t="s">
        <v>60</v>
      </c>
      <c r="D2408" s="753"/>
      <c r="E2408" s="753"/>
      <c r="F2408" s="753"/>
      <c r="G2408" s="753"/>
      <c r="H2408" s="753"/>
      <c r="I2408" s="753"/>
      <c r="J2408" s="753"/>
      <c r="K2408" s="753"/>
      <c r="L2408" s="753"/>
      <c r="M2408" s="753"/>
      <c r="N2408" s="754"/>
      <c r="O2408" s="150">
        <f>ROUND(O2406+O2397+O2390+O2374,2)</f>
        <v>1546320.64</v>
      </c>
      <c r="P2408" s="82"/>
    </row>
    <row r="2409" spans="2:16">
      <c r="B2409" s="81"/>
      <c r="C2409" s="779" t="s">
        <v>61</v>
      </c>
      <c r="D2409" s="780"/>
      <c r="E2409" s="780"/>
      <c r="F2409" s="780"/>
      <c r="G2409" s="780"/>
      <c r="H2409" s="780"/>
      <c r="I2409" s="780"/>
      <c r="J2409" s="780"/>
      <c r="K2409" s="780"/>
      <c r="L2409" s="780"/>
      <c r="M2409" s="780"/>
      <c r="N2409" s="780"/>
      <c r="O2409" s="781"/>
      <c r="P2409" s="82"/>
    </row>
    <row r="2410" spans="2:16">
      <c r="B2410" s="81"/>
      <c r="C2410" s="782"/>
      <c r="D2410" s="783"/>
      <c r="E2410" s="783"/>
      <c r="F2410" s="783"/>
      <c r="G2410" s="783"/>
      <c r="H2410" s="783"/>
      <c r="I2410" s="783"/>
      <c r="J2410" s="783"/>
      <c r="K2410" s="783"/>
      <c r="L2410" s="783"/>
      <c r="M2410" s="783"/>
      <c r="N2410" s="783"/>
      <c r="O2410" s="784"/>
      <c r="P2410" s="82"/>
    </row>
    <row r="2411" spans="2:16" ht="14.4" thickBot="1">
      <c r="B2411" s="81"/>
      <c r="C2411" s="785"/>
      <c r="D2411" s="786"/>
      <c r="E2411" s="786"/>
      <c r="F2411" s="786"/>
      <c r="G2411" s="786"/>
      <c r="H2411" s="786"/>
      <c r="I2411" s="786"/>
      <c r="J2411" s="786"/>
      <c r="K2411" s="786"/>
      <c r="L2411" s="786"/>
      <c r="M2411" s="786"/>
      <c r="N2411" s="786"/>
      <c r="O2411" s="787"/>
      <c r="P2411" s="82"/>
    </row>
    <row r="2412" spans="2:16">
      <c r="B2412" s="81"/>
      <c r="C2412" s="757" t="s">
        <v>62</v>
      </c>
      <c r="D2412" s="758"/>
      <c r="E2412" s="758"/>
      <c r="F2412" s="758"/>
      <c r="G2412" s="758"/>
      <c r="H2412" s="758"/>
      <c r="I2412" s="758"/>
      <c r="J2412" s="237"/>
      <c r="K2412" s="238"/>
      <c r="L2412" s="125" t="s">
        <v>63</v>
      </c>
      <c r="M2412" s="850" t="s">
        <v>64</v>
      </c>
      <c r="N2412" s="851"/>
      <c r="O2412" s="127"/>
      <c r="P2412" s="82"/>
    </row>
    <row r="2413" spans="2:16">
      <c r="B2413" s="81"/>
      <c r="C2413" s="761" t="s">
        <v>18</v>
      </c>
      <c r="D2413" s="762"/>
      <c r="E2413" s="762"/>
      <c r="F2413" s="762"/>
      <c r="G2413" s="762"/>
      <c r="H2413" s="762"/>
      <c r="I2413" s="762"/>
      <c r="J2413" s="43"/>
      <c r="K2413" s="42"/>
      <c r="L2413" s="39">
        <v>0.28999999999999998</v>
      </c>
      <c r="M2413" s="831">
        <f>+ROUND(O2408*L2413,2)</f>
        <v>448432.99</v>
      </c>
      <c r="N2413" s="832"/>
      <c r="O2413" s="38"/>
      <c r="P2413" s="82"/>
    </row>
    <row r="2414" spans="2:16">
      <c r="B2414" s="81"/>
      <c r="C2414" s="44" t="s">
        <v>65</v>
      </c>
      <c r="D2414" s="31"/>
      <c r="E2414" s="31"/>
      <c r="F2414" s="31"/>
      <c r="G2414" s="31"/>
      <c r="H2414" s="31"/>
      <c r="I2414" s="31"/>
      <c r="J2414" s="43"/>
      <c r="K2414" s="42"/>
      <c r="L2414" s="39">
        <v>0.01</v>
      </c>
      <c r="M2414" s="831">
        <f>+ROUND(O2408*L2414,2)</f>
        <v>15463.21</v>
      </c>
      <c r="N2414" s="832"/>
      <c r="O2414" s="38"/>
      <c r="P2414" s="82"/>
    </row>
    <row r="2415" spans="2:16" ht="14.4" thickBot="1">
      <c r="B2415" s="81"/>
      <c r="C2415" s="239" t="s">
        <v>66</v>
      </c>
      <c r="D2415" s="240"/>
      <c r="E2415" s="240"/>
      <c r="F2415" s="240"/>
      <c r="G2415" s="240"/>
      <c r="H2415" s="240"/>
      <c r="I2415" s="240"/>
      <c r="J2415" s="41"/>
      <c r="K2415" s="40"/>
      <c r="L2415" s="39">
        <v>0.05</v>
      </c>
      <c r="M2415" s="833">
        <f>+ROUND(O2408*L2415,2)</f>
        <v>77316.03</v>
      </c>
      <c r="N2415" s="834"/>
      <c r="O2415" s="38"/>
      <c r="P2415" s="82"/>
    </row>
    <row r="2416" spans="2:16" ht="14.4" thickBot="1">
      <c r="B2416" s="81"/>
      <c r="C2416" s="767" t="s">
        <v>46</v>
      </c>
      <c r="D2416" s="768"/>
      <c r="E2416" s="768"/>
      <c r="F2416" s="768"/>
      <c r="G2416" s="768"/>
      <c r="H2416" s="768"/>
      <c r="I2416" s="768"/>
      <c r="J2416" s="768"/>
      <c r="K2416" s="768"/>
      <c r="L2416" s="768"/>
      <c r="M2416" s="768"/>
      <c r="N2416" s="769"/>
      <c r="O2416" s="136">
        <f>SUM(M2413:N2415)</f>
        <v>541212.23</v>
      </c>
      <c r="P2416" s="82"/>
    </row>
    <row r="2417" spans="2:16" ht="14.4" thickBot="1">
      <c r="B2417" s="81"/>
      <c r="C2417" s="30"/>
      <c r="O2417" s="29"/>
      <c r="P2417" s="82"/>
    </row>
    <row r="2418" spans="2:16" ht="14.4" thickBot="1">
      <c r="B2418" s="81"/>
      <c r="C2418" s="752" t="s">
        <v>67</v>
      </c>
      <c r="D2418" s="753"/>
      <c r="E2418" s="753"/>
      <c r="F2418" s="753"/>
      <c r="G2418" s="753"/>
      <c r="H2418" s="753"/>
      <c r="I2418" s="753"/>
      <c r="J2418" s="753"/>
      <c r="K2418" s="753"/>
      <c r="L2418" s="753"/>
      <c r="M2418" s="753"/>
      <c r="N2418" s="754"/>
      <c r="O2418" s="150">
        <f>+O2416+O2408</f>
        <v>2087532.8699999999</v>
      </c>
      <c r="P2418" s="82"/>
    </row>
    <row r="2419" spans="2:16">
      <c r="B2419" s="81"/>
      <c r="C2419" s="37"/>
      <c r="D2419" s="36"/>
      <c r="E2419" s="36"/>
      <c r="F2419" s="36"/>
      <c r="G2419" s="36"/>
      <c r="H2419" s="36"/>
      <c r="I2419" s="36"/>
      <c r="J2419" s="36"/>
      <c r="K2419" s="36"/>
      <c r="L2419" s="36"/>
      <c r="M2419" s="36"/>
      <c r="N2419" s="36"/>
      <c r="O2419" s="35"/>
      <c r="P2419" s="82"/>
    </row>
    <row r="2420" spans="2:16">
      <c r="B2420" s="81"/>
      <c r="C2420" s="30"/>
      <c r="O2420" s="29"/>
      <c r="P2420" s="82"/>
    </row>
    <row r="2421" spans="2:16">
      <c r="B2421" s="81"/>
      <c r="C2421" s="30"/>
      <c r="O2421" s="29"/>
      <c r="P2421" s="82"/>
    </row>
    <row r="2422" spans="2:16" ht="18">
      <c r="B2422" s="81"/>
      <c r="C2422" s="30"/>
      <c r="H2422" s="128" t="s">
        <v>75</v>
      </c>
      <c r="O2422" s="29"/>
      <c r="P2422" s="82"/>
    </row>
    <row r="2423" spans="2:16" ht="18">
      <c r="B2423" s="81"/>
      <c r="C2423" s="34"/>
      <c r="D2423" s="85"/>
      <c r="E2423" s="85"/>
      <c r="F2423" s="85"/>
      <c r="G2423" s="85"/>
      <c r="H2423" s="128"/>
      <c r="I2423" s="85"/>
      <c r="J2423" s="85"/>
      <c r="K2423" s="85"/>
      <c r="L2423" s="85"/>
      <c r="M2423" s="85"/>
      <c r="N2423" s="85"/>
      <c r="O2423" s="33"/>
      <c r="P2423" s="82"/>
    </row>
    <row r="2424" spans="2:16" ht="18">
      <c r="B2424" s="81"/>
      <c r="C2424" s="34"/>
      <c r="D2424" s="85"/>
      <c r="E2424" s="85"/>
      <c r="F2424" s="85"/>
      <c r="G2424" s="85"/>
      <c r="H2424" s="128"/>
      <c r="K2424" s="85"/>
      <c r="L2424" s="85"/>
      <c r="M2424" s="85"/>
      <c r="N2424" s="85"/>
      <c r="O2424" s="33"/>
      <c r="P2424" s="82"/>
    </row>
    <row r="2425" spans="2:16" ht="18">
      <c r="B2425" s="81"/>
      <c r="C2425" s="32"/>
      <c r="D2425" s="86"/>
      <c r="E2425" s="86"/>
      <c r="F2425" s="86"/>
      <c r="G2425" s="86"/>
      <c r="H2425" s="128" t="s">
        <v>76</v>
      </c>
      <c r="I2425" s="86"/>
      <c r="J2425" s="86"/>
      <c r="K2425" s="86"/>
      <c r="L2425" s="86"/>
      <c r="M2425" s="86"/>
      <c r="N2425" s="86"/>
      <c r="O2425" s="28"/>
      <c r="P2425" s="82"/>
    </row>
    <row r="2426" spans="2:16" ht="18">
      <c r="B2426" s="81"/>
      <c r="C2426" s="30"/>
      <c r="H2426" s="129" t="s">
        <v>95</v>
      </c>
      <c r="O2426" s="29"/>
      <c r="P2426" s="82"/>
    </row>
    <row r="2427" spans="2:16" ht="18">
      <c r="B2427" s="81"/>
      <c r="C2427" s="27"/>
      <c r="D2427" s="87"/>
      <c r="E2427" s="87"/>
      <c r="H2427" s="128" t="s">
        <v>77</v>
      </c>
      <c r="K2427" s="130"/>
      <c r="L2427" s="130"/>
      <c r="M2427" s="130"/>
      <c r="N2427" s="130"/>
      <c r="O2427" s="131"/>
      <c r="P2427" s="82"/>
    </row>
    <row r="2428" spans="2:16" ht="16.2" thickBot="1">
      <c r="B2428" s="81"/>
      <c r="C2428" s="835"/>
      <c r="D2428" s="836"/>
      <c r="E2428" s="836"/>
      <c r="F2428" s="26"/>
      <c r="G2428" s="26"/>
      <c r="H2428" s="26"/>
      <c r="I2428" s="26"/>
      <c r="J2428" s="26"/>
      <c r="K2428" s="132"/>
      <c r="L2428" s="132"/>
      <c r="M2428" s="132"/>
      <c r="N2428" s="132"/>
      <c r="O2428" s="133"/>
      <c r="P2428" s="82"/>
    </row>
    <row r="2429" spans="2:16" ht="14.4" thickBot="1">
      <c r="B2429" s="88"/>
      <c r="C2429" s="89"/>
      <c r="D2429" s="89"/>
      <c r="E2429" s="89"/>
      <c r="F2429" s="89"/>
      <c r="G2429" s="89"/>
      <c r="H2429" s="89"/>
      <c r="I2429" s="89"/>
      <c r="J2429" s="89"/>
      <c r="K2429" s="89"/>
      <c r="L2429" s="89"/>
      <c r="M2429" s="89"/>
      <c r="N2429" s="89"/>
      <c r="O2429" s="89"/>
      <c r="P2429" s="90"/>
    </row>
    <row r="2430" spans="2:16" ht="14.4" thickTop="1"/>
    <row r="2431" spans="2:16" ht="14.4" thickBot="1"/>
    <row r="2432" spans="2:16" ht="14.4" thickTop="1">
      <c r="B2432" s="828"/>
      <c r="C2432" s="829"/>
      <c r="D2432" s="829"/>
      <c r="E2432" s="829"/>
      <c r="F2432" s="829"/>
      <c r="G2432" s="829"/>
      <c r="H2432" s="829"/>
      <c r="I2432" s="829"/>
      <c r="J2432" s="829"/>
      <c r="K2432" s="829"/>
      <c r="L2432" s="829"/>
      <c r="M2432" s="829"/>
      <c r="N2432" s="829"/>
      <c r="O2432" s="829"/>
      <c r="P2432" s="830"/>
    </row>
    <row r="2433" spans="2:16" ht="13.8" customHeight="1">
      <c r="B2433" s="103"/>
      <c r="C2433" s="933" t="s">
        <v>336</v>
      </c>
      <c r="D2433" s="933"/>
      <c r="E2433" s="933"/>
      <c r="F2433" s="933"/>
      <c r="G2433" s="933"/>
      <c r="H2433" s="933"/>
      <c r="I2433" s="933"/>
      <c r="J2433" s="933"/>
      <c r="K2433" s="933"/>
      <c r="L2433" s="933"/>
      <c r="M2433" s="933"/>
      <c r="P2433" s="82"/>
    </row>
    <row r="2434" spans="2:16" ht="14.4">
      <c r="B2434" s="103"/>
      <c r="C2434" s="933" t="s">
        <v>334</v>
      </c>
      <c r="D2434" s="933"/>
      <c r="E2434" s="933"/>
      <c r="F2434" s="933"/>
      <c r="G2434" s="935"/>
      <c r="H2434" s="935"/>
      <c r="I2434" s="935"/>
      <c r="J2434" s="935"/>
      <c r="K2434" s="935"/>
      <c r="L2434" s="935"/>
      <c r="M2434" s="935"/>
      <c r="P2434" s="82"/>
    </row>
    <row r="2435" spans="2:16">
      <c r="B2435" s="103"/>
      <c r="C2435" s="91"/>
      <c r="D2435" s="92"/>
      <c r="E2435" s="91"/>
      <c r="F2435" s="92"/>
      <c r="P2435" s="82"/>
    </row>
    <row r="2436" spans="2:16" ht="14.4" thickBot="1">
      <c r="B2436" s="81"/>
      <c r="P2436" s="82"/>
    </row>
    <row r="2437" spans="2:16">
      <c r="B2437" s="81"/>
      <c r="C2437" s="820"/>
      <c r="D2437" s="821"/>
      <c r="E2437" s="810"/>
      <c r="F2437" s="810"/>
      <c r="G2437" s="810"/>
      <c r="H2437" s="810"/>
      <c r="I2437" s="810"/>
      <c r="J2437" s="810"/>
      <c r="K2437" s="811"/>
      <c r="L2437" s="790"/>
      <c r="M2437" s="791"/>
      <c r="N2437" s="791"/>
      <c r="O2437" s="792"/>
      <c r="P2437" s="82"/>
    </row>
    <row r="2438" spans="2:16">
      <c r="B2438" s="81"/>
      <c r="C2438" s="822"/>
      <c r="D2438" s="823"/>
      <c r="E2438" s="812" t="s">
        <v>74</v>
      </c>
      <c r="F2438" s="812"/>
      <c r="G2438" s="812"/>
      <c r="H2438" s="812"/>
      <c r="I2438" s="812"/>
      <c r="J2438" s="812"/>
      <c r="K2438" s="813"/>
      <c r="L2438" s="793"/>
      <c r="M2438" s="794"/>
      <c r="N2438" s="794"/>
      <c r="O2438" s="795"/>
      <c r="P2438" s="82"/>
    </row>
    <row r="2439" spans="2:16">
      <c r="B2439" s="81"/>
      <c r="C2439" s="822"/>
      <c r="D2439" s="823"/>
      <c r="E2439" s="814"/>
      <c r="F2439" s="814"/>
      <c r="G2439" s="814"/>
      <c r="H2439" s="814"/>
      <c r="I2439" s="814"/>
      <c r="J2439" s="814"/>
      <c r="K2439" s="815"/>
      <c r="L2439" s="774" t="s">
        <v>28</v>
      </c>
      <c r="M2439" s="796"/>
      <c r="N2439" s="797"/>
      <c r="O2439" s="798"/>
      <c r="P2439" s="82"/>
    </row>
    <row r="2440" spans="2:16">
      <c r="B2440" s="81"/>
      <c r="C2440" s="822"/>
      <c r="D2440" s="823"/>
      <c r="E2440" s="812"/>
      <c r="F2440" s="812"/>
      <c r="G2440" s="812"/>
      <c r="H2440" s="812"/>
      <c r="I2440" s="812"/>
      <c r="J2440" s="812"/>
      <c r="K2440" s="813"/>
      <c r="L2440" s="775"/>
      <c r="M2440" s="799"/>
      <c r="N2440" s="800"/>
      <c r="O2440" s="801"/>
      <c r="P2440" s="82"/>
    </row>
    <row r="2441" spans="2:16">
      <c r="B2441" s="81"/>
      <c r="C2441" s="822"/>
      <c r="D2441" s="823"/>
      <c r="E2441" s="816"/>
      <c r="F2441" s="816"/>
      <c r="G2441" s="816"/>
      <c r="H2441" s="816"/>
      <c r="I2441" s="816"/>
      <c r="J2441" s="816"/>
      <c r="K2441" s="817"/>
      <c r="L2441" s="774" t="s">
        <v>29</v>
      </c>
      <c r="M2441" s="774">
        <v>31</v>
      </c>
      <c r="N2441" s="774" t="s">
        <v>30</v>
      </c>
      <c r="O2441" s="788" t="str">
        <f>+$O$11</f>
        <v>X</v>
      </c>
      <c r="P2441" s="82"/>
    </row>
    <row r="2442" spans="2:16">
      <c r="B2442" s="81"/>
      <c r="C2442" s="822"/>
      <c r="D2442" s="823"/>
      <c r="E2442" s="816"/>
      <c r="F2442" s="816"/>
      <c r="G2442" s="816"/>
      <c r="H2442" s="816"/>
      <c r="I2442" s="816"/>
      <c r="J2442" s="816"/>
      <c r="K2442" s="817"/>
      <c r="L2442" s="804"/>
      <c r="M2442" s="804"/>
      <c r="N2442" s="804"/>
      <c r="O2442" s="789"/>
      <c r="P2442" s="82"/>
    </row>
    <row r="2443" spans="2:16">
      <c r="B2443" s="81"/>
      <c r="C2443" s="824"/>
      <c r="D2443" s="825"/>
      <c r="E2443" s="818" t="s">
        <v>31</v>
      </c>
      <c r="F2443" s="818"/>
      <c r="G2443" s="818"/>
      <c r="H2443" s="818"/>
      <c r="I2443" s="818"/>
      <c r="J2443" s="818"/>
      <c r="K2443" s="819"/>
      <c r="L2443" s="804"/>
      <c r="M2443" s="804"/>
      <c r="N2443" s="804"/>
      <c r="O2443" s="789"/>
      <c r="P2443" s="82"/>
    </row>
    <row r="2444" spans="2:16" ht="14.4" thickBot="1">
      <c r="B2444" s="81"/>
      <c r="C2444" s="74"/>
      <c r="D2444" s="73"/>
      <c r="E2444" s="73"/>
      <c r="F2444" s="73"/>
      <c r="G2444" s="73"/>
      <c r="H2444" s="73"/>
      <c r="I2444" s="73"/>
      <c r="J2444" s="73"/>
      <c r="K2444" s="73"/>
      <c r="L2444" s="73"/>
      <c r="M2444" s="72"/>
      <c r="N2444" s="72"/>
      <c r="O2444" s="71"/>
      <c r="P2444" s="82"/>
    </row>
    <row r="2445" spans="2:16">
      <c r="B2445" s="81"/>
      <c r="C2445" s="70"/>
      <c r="D2445" s="69"/>
      <c r="E2445" s="69"/>
      <c r="F2445" s="69"/>
      <c r="G2445" s="69"/>
      <c r="H2445" s="69"/>
      <c r="I2445" s="69"/>
      <c r="J2445" s="69"/>
      <c r="K2445" s="69"/>
      <c r="L2445" s="68" t="s">
        <v>32</v>
      </c>
      <c r="M2445" s="67" t="s">
        <v>33</v>
      </c>
      <c r="N2445" s="67" t="s">
        <v>34</v>
      </c>
      <c r="O2445" s="66" t="s">
        <v>35</v>
      </c>
      <c r="P2445" s="82"/>
    </row>
    <row r="2446" spans="2:16">
      <c r="B2446" s="81"/>
      <c r="C2446" s="32"/>
      <c r="D2446" s="242"/>
      <c r="E2446" s="242"/>
      <c r="F2446" s="242"/>
      <c r="G2446" s="242"/>
      <c r="H2446" s="242"/>
      <c r="I2446" s="242"/>
      <c r="J2446" s="242"/>
      <c r="K2446" s="242"/>
      <c r="L2446" s="84"/>
      <c r="M2446" s="65">
        <f>+$M$16</f>
        <v>2</v>
      </c>
      <c r="N2446" s="65">
        <f>+$N$16</f>
        <v>6</v>
      </c>
      <c r="O2446" s="64">
        <f>+$O$16</f>
        <v>2026</v>
      </c>
      <c r="P2446" s="82"/>
    </row>
    <row r="2447" spans="2:16">
      <c r="B2447" s="81"/>
      <c r="C2447" s="63"/>
      <c r="D2447" s="62"/>
      <c r="E2447" s="62"/>
      <c r="F2447" s="62"/>
      <c r="G2447" s="62"/>
      <c r="H2447" s="62"/>
      <c r="I2447" s="62"/>
      <c r="J2447" s="62"/>
      <c r="K2447" s="62"/>
      <c r="L2447" s="62"/>
      <c r="M2447" s="62"/>
      <c r="N2447" s="62"/>
      <c r="O2447" s="61"/>
      <c r="P2447" s="82"/>
    </row>
    <row r="2448" spans="2:16" ht="14.4" thickBot="1">
      <c r="B2448" s="81"/>
      <c r="C2448" s="239"/>
      <c r="D2448" s="240"/>
      <c r="E2448" s="240"/>
      <c r="F2448" s="240"/>
      <c r="G2448" s="240"/>
      <c r="H2448" s="240"/>
      <c r="I2448" s="240"/>
      <c r="J2448" s="240"/>
      <c r="K2448" s="240"/>
      <c r="L2448" s="240"/>
      <c r="M2448" s="240"/>
      <c r="N2448" s="240"/>
      <c r="O2448" s="60"/>
      <c r="P2448" s="82"/>
    </row>
    <row r="2449" spans="2:16" ht="14.4" thickBot="1">
      <c r="B2449" s="81"/>
      <c r="C2449" s="37"/>
      <c r="D2449" s="36"/>
      <c r="E2449" s="36"/>
      <c r="F2449" s="36"/>
      <c r="G2449" s="36"/>
      <c r="H2449" s="36"/>
      <c r="K2449" s="36"/>
      <c r="L2449" s="36"/>
      <c r="M2449" s="36"/>
      <c r="N2449" s="36"/>
      <c r="O2449" s="35"/>
      <c r="P2449" s="82"/>
    </row>
    <row r="2450" spans="2:16">
      <c r="B2450" s="81"/>
      <c r="C2450" s="841" t="s">
        <v>36</v>
      </c>
      <c r="D2450" s="842"/>
      <c r="E2450" s="842"/>
      <c r="F2450" s="842"/>
      <c r="G2450" s="842"/>
      <c r="H2450" s="842"/>
      <c r="I2450" s="842"/>
      <c r="J2450" s="842"/>
      <c r="K2450" s="842"/>
      <c r="L2450" s="842"/>
      <c r="M2450" s="842"/>
      <c r="N2450" s="842"/>
      <c r="O2450" s="843"/>
      <c r="P2450" s="82"/>
    </row>
    <row r="2451" spans="2:16" ht="14.4" thickBot="1">
      <c r="B2451" s="81"/>
      <c r="C2451" s="30"/>
      <c r="O2451" s="29"/>
      <c r="P2451" s="82"/>
    </row>
    <row r="2452" spans="2:16">
      <c r="B2452" s="81"/>
      <c r="C2452" s="117" t="s">
        <v>37</v>
      </c>
      <c r="D2452" s="776" t="s">
        <v>38</v>
      </c>
      <c r="E2452" s="777"/>
      <c r="F2452" s="777"/>
      <c r="G2452" s="777"/>
      <c r="H2452" s="777"/>
      <c r="I2452" s="777"/>
      <c r="J2452" s="777"/>
      <c r="K2452" s="777"/>
      <c r="L2452" s="778"/>
      <c r="M2452" s="839" t="s">
        <v>39</v>
      </c>
      <c r="N2452" s="840"/>
      <c r="O2452" s="117" t="s">
        <v>8</v>
      </c>
      <c r="P2452" s="82"/>
    </row>
    <row r="2453" spans="2:16" ht="14.4" thickBot="1">
      <c r="B2453" s="81"/>
      <c r="C2453" s="118">
        <f>+'PRESUPUESTO OFICIAL (Entidad)'!D67</f>
        <v>11.03</v>
      </c>
      <c r="D2453" s="807" t="str">
        <f>+'PRESUPUESTO OFICIAL (Entidad)'!E67</f>
        <v xml:space="preserve">Construcción filtro anaerobio FAFA </v>
      </c>
      <c r="E2453" s="808"/>
      <c r="F2453" s="808"/>
      <c r="G2453" s="808"/>
      <c r="H2453" s="808"/>
      <c r="I2453" s="808"/>
      <c r="J2453" s="808"/>
      <c r="K2453" s="808"/>
      <c r="L2453" s="809"/>
      <c r="M2453" s="807" t="str">
        <f>+'PRESUPUESTO OFICIAL (Entidad)'!F67</f>
        <v>UND</v>
      </c>
      <c r="N2453" s="809"/>
      <c r="O2453" s="119">
        <f>+'PRESUPUESTO OFICIAL (Entidad)'!G67</f>
        <v>10</v>
      </c>
      <c r="P2453" s="82"/>
    </row>
    <row r="2454" spans="2:16">
      <c r="B2454" s="81"/>
      <c r="C2454" s="779" t="s">
        <v>40</v>
      </c>
      <c r="D2454" s="780"/>
      <c r="E2454" s="780"/>
      <c r="F2454" s="780"/>
      <c r="G2454" s="780"/>
      <c r="H2454" s="780"/>
      <c r="I2454" s="780"/>
      <c r="J2454" s="780"/>
      <c r="K2454" s="780"/>
      <c r="L2454" s="780"/>
      <c r="M2454" s="780"/>
      <c r="N2454" s="780"/>
      <c r="O2454" s="781"/>
      <c r="P2454" s="82"/>
    </row>
    <row r="2455" spans="2:16">
      <c r="B2455" s="81"/>
      <c r="C2455" s="782"/>
      <c r="D2455" s="783"/>
      <c r="E2455" s="783"/>
      <c r="F2455" s="783"/>
      <c r="G2455" s="783"/>
      <c r="H2455" s="783"/>
      <c r="I2455" s="783"/>
      <c r="J2455" s="783"/>
      <c r="K2455" s="783"/>
      <c r="L2455" s="783"/>
      <c r="M2455" s="783"/>
      <c r="N2455" s="783"/>
      <c r="O2455" s="784"/>
      <c r="P2455" s="82"/>
    </row>
    <row r="2456" spans="2:16" ht="14.4" thickBot="1">
      <c r="B2456" s="81"/>
      <c r="C2456" s="785"/>
      <c r="D2456" s="786"/>
      <c r="E2456" s="786"/>
      <c r="F2456" s="786"/>
      <c r="G2456" s="786"/>
      <c r="H2456" s="786"/>
      <c r="I2456" s="786"/>
      <c r="J2456" s="786"/>
      <c r="K2456" s="786"/>
      <c r="L2456" s="786"/>
      <c r="M2456" s="786"/>
      <c r="N2456" s="786"/>
      <c r="O2456" s="787"/>
      <c r="P2456" s="82"/>
    </row>
    <row r="2457" spans="2:16">
      <c r="B2457" s="81"/>
      <c r="C2457" s="757" t="s">
        <v>38</v>
      </c>
      <c r="D2457" s="837"/>
      <c r="E2457" s="837"/>
      <c r="F2457" s="837"/>
      <c r="G2457" s="838"/>
      <c r="H2457" s="759" t="s">
        <v>41</v>
      </c>
      <c r="I2457" s="837"/>
      <c r="J2457" s="805" t="s">
        <v>42</v>
      </c>
      <c r="K2457" s="806"/>
      <c r="L2457" s="121" t="s">
        <v>43</v>
      </c>
      <c r="M2457" s="759" t="s">
        <v>44</v>
      </c>
      <c r="N2457" s="760"/>
      <c r="O2457" s="122" t="s">
        <v>45</v>
      </c>
      <c r="P2457" s="82"/>
    </row>
    <row r="2458" spans="2:16">
      <c r="B2458" s="81"/>
      <c r="C2458" s="761" t="s">
        <v>78</v>
      </c>
      <c r="D2458" s="762"/>
      <c r="E2458" s="762"/>
      <c r="F2458" s="762"/>
      <c r="G2458" s="844"/>
      <c r="H2458" s="845"/>
      <c r="I2458" s="844"/>
      <c r="J2458" s="826" t="s">
        <v>79</v>
      </c>
      <c r="K2458" s="827"/>
      <c r="L2458" s="134">
        <f>+O2491</f>
        <v>28800</v>
      </c>
      <c r="M2458" s="846">
        <v>0.1</v>
      </c>
      <c r="N2458" s="847"/>
      <c r="O2458" s="135">
        <f>+ROUND(L2458*M2458,2)</f>
        <v>2880</v>
      </c>
      <c r="P2458" s="82"/>
    </row>
    <row r="2459" spans="2:16">
      <c r="B2459" s="81"/>
      <c r="C2459" s="202" t="s">
        <v>203</v>
      </c>
      <c r="D2459" s="164"/>
      <c r="E2459" s="164"/>
      <c r="F2459" s="164"/>
      <c r="G2459" s="204"/>
      <c r="H2459" s="205"/>
      <c r="I2459" s="204"/>
      <c r="J2459" s="863" t="s">
        <v>81</v>
      </c>
      <c r="K2459" s="864"/>
      <c r="L2459" s="206">
        <v>60000</v>
      </c>
      <c r="M2459" s="874">
        <v>15</v>
      </c>
      <c r="N2459" s="875"/>
      <c r="O2459" s="207">
        <f>+L2459/M2459</f>
        <v>4000</v>
      </c>
      <c r="P2459" s="82"/>
    </row>
    <row r="2460" spans="2:16" ht="14.4" thickBot="1">
      <c r="B2460" s="81"/>
      <c r="C2460" s="393" t="s">
        <v>306</v>
      </c>
      <c r="D2460" s="394"/>
      <c r="E2460" s="394"/>
      <c r="F2460" s="394"/>
      <c r="G2460" s="395"/>
      <c r="H2460" s="853"/>
      <c r="I2460" s="852"/>
      <c r="J2460" s="765" t="s">
        <v>81</v>
      </c>
      <c r="K2460" s="766"/>
      <c r="L2460" s="212">
        <v>80000</v>
      </c>
      <c r="M2460" s="854">
        <v>15</v>
      </c>
      <c r="N2460" s="855"/>
      <c r="O2460" s="207">
        <f>+L2460/M2460</f>
        <v>5333.333333333333</v>
      </c>
      <c r="P2460" s="82"/>
    </row>
    <row r="2461" spans="2:16" ht="14.4" thickBot="1">
      <c r="B2461" s="81"/>
      <c r="C2461" s="767" t="s">
        <v>46</v>
      </c>
      <c r="D2461" s="768"/>
      <c r="E2461" s="768"/>
      <c r="F2461" s="768"/>
      <c r="G2461" s="768"/>
      <c r="H2461" s="768"/>
      <c r="I2461" s="768"/>
      <c r="J2461" s="768"/>
      <c r="K2461" s="768"/>
      <c r="L2461" s="768"/>
      <c r="M2461" s="768"/>
      <c r="N2461" s="769"/>
      <c r="O2461" s="136">
        <f>SUM(O2458:O2460)</f>
        <v>12213.333333333332</v>
      </c>
      <c r="P2461" s="82"/>
    </row>
    <row r="2462" spans="2:16">
      <c r="B2462" s="81"/>
      <c r="C2462" s="779" t="s">
        <v>47</v>
      </c>
      <c r="D2462" s="780"/>
      <c r="E2462" s="780"/>
      <c r="F2462" s="780"/>
      <c r="G2462" s="780"/>
      <c r="H2462" s="780"/>
      <c r="I2462" s="780"/>
      <c r="J2462" s="780"/>
      <c r="K2462" s="780"/>
      <c r="L2462" s="780"/>
      <c r="M2462" s="780"/>
      <c r="N2462" s="780"/>
      <c r="O2462" s="781"/>
      <c r="P2462" s="82"/>
    </row>
    <row r="2463" spans="2:16">
      <c r="B2463" s="81"/>
      <c r="C2463" s="782"/>
      <c r="D2463" s="783"/>
      <c r="E2463" s="783"/>
      <c r="F2463" s="783"/>
      <c r="G2463" s="783"/>
      <c r="H2463" s="783"/>
      <c r="I2463" s="783"/>
      <c r="J2463" s="783"/>
      <c r="K2463" s="783"/>
      <c r="L2463" s="783"/>
      <c r="M2463" s="783"/>
      <c r="N2463" s="783"/>
      <c r="O2463" s="784"/>
      <c r="P2463" s="82"/>
    </row>
    <row r="2464" spans="2:16" ht="14.4" thickBot="1">
      <c r="B2464" s="81"/>
      <c r="C2464" s="785"/>
      <c r="D2464" s="786"/>
      <c r="E2464" s="786"/>
      <c r="F2464" s="786"/>
      <c r="G2464" s="786"/>
      <c r="H2464" s="786"/>
      <c r="I2464" s="786"/>
      <c r="J2464" s="786"/>
      <c r="K2464" s="786"/>
      <c r="L2464" s="786"/>
      <c r="M2464" s="786"/>
      <c r="N2464" s="786"/>
      <c r="O2464" s="787"/>
      <c r="P2464" s="82"/>
    </row>
    <row r="2465" spans="2:16">
      <c r="B2465" s="81"/>
      <c r="C2465" s="757" t="s">
        <v>38</v>
      </c>
      <c r="D2465" s="758"/>
      <c r="E2465" s="758"/>
      <c r="F2465" s="758"/>
      <c r="G2465" s="758"/>
      <c r="H2465" s="758"/>
      <c r="I2465" s="758"/>
      <c r="J2465" s="760"/>
      <c r="K2465" s="241" t="s">
        <v>39</v>
      </c>
      <c r="L2465" s="121" t="s">
        <v>8</v>
      </c>
      <c r="M2465" s="759" t="s">
        <v>48</v>
      </c>
      <c r="N2465" s="760"/>
      <c r="O2465" s="122" t="s">
        <v>45</v>
      </c>
      <c r="P2465" s="82"/>
    </row>
    <row r="2466" spans="2:16">
      <c r="B2466" s="81"/>
      <c r="C2466" s="530" t="s">
        <v>307</v>
      </c>
      <c r="D2466" s="531"/>
      <c r="E2466" s="531"/>
      <c r="F2466" s="531"/>
      <c r="G2466" s="531"/>
      <c r="H2466" s="531"/>
      <c r="I2466" s="531"/>
      <c r="J2466" s="532"/>
      <c r="K2466" s="523" t="s">
        <v>312</v>
      </c>
      <c r="L2466" s="524">
        <v>3.9600000000000003E-2</v>
      </c>
      <c r="M2466" s="889">
        <v>100000</v>
      </c>
      <c r="N2466" s="890"/>
      <c r="O2466" s="135">
        <f>+ROUND(M2466*L2466,2)</f>
        <v>3960</v>
      </c>
      <c r="P2466" s="82"/>
    </row>
    <row r="2467" spans="2:16">
      <c r="B2467" s="81"/>
      <c r="C2467" s="580" t="s">
        <v>321</v>
      </c>
      <c r="D2467" s="581"/>
      <c r="E2467" s="581"/>
      <c r="F2467" s="581"/>
      <c r="G2467" s="581"/>
      <c r="H2467" s="581"/>
      <c r="I2467" s="581"/>
      <c r="J2467" s="582"/>
      <c r="K2467" s="208" t="s">
        <v>312</v>
      </c>
      <c r="L2467" s="524">
        <v>0.09</v>
      </c>
      <c r="M2467" s="889">
        <v>700000</v>
      </c>
      <c r="N2467" s="890"/>
      <c r="O2467" s="135">
        <f t="shared" ref="O2467:O2473" si="22">+ROUND(M2467*L2467,2)</f>
        <v>63000</v>
      </c>
      <c r="P2467" s="82"/>
    </row>
    <row r="2468" spans="2:16">
      <c r="B2468" s="81"/>
      <c r="C2468" s="580" t="s">
        <v>310</v>
      </c>
      <c r="D2468" s="581"/>
      <c r="E2468" s="581"/>
      <c r="F2468" s="581"/>
      <c r="G2468" s="581"/>
      <c r="H2468" s="581"/>
      <c r="I2468" s="581"/>
      <c r="J2468" s="582"/>
      <c r="K2468" s="208" t="s">
        <v>312</v>
      </c>
      <c r="L2468" s="524">
        <v>0.13200000000000001</v>
      </c>
      <c r="M2468" s="889">
        <v>600000</v>
      </c>
      <c r="N2468" s="890"/>
      <c r="O2468" s="135">
        <f t="shared" si="22"/>
        <v>79200</v>
      </c>
      <c r="P2468" s="82"/>
    </row>
    <row r="2469" spans="2:16">
      <c r="B2469" s="81"/>
      <c r="C2469" s="580" t="s">
        <v>322</v>
      </c>
      <c r="D2469" s="581"/>
      <c r="E2469" s="581"/>
      <c r="F2469" s="581"/>
      <c r="G2469" s="581"/>
      <c r="H2469" s="581"/>
      <c r="I2469" s="581"/>
      <c r="J2469" s="582"/>
      <c r="K2469" s="208" t="s">
        <v>88</v>
      </c>
      <c r="L2469" s="524">
        <v>35</v>
      </c>
      <c r="M2469" s="889">
        <v>5000</v>
      </c>
      <c r="N2469" s="890"/>
      <c r="O2469" s="135">
        <f t="shared" si="22"/>
        <v>175000</v>
      </c>
      <c r="P2469" s="82"/>
    </row>
    <row r="2470" spans="2:16">
      <c r="B2470" s="81"/>
      <c r="C2470" s="580" t="s">
        <v>317</v>
      </c>
      <c r="D2470" s="581"/>
      <c r="E2470" s="581"/>
      <c r="F2470" s="581"/>
      <c r="G2470" s="581"/>
      <c r="H2470" s="581"/>
      <c r="I2470" s="581"/>
      <c r="J2470" s="582"/>
      <c r="K2470" s="208" t="s">
        <v>154</v>
      </c>
      <c r="L2470" s="524">
        <v>1.8</v>
      </c>
      <c r="M2470" s="889">
        <v>15073.333333333334</v>
      </c>
      <c r="N2470" s="890"/>
      <c r="O2470" s="135">
        <f t="shared" si="22"/>
        <v>27132</v>
      </c>
      <c r="P2470" s="82"/>
    </row>
    <row r="2471" spans="2:16">
      <c r="B2471" s="81"/>
      <c r="C2471" s="580" t="s">
        <v>318</v>
      </c>
      <c r="D2471" s="581"/>
      <c r="E2471" s="581"/>
      <c r="F2471" s="581"/>
      <c r="G2471" s="581"/>
      <c r="H2471" s="581"/>
      <c r="I2471" s="581"/>
      <c r="J2471" s="582"/>
      <c r="K2471" s="208" t="s">
        <v>163</v>
      </c>
      <c r="L2471" s="524">
        <v>4</v>
      </c>
      <c r="M2471" s="889">
        <v>5500</v>
      </c>
      <c r="N2471" s="890"/>
      <c r="O2471" s="135">
        <f t="shared" si="22"/>
        <v>22000</v>
      </c>
      <c r="P2471" s="82"/>
    </row>
    <row r="2472" spans="2:16">
      <c r="B2472" s="81"/>
      <c r="C2472" s="580" t="s">
        <v>319</v>
      </c>
      <c r="D2472" s="581"/>
      <c r="E2472" s="581"/>
      <c r="F2472" s="581"/>
      <c r="G2472" s="581"/>
      <c r="H2472" s="581"/>
      <c r="I2472" s="581"/>
      <c r="J2472" s="582"/>
      <c r="K2472" s="208" t="s">
        <v>163</v>
      </c>
      <c r="L2472" s="524">
        <v>1</v>
      </c>
      <c r="M2472" s="896">
        <v>15042.9923</v>
      </c>
      <c r="N2472" s="897"/>
      <c r="O2472" s="135">
        <f t="shared" si="22"/>
        <v>15042.99</v>
      </c>
      <c r="P2472" s="82"/>
    </row>
    <row r="2473" spans="2:16">
      <c r="B2473" s="81"/>
      <c r="C2473" s="580" t="s">
        <v>320</v>
      </c>
      <c r="D2473" s="581"/>
      <c r="E2473" s="581"/>
      <c r="F2473" s="581"/>
      <c r="G2473" s="581"/>
      <c r="H2473" s="581"/>
      <c r="I2473" s="581"/>
      <c r="J2473" s="582"/>
      <c r="K2473" s="208" t="s">
        <v>312</v>
      </c>
      <c r="L2473" s="524">
        <v>0.2</v>
      </c>
      <c r="M2473" s="889">
        <v>73000</v>
      </c>
      <c r="N2473" s="890"/>
      <c r="O2473" s="135">
        <f t="shared" si="22"/>
        <v>14600</v>
      </c>
      <c r="P2473" s="82"/>
    </row>
    <row r="2474" spans="2:16" ht="14.4" thickBot="1">
      <c r="B2474" s="81"/>
      <c r="C2474" s="202"/>
      <c r="D2474" s="164"/>
      <c r="E2474" s="164"/>
      <c r="F2474" s="164"/>
      <c r="G2474" s="164"/>
      <c r="H2474" s="164"/>
      <c r="I2474" s="164"/>
      <c r="J2474" s="204"/>
      <c r="K2474" s="208"/>
      <c r="L2474" s="209"/>
      <c r="M2474" s="898"/>
      <c r="N2474" s="899"/>
      <c r="O2474" s="135"/>
      <c r="P2474" s="82"/>
    </row>
    <row r="2475" spans="2:16" ht="14.4" thickBot="1">
      <c r="B2475" s="81"/>
      <c r="C2475" s="767" t="s">
        <v>46</v>
      </c>
      <c r="D2475" s="768"/>
      <c r="E2475" s="768"/>
      <c r="F2475" s="768"/>
      <c r="G2475" s="768"/>
      <c r="H2475" s="768"/>
      <c r="I2475" s="768"/>
      <c r="J2475" s="768"/>
      <c r="K2475" s="768"/>
      <c r="L2475" s="768"/>
      <c r="M2475" s="768"/>
      <c r="N2475" s="769"/>
      <c r="O2475" s="141">
        <f>SUM(O2466:O2474)</f>
        <v>399934.99</v>
      </c>
      <c r="P2475" s="82"/>
    </row>
    <row r="2476" spans="2:16">
      <c r="B2476" s="81"/>
      <c r="C2476" s="779" t="s">
        <v>49</v>
      </c>
      <c r="D2476" s="780"/>
      <c r="E2476" s="780"/>
      <c r="F2476" s="780"/>
      <c r="G2476" s="780"/>
      <c r="H2476" s="780"/>
      <c r="I2476" s="780"/>
      <c r="J2476" s="780"/>
      <c r="K2476" s="780"/>
      <c r="L2476" s="780"/>
      <c r="M2476" s="780"/>
      <c r="N2476" s="780"/>
      <c r="O2476" s="781"/>
      <c r="P2476" s="82"/>
    </row>
    <row r="2477" spans="2:16">
      <c r="B2477" s="81"/>
      <c r="C2477" s="782"/>
      <c r="D2477" s="783"/>
      <c r="E2477" s="783"/>
      <c r="F2477" s="783"/>
      <c r="G2477" s="783"/>
      <c r="H2477" s="783"/>
      <c r="I2477" s="783"/>
      <c r="J2477" s="783"/>
      <c r="K2477" s="783"/>
      <c r="L2477" s="783"/>
      <c r="M2477" s="783"/>
      <c r="N2477" s="783"/>
      <c r="O2477" s="784"/>
      <c r="P2477" s="82"/>
    </row>
    <row r="2478" spans="2:16" ht="14.4" thickBot="1">
      <c r="B2478" s="81"/>
      <c r="C2478" s="785"/>
      <c r="D2478" s="786"/>
      <c r="E2478" s="786"/>
      <c r="F2478" s="786"/>
      <c r="G2478" s="786"/>
      <c r="H2478" s="786"/>
      <c r="I2478" s="786"/>
      <c r="J2478" s="786"/>
      <c r="K2478" s="786"/>
      <c r="L2478" s="786"/>
      <c r="M2478" s="786"/>
      <c r="N2478" s="786"/>
      <c r="O2478" s="787"/>
      <c r="P2478" s="82"/>
    </row>
    <row r="2479" spans="2:16">
      <c r="B2479" s="81"/>
      <c r="C2479" s="757" t="s">
        <v>50</v>
      </c>
      <c r="D2479" s="758"/>
      <c r="E2479" s="758"/>
      <c r="F2479" s="758"/>
      <c r="G2479" s="758"/>
      <c r="H2479" s="758"/>
      <c r="I2479" s="758"/>
      <c r="J2479" s="121" t="s">
        <v>51</v>
      </c>
      <c r="K2479" s="237" t="s">
        <v>52</v>
      </c>
      <c r="L2479" s="124" t="s">
        <v>53</v>
      </c>
      <c r="M2479" s="759" t="s">
        <v>54</v>
      </c>
      <c r="N2479" s="760"/>
      <c r="O2479" s="122" t="s">
        <v>45</v>
      </c>
      <c r="P2479" s="82"/>
    </row>
    <row r="2480" spans="2:16">
      <c r="B2480" s="81"/>
      <c r="C2480" s="761" t="s">
        <v>196</v>
      </c>
      <c r="D2480" s="762"/>
      <c r="E2480" s="762"/>
      <c r="F2480" s="762"/>
      <c r="G2480" s="762"/>
      <c r="H2480" s="762"/>
      <c r="I2480" s="762"/>
      <c r="J2480" s="55">
        <v>1</v>
      </c>
      <c r="K2480" s="56">
        <v>12</v>
      </c>
      <c r="L2480" s="55" t="s">
        <v>197</v>
      </c>
      <c r="M2480" s="763">
        <v>1800</v>
      </c>
      <c r="N2480" s="764"/>
      <c r="O2480" s="54">
        <f>M2480*K2480*J2480</f>
        <v>21600</v>
      </c>
      <c r="P2480" s="82"/>
    </row>
    <row r="2481" spans="2:16" ht="14.4" thickBot="1">
      <c r="B2481" s="81"/>
      <c r="C2481" s="755"/>
      <c r="D2481" s="756"/>
      <c r="E2481" s="756"/>
      <c r="F2481" s="756"/>
      <c r="G2481" s="756"/>
      <c r="H2481" s="756"/>
      <c r="I2481" s="756"/>
      <c r="J2481" s="46"/>
      <c r="K2481" s="26"/>
      <c r="L2481" s="46"/>
      <c r="M2481" s="765"/>
      <c r="N2481" s="766"/>
      <c r="O2481" s="151"/>
      <c r="P2481" s="82"/>
    </row>
    <row r="2482" spans="2:16" ht="14.4" thickBot="1">
      <c r="B2482" s="81"/>
      <c r="C2482" s="767" t="s">
        <v>46</v>
      </c>
      <c r="D2482" s="768"/>
      <c r="E2482" s="768"/>
      <c r="F2482" s="768"/>
      <c r="G2482" s="768"/>
      <c r="H2482" s="768"/>
      <c r="I2482" s="768"/>
      <c r="J2482" s="768"/>
      <c r="K2482" s="768"/>
      <c r="L2482" s="768"/>
      <c r="M2482" s="768"/>
      <c r="N2482" s="769"/>
      <c r="O2482" s="136">
        <f>SUM(O2480:O2481)</f>
        <v>21600</v>
      </c>
      <c r="P2482" s="82"/>
    </row>
    <row r="2483" spans="2:16">
      <c r="B2483" s="81"/>
      <c r="C2483" s="779" t="s">
        <v>55</v>
      </c>
      <c r="D2483" s="780"/>
      <c r="E2483" s="780"/>
      <c r="F2483" s="780"/>
      <c r="G2483" s="780"/>
      <c r="H2483" s="780"/>
      <c r="I2483" s="780"/>
      <c r="J2483" s="780"/>
      <c r="K2483" s="780"/>
      <c r="L2483" s="780"/>
      <c r="M2483" s="780"/>
      <c r="N2483" s="780"/>
      <c r="O2483" s="781"/>
      <c r="P2483" s="82"/>
    </row>
    <row r="2484" spans="2:16">
      <c r="B2484" s="81"/>
      <c r="C2484" s="782"/>
      <c r="D2484" s="783"/>
      <c r="E2484" s="783"/>
      <c r="F2484" s="783"/>
      <c r="G2484" s="783"/>
      <c r="H2484" s="783"/>
      <c r="I2484" s="783"/>
      <c r="J2484" s="783"/>
      <c r="K2484" s="783"/>
      <c r="L2484" s="783"/>
      <c r="M2484" s="783"/>
      <c r="N2484" s="783"/>
      <c r="O2484" s="784"/>
      <c r="P2484" s="82"/>
    </row>
    <row r="2485" spans="2:16" ht="14.4" thickBot="1">
      <c r="B2485" s="81"/>
      <c r="C2485" s="785"/>
      <c r="D2485" s="786"/>
      <c r="E2485" s="786"/>
      <c r="F2485" s="786"/>
      <c r="G2485" s="786"/>
      <c r="H2485" s="786"/>
      <c r="I2485" s="786"/>
      <c r="J2485" s="786"/>
      <c r="K2485" s="786"/>
      <c r="L2485" s="786"/>
      <c r="M2485" s="786"/>
      <c r="N2485" s="786"/>
      <c r="O2485" s="787"/>
      <c r="P2485" s="82"/>
    </row>
    <row r="2486" spans="2:16">
      <c r="B2486" s="81"/>
      <c r="C2486" s="770" t="s">
        <v>56</v>
      </c>
      <c r="D2486" s="771"/>
      <c r="E2486" s="771"/>
      <c r="F2486" s="771"/>
      <c r="G2486" s="771"/>
      <c r="H2486" s="771"/>
      <c r="I2486" s="771"/>
      <c r="J2486" s="143" t="s">
        <v>57</v>
      </c>
      <c r="K2486" s="144" t="s">
        <v>58</v>
      </c>
      <c r="L2486" s="145" t="s">
        <v>59</v>
      </c>
      <c r="M2486" s="772" t="s">
        <v>44</v>
      </c>
      <c r="N2486" s="773"/>
      <c r="O2486" s="146" t="s">
        <v>45</v>
      </c>
      <c r="P2486" s="82"/>
    </row>
    <row r="2487" spans="2:16">
      <c r="B2487" s="81"/>
      <c r="C2487" s="52" t="s">
        <v>97</v>
      </c>
      <c r="D2487" s="51"/>
      <c r="E2487" s="51"/>
      <c r="F2487" s="51"/>
      <c r="G2487" s="51"/>
      <c r="H2487" s="51"/>
      <c r="I2487" s="51"/>
      <c r="J2487" s="142">
        <v>320000</v>
      </c>
      <c r="K2487" s="147">
        <v>1.8</v>
      </c>
      <c r="L2487" s="148">
        <f>ROUND(K2487*J2487,2)</f>
        <v>576000</v>
      </c>
      <c r="M2487" s="848">
        <v>20</v>
      </c>
      <c r="N2487" s="849"/>
      <c r="O2487" s="149">
        <f>+ROUND(L2487/M2487,2)</f>
        <v>28800</v>
      </c>
      <c r="P2487" s="82"/>
    </row>
    <row r="2488" spans="2:16">
      <c r="B2488" s="81"/>
      <c r="C2488" s="52"/>
      <c r="D2488" s="51"/>
      <c r="E2488" s="51"/>
      <c r="F2488" s="51"/>
      <c r="G2488" s="51"/>
      <c r="H2488" s="51"/>
      <c r="I2488" s="51"/>
      <c r="J2488" s="142"/>
      <c r="K2488" s="147"/>
      <c r="L2488" s="148"/>
      <c r="M2488" s="848"/>
      <c r="N2488" s="849"/>
      <c r="O2488" s="149"/>
      <c r="P2488" s="82"/>
    </row>
    <row r="2489" spans="2:16">
      <c r="B2489" s="81"/>
      <c r="C2489" s="52"/>
      <c r="D2489" s="51"/>
      <c r="E2489" s="51"/>
      <c r="F2489" s="51"/>
      <c r="G2489" s="51"/>
      <c r="H2489" s="51"/>
      <c r="I2489" s="51"/>
      <c r="J2489" s="50"/>
      <c r="K2489" s="49"/>
      <c r="L2489" s="48"/>
      <c r="M2489" s="802"/>
      <c r="N2489" s="803"/>
      <c r="O2489" s="47"/>
      <c r="P2489" s="82"/>
    </row>
    <row r="2490" spans="2:16" ht="14.4" thickBot="1">
      <c r="B2490" s="81"/>
      <c r="C2490" s="755"/>
      <c r="D2490" s="756"/>
      <c r="E2490" s="756"/>
      <c r="F2490" s="756"/>
      <c r="G2490" s="756"/>
      <c r="H2490" s="756"/>
      <c r="I2490" s="756"/>
      <c r="J2490" s="46"/>
      <c r="K2490" s="26"/>
      <c r="L2490" s="46"/>
      <c r="M2490" s="765"/>
      <c r="N2490" s="766"/>
      <c r="O2490" s="45"/>
      <c r="P2490" s="82"/>
    </row>
    <row r="2491" spans="2:16" ht="14.4" thickBot="1">
      <c r="B2491" s="81"/>
      <c r="C2491" s="767" t="s">
        <v>46</v>
      </c>
      <c r="D2491" s="768"/>
      <c r="E2491" s="768"/>
      <c r="F2491" s="768"/>
      <c r="G2491" s="768"/>
      <c r="H2491" s="768"/>
      <c r="I2491" s="768"/>
      <c r="J2491" s="768"/>
      <c r="K2491" s="768"/>
      <c r="L2491" s="768"/>
      <c r="M2491" s="768"/>
      <c r="N2491" s="769"/>
      <c r="O2491" s="141">
        <f>SUM(O2487:O2490)</f>
        <v>28800</v>
      </c>
      <c r="P2491" s="82"/>
    </row>
    <row r="2492" spans="2:16" ht="14.4" thickBot="1">
      <c r="B2492" s="81"/>
      <c r="C2492" s="30"/>
      <c r="O2492" s="29"/>
      <c r="P2492" s="82"/>
    </row>
    <row r="2493" spans="2:16" ht="14.4" thickBot="1">
      <c r="B2493" s="81"/>
      <c r="C2493" s="752" t="s">
        <v>60</v>
      </c>
      <c r="D2493" s="753"/>
      <c r="E2493" s="753"/>
      <c r="F2493" s="753"/>
      <c r="G2493" s="753"/>
      <c r="H2493" s="753"/>
      <c r="I2493" s="753"/>
      <c r="J2493" s="753"/>
      <c r="K2493" s="753"/>
      <c r="L2493" s="753"/>
      <c r="M2493" s="753"/>
      <c r="N2493" s="754"/>
      <c r="O2493" s="150">
        <f>ROUND(O2491+O2482+O2475+O2461,2)</f>
        <v>462548.32</v>
      </c>
      <c r="P2493" s="82"/>
    </row>
    <row r="2494" spans="2:16">
      <c r="B2494" s="81"/>
      <c r="C2494" s="779" t="s">
        <v>61</v>
      </c>
      <c r="D2494" s="780"/>
      <c r="E2494" s="780"/>
      <c r="F2494" s="780"/>
      <c r="G2494" s="780"/>
      <c r="H2494" s="780"/>
      <c r="I2494" s="780"/>
      <c r="J2494" s="780"/>
      <c r="K2494" s="780"/>
      <c r="L2494" s="780"/>
      <c r="M2494" s="780"/>
      <c r="N2494" s="780"/>
      <c r="O2494" s="781"/>
      <c r="P2494" s="82"/>
    </row>
    <row r="2495" spans="2:16">
      <c r="B2495" s="81"/>
      <c r="C2495" s="782"/>
      <c r="D2495" s="783"/>
      <c r="E2495" s="783"/>
      <c r="F2495" s="783"/>
      <c r="G2495" s="783"/>
      <c r="H2495" s="783"/>
      <c r="I2495" s="783"/>
      <c r="J2495" s="783"/>
      <c r="K2495" s="783"/>
      <c r="L2495" s="783"/>
      <c r="M2495" s="783"/>
      <c r="N2495" s="783"/>
      <c r="O2495" s="784"/>
      <c r="P2495" s="82"/>
    </row>
    <row r="2496" spans="2:16" ht="14.4" thickBot="1">
      <c r="B2496" s="81"/>
      <c r="C2496" s="785"/>
      <c r="D2496" s="786"/>
      <c r="E2496" s="786"/>
      <c r="F2496" s="786"/>
      <c r="G2496" s="786"/>
      <c r="H2496" s="786"/>
      <c r="I2496" s="786"/>
      <c r="J2496" s="786"/>
      <c r="K2496" s="786"/>
      <c r="L2496" s="786"/>
      <c r="M2496" s="786"/>
      <c r="N2496" s="786"/>
      <c r="O2496" s="787"/>
      <c r="P2496" s="82"/>
    </row>
    <row r="2497" spans="2:16">
      <c r="B2497" s="81"/>
      <c r="C2497" s="757" t="s">
        <v>62</v>
      </c>
      <c r="D2497" s="758"/>
      <c r="E2497" s="758"/>
      <c r="F2497" s="758"/>
      <c r="G2497" s="758"/>
      <c r="H2497" s="758"/>
      <c r="I2497" s="758"/>
      <c r="J2497" s="237"/>
      <c r="K2497" s="238"/>
      <c r="L2497" s="125" t="s">
        <v>63</v>
      </c>
      <c r="M2497" s="850" t="s">
        <v>64</v>
      </c>
      <c r="N2497" s="851"/>
      <c r="O2497" s="127"/>
      <c r="P2497" s="82"/>
    </row>
    <row r="2498" spans="2:16">
      <c r="B2498" s="81"/>
      <c r="C2498" s="761" t="s">
        <v>18</v>
      </c>
      <c r="D2498" s="762"/>
      <c r="E2498" s="762"/>
      <c r="F2498" s="762"/>
      <c r="G2498" s="762"/>
      <c r="H2498" s="762"/>
      <c r="I2498" s="762"/>
      <c r="J2498" s="43"/>
      <c r="K2498" s="42"/>
      <c r="L2498" s="39">
        <v>0.28999999999999998</v>
      </c>
      <c r="M2498" s="831">
        <f>+ROUND(O2493*L2498,2)</f>
        <v>134139.01</v>
      </c>
      <c r="N2498" s="832"/>
      <c r="O2498" s="38"/>
      <c r="P2498" s="82"/>
    </row>
    <row r="2499" spans="2:16">
      <c r="B2499" s="81"/>
      <c r="C2499" s="44" t="s">
        <v>65</v>
      </c>
      <c r="D2499" s="31"/>
      <c r="E2499" s="31"/>
      <c r="F2499" s="31"/>
      <c r="G2499" s="31"/>
      <c r="H2499" s="31"/>
      <c r="I2499" s="31"/>
      <c r="J2499" s="43"/>
      <c r="K2499" s="42"/>
      <c r="L2499" s="39">
        <v>0.01</v>
      </c>
      <c r="M2499" s="831">
        <f>+ROUND(O2493*L2499,2)</f>
        <v>4625.4799999999996</v>
      </c>
      <c r="N2499" s="832"/>
      <c r="O2499" s="38"/>
      <c r="P2499" s="82"/>
    </row>
    <row r="2500" spans="2:16" ht="14.4" thickBot="1">
      <c r="B2500" s="81"/>
      <c r="C2500" s="239" t="s">
        <v>66</v>
      </c>
      <c r="D2500" s="240"/>
      <c r="E2500" s="240"/>
      <c r="F2500" s="240"/>
      <c r="G2500" s="240"/>
      <c r="H2500" s="240"/>
      <c r="I2500" s="240"/>
      <c r="J2500" s="41"/>
      <c r="K2500" s="40"/>
      <c r="L2500" s="39">
        <v>0.05</v>
      </c>
      <c r="M2500" s="833">
        <f>+ROUND(O2493*L2500,2)</f>
        <v>23127.42</v>
      </c>
      <c r="N2500" s="834"/>
      <c r="O2500" s="38"/>
      <c r="P2500" s="82"/>
    </row>
    <row r="2501" spans="2:16" ht="14.4" thickBot="1">
      <c r="B2501" s="81"/>
      <c r="C2501" s="767" t="s">
        <v>46</v>
      </c>
      <c r="D2501" s="768"/>
      <c r="E2501" s="768"/>
      <c r="F2501" s="768"/>
      <c r="G2501" s="768"/>
      <c r="H2501" s="768"/>
      <c r="I2501" s="768"/>
      <c r="J2501" s="768"/>
      <c r="K2501" s="768"/>
      <c r="L2501" s="768"/>
      <c r="M2501" s="768"/>
      <c r="N2501" s="769"/>
      <c r="O2501" s="136">
        <f>SUM(M2498:N2500)</f>
        <v>161891.91000000003</v>
      </c>
      <c r="P2501" s="82"/>
    </row>
    <row r="2502" spans="2:16" ht="14.4" thickBot="1">
      <c r="B2502" s="81"/>
      <c r="C2502" s="30"/>
      <c r="O2502" s="29"/>
      <c r="P2502" s="82"/>
    </row>
    <row r="2503" spans="2:16" ht="14.4" thickBot="1">
      <c r="B2503" s="81"/>
      <c r="C2503" s="752" t="s">
        <v>67</v>
      </c>
      <c r="D2503" s="753"/>
      <c r="E2503" s="753"/>
      <c r="F2503" s="753"/>
      <c r="G2503" s="753"/>
      <c r="H2503" s="753"/>
      <c r="I2503" s="753"/>
      <c r="J2503" s="753"/>
      <c r="K2503" s="753"/>
      <c r="L2503" s="753"/>
      <c r="M2503" s="753"/>
      <c r="N2503" s="754"/>
      <c r="O2503" s="150">
        <f>+O2501+O2493</f>
        <v>624440.23</v>
      </c>
      <c r="P2503" s="82"/>
    </row>
    <row r="2504" spans="2:16">
      <c r="B2504" s="81"/>
      <c r="C2504" s="37"/>
      <c r="D2504" s="36"/>
      <c r="E2504" s="36"/>
      <c r="F2504" s="36"/>
      <c r="G2504" s="36"/>
      <c r="H2504" s="36"/>
      <c r="I2504" s="36"/>
      <c r="J2504" s="36"/>
      <c r="K2504" s="36"/>
      <c r="L2504" s="36"/>
      <c r="M2504" s="36"/>
      <c r="N2504" s="36"/>
      <c r="O2504" s="35"/>
      <c r="P2504" s="82"/>
    </row>
    <row r="2505" spans="2:16">
      <c r="B2505" s="81"/>
      <c r="C2505" s="30"/>
      <c r="O2505" s="29"/>
      <c r="P2505" s="82"/>
    </row>
    <row r="2506" spans="2:16">
      <c r="B2506" s="81"/>
      <c r="C2506" s="30"/>
      <c r="O2506" s="29"/>
      <c r="P2506" s="82"/>
    </row>
    <row r="2507" spans="2:16" ht="18">
      <c r="B2507" s="81"/>
      <c r="C2507" s="30"/>
      <c r="H2507" s="128" t="s">
        <v>75</v>
      </c>
      <c r="O2507" s="29"/>
      <c r="P2507" s="82"/>
    </row>
    <row r="2508" spans="2:16" ht="18">
      <c r="B2508" s="81"/>
      <c r="C2508" s="34"/>
      <c r="D2508" s="85"/>
      <c r="E2508" s="85"/>
      <c r="F2508" s="85"/>
      <c r="G2508" s="85"/>
      <c r="H2508" s="128"/>
      <c r="I2508" s="85"/>
      <c r="J2508" s="85"/>
      <c r="K2508" s="85"/>
      <c r="L2508" s="85"/>
      <c r="M2508" s="85"/>
      <c r="N2508" s="85"/>
      <c r="O2508" s="33"/>
      <c r="P2508" s="82"/>
    </row>
    <row r="2509" spans="2:16" ht="18">
      <c r="B2509" s="81"/>
      <c r="C2509" s="34"/>
      <c r="D2509" s="85"/>
      <c r="E2509" s="85"/>
      <c r="F2509" s="85"/>
      <c r="G2509" s="85"/>
      <c r="H2509" s="128"/>
      <c r="K2509" s="85"/>
      <c r="L2509" s="85"/>
      <c r="M2509" s="85"/>
      <c r="N2509" s="85"/>
      <c r="O2509" s="33"/>
      <c r="P2509" s="82"/>
    </row>
    <row r="2510" spans="2:16" ht="18">
      <c r="B2510" s="81"/>
      <c r="C2510" s="32"/>
      <c r="D2510" s="86"/>
      <c r="E2510" s="86"/>
      <c r="F2510" s="86"/>
      <c r="G2510" s="86"/>
      <c r="H2510" s="128" t="s">
        <v>76</v>
      </c>
      <c r="I2510" s="86"/>
      <c r="J2510" s="86"/>
      <c r="K2510" s="86"/>
      <c r="L2510" s="86"/>
      <c r="M2510" s="86"/>
      <c r="N2510" s="86"/>
      <c r="O2510" s="28"/>
      <c r="P2510" s="82"/>
    </row>
    <row r="2511" spans="2:16" ht="18">
      <c r="B2511" s="81"/>
      <c r="C2511" s="30"/>
      <c r="H2511" s="129" t="s">
        <v>95</v>
      </c>
      <c r="O2511" s="29"/>
      <c r="P2511" s="82"/>
    </row>
    <row r="2512" spans="2:16" ht="18">
      <c r="B2512" s="81"/>
      <c r="C2512" s="27"/>
      <c r="D2512" s="87"/>
      <c r="E2512" s="87"/>
      <c r="H2512" s="128" t="s">
        <v>77</v>
      </c>
      <c r="K2512" s="130"/>
      <c r="L2512" s="130"/>
      <c r="M2512" s="130"/>
      <c r="N2512" s="130"/>
      <c r="O2512" s="131"/>
      <c r="P2512" s="82"/>
    </row>
    <row r="2513" spans="2:16" ht="16.2" thickBot="1">
      <c r="B2513" s="81"/>
      <c r="C2513" s="835"/>
      <c r="D2513" s="836"/>
      <c r="E2513" s="836"/>
      <c r="F2513" s="26"/>
      <c r="G2513" s="26"/>
      <c r="H2513" s="26"/>
      <c r="I2513" s="26"/>
      <c r="J2513" s="26"/>
      <c r="K2513" s="132"/>
      <c r="L2513" s="132"/>
      <c r="M2513" s="132"/>
      <c r="N2513" s="132"/>
      <c r="O2513" s="133"/>
      <c r="P2513" s="82"/>
    </row>
    <row r="2514" spans="2:16" ht="14.4" thickBot="1">
      <c r="B2514" s="88"/>
      <c r="C2514" s="89"/>
      <c r="D2514" s="89"/>
      <c r="E2514" s="89"/>
      <c r="F2514" s="89"/>
      <c r="G2514" s="89"/>
      <c r="H2514" s="89"/>
      <c r="I2514" s="89"/>
      <c r="J2514" s="89"/>
      <c r="K2514" s="89"/>
      <c r="L2514" s="89"/>
      <c r="M2514" s="89"/>
      <c r="N2514" s="89"/>
      <c r="O2514" s="89"/>
      <c r="P2514" s="90"/>
    </row>
    <row r="2515" spans="2:16" ht="14.4" thickTop="1"/>
    <row r="2516" spans="2:16" ht="14.4" thickBot="1"/>
    <row r="2517" spans="2:16" ht="14.4" thickTop="1">
      <c r="B2517" s="828"/>
      <c r="C2517" s="829"/>
      <c r="D2517" s="829"/>
      <c r="E2517" s="829"/>
      <c r="F2517" s="829"/>
      <c r="G2517" s="829"/>
      <c r="H2517" s="829"/>
      <c r="I2517" s="829"/>
      <c r="J2517" s="829"/>
      <c r="K2517" s="829"/>
      <c r="L2517" s="829"/>
      <c r="M2517" s="829"/>
      <c r="N2517" s="829"/>
      <c r="O2517" s="829"/>
      <c r="P2517" s="830"/>
    </row>
    <row r="2518" spans="2:16" ht="13.8" customHeight="1">
      <c r="B2518" s="103"/>
      <c r="C2518" s="933" t="s">
        <v>336</v>
      </c>
      <c r="D2518" s="933"/>
      <c r="E2518" s="933"/>
      <c r="F2518" s="933"/>
      <c r="G2518" s="933"/>
      <c r="H2518" s="933"/>
      <c r="I2518" s="933"/>
      <c r="J2518" s="933"/>
      <c r="K2518" s="933"/>
      <c r="L2518" s="933"/>
      <c r="M2518" s="933"/>
      <c r="P2518" s="82"/>
    </row>
    <row r="2519" spans="2:16" ht="14.4">
      <c r="B2519" s="103"/>
      <c r="C2519" s="933" t="s">
        <v>334</v>
      </c>
      <c r="D2519" s="933"/>
      <c r="E2519" s="933"/>
      <c r="F2519" s="933"/>
      <c r="G2519" s="935"/>
      <c r="H2519" s="935"/>
      <c r="I2519" s="935"/>
      <c r="J2519" s="935"/>
      <c r="K2519" s="935"/>
      <c r="L2519" s="935"/>
      <c r="M2519" s="935"/>
      <c r="P2519" s="82"/>
    </row>
    <row r="2520" spans="2:16">
      <c r="B2520" s="103"/>
      <c r="C2520" s="91"/>
      <c r="D2520" s="92"/>
      <c r="E2520" s="91"/>
      <c r="F2520" s="92"/>
      <c r="P2520" s="82"/>
    </row>
    <row r="2521" spans="2:16" ht="14.4" thickBot="1">
      <c r="B2521" s="81"/>
      <c r="P2521" s="82"/>
    </row>
    <row r="2522" spans="2:16">
      <c r="B2522" s="81"/>
      <c r="C2522" s="820"/>
      <c r="D2522" s="821"/>
      <c r="E2522" s="810"/>
      <c r="F2522" s="810"/>
      <c r="G2522" s="810"/>
      <c r="H2522" s="810"/>
      <c r="I2522" s="810"/>
      <c r="J2522" s="810"/>
      <c r="K2522" s="811"/>
      <c r="L2522" s="790"/>
      <c r="M2522" s="791"/>
      <c r="N2522" s="791"/>
      <c r="O2522" s="792"/>
      <c r="P2522" s="82"/>
    </row>
    <row r="2523" spans="2:16">
      <c r="B2523" s="81"/>
      <c r="C2523" s="822"/>
      <c r="D2523" s="823"/>
      <c r="E2523" s="812" t="s">
        <v>74</v>
      </c>
      <c r="F2523" s="812"/>
      <c r="G2523" s="812"/>
      <c r="H2523" s="812"/>
      <c r="I2523" s="812"/>
      <c r="J2523" s="812"/>
      <c r="K2523" s="813"/>
      <c r="L2523" s="793"/>
      <c r="M2523" s="794"/>
      <c r="N2523" s="794"/>
      <c r="O2523" s="795"/>
      <c r="P2523" s="82"/>
    </row>
    <row r="2524" spans="2:16">
      <c r="B2524" s="81"/>
      <c r="C2524" s="822"/>
      <c r="D2524" s="823"/>
      <c r="E2524" s="814"/>
      <c r="F2524" s="814"/>
      <c r="G2524" s="814"/>
      <c r="H2524" s="814"/>
      <c r="I2524" s="814"/>
      <c r="J2524" s="814"/>
      <c r="K2524" s="815"/>
      <c r="L2524" s="774" t="s">
        <v>28</v>
      </c>
      <c r="M2524" s="796"/>
      <c r="N2524" s="797"/>
      <c r="O2524" s="798"/>
      <c r="P2524" s="82"/>
    </row>
    <row r="2525" spans="2:16">
      <c r="B2525" s="81"/>
      <c r="C2525" s="822"/>
      <c r="D2525" s="823"/>
      <c r="E2525" s="812"/>
      <c r="F2525" s="812"/>
      <c r="G2525" s="812"/>
      <c r="H2525" s="812"/>
      <c r="I2525" s="812"/>
      <c r="J2525" s="812"/>
      <c r="K2525" s="813"/>
      <c r="L2525" s="775"/>
      <c r="M2525" s="799"/>
      <c r="N2525" s="800"/>
      <c r="O2525" s="801"/>
      <c r="P2525" s="82"/>
    </row>
    <row r="2526" spans="2:16">
      <c r="B2526" s="81"/>
      <c r="C2526" s="822"/>
      <c r="D2526" s="823"/>
      <c r="E2526" s="816"/>
      <c r="F2526" s="816"/>
      <c r="G2526" s="816"/>
      <c r="H2526" s="816"/>
      <c r="I2526" s="816"/>
      <c r="J2526" s="816"/>
      <c r="K2526" s="817"/>
      <c r="L2526" s="774" t="s">
        <v>29</v>
      </c>
      <c r="M2526" s="774">
        <v>32</v>
      </c>
      <c r="N2526" s="774" t="s">
        <v>30</v>
      </c>
      <c r="O2526" s="788" t="str">
        <f>+$O$11</f>
        <v>X</v>
      </c>
      <c r="P2526" s="82"/>
    </row>
    <row r="2527" spans="2:16">
      <c r="B2527" s="81"/>
      <c r="C2527" s="822"/>
      <c r="D2527" s="823"/>
      <c r="E2527" s="816"/>
      <c r="F2527" s="816"/>
      <c r="G2527" s="816"/>
      <c r="H2527" s="816"/>
      <c r="I2527" s="816"/>
      <c r="J2527" s="816"/>
      <c r="K2527" s="817"/>
      <c r="L2527" s="804"/>
      <c r="M2527" s="804"/>
      <c r="N2527" s="804"/>
      <c r="O2527" s="789"/>
      <c r="P2527" s="82"/>
    </row>
    <row r="2528" spans="2:16">
      <c r="B2528" s="81"/>
      <c r="C2528" s="824"/>
      <c r="D2528" s="825"/>
      <c r="E2528" s="818" t="s">
        <v>31</v>
      </c>
      <c r="F2528" s="818"/>
      <c r="G2528" s="818"/>
      <c r="H2528" s="818"/>
      <c r="I2528" s="818"/>
      <c r="J2528" s="818"/>
      <c r="K2528" s="819"/>
      <c r="L2528" s="804"/>
      <c r="M2528" s="804"/>
      <c r="N2528" s="804"/>
      <c r="O2528" s="789"/>
      <c r="P2528" s="82"/>
    </row>
    <row r="2529" spans="2:16" ht="14.4" thickBot="1">
      <c r="B2529" s="81"/>
      <c r="C2529" s="74"/>
      <c r="D2529" s="73"/>
      <c r="E2529" s="73"/>
      <c r="F2529" s="73"/>
      <c r="G2529" s="73"/>
      <c r="H2529" s="73"/>
      <c r="I2529" s="73"/>
      <c r="J2529" s="73"/>
      <c r="K2529" s="73"/>
      <c r="L2529" s="73"/>
      <c r="M2529" s="72"/>
      <c r="N2529" s="72"/>
      <c r="O2529" s="71"/>
      <c r="P2529" s="82"/>
    </row>
    <row r="2530" spans="2:16">
      <c r="B2530" s="81"/>
      <c r="C2530" s="70"/>
      <c r="D2530" s="69"/>
      <c r="E2530" s="69"/>
      <c r="F2530" s="69"/>
      <c r="G2530" s="69"/>
      <c r="H2530" s="69"/>
      <c r="I2530" s="69"/>
      <c r="J2530" s="69"/>
      <c r="K2530" s="69"/>
      <c r="L2530" s="68" t="s">
        <v>32</v>
      </c>
      <c r="M2530" s="67" t="s">
        <v>33</v>
      </c>
      <c r="N2530" s="67" t="s">
        <v>34</v>
      </c>
      <c r="O2530" s="66" t="s">
        <v>35</v>
      </c>
      <c r="P2530" s="82"/>
    </row>
    <row r="2531" spans="2:16">
      <c r="B2531" s="81"/>
      <c r="C2531" s="32"/>
      <c r="D2531" s="242"/>
      <c r="E2531" s="242"/>
      <c r="F2531" s="242"/>
      <c r="G2531" s="242"/>
      <c r="H2531" s="242"/>
      <c r="I2531" s="242"/>
      <c r="J2531" s="242"/>
      <c r="K2531" s="242"/>
      <c r="L2531" s="84"/>
      <c r="M2531" s="65">
        <f>+$M$16</f>
        <v>2</v>
      </c>
      <c r="N2531" s="65">
        <f>+$N$16</f>
        <v>6</v>
      </c>
      <c r="O2531" s="64">
        <f>+$O$16</f>
        <v>2026</v>
      </c>
      <c r="P2531" s="82"/>
    </row>
    <row r="2532" spans="2:16">
      <c r="B2532" s="81"/>
      <c r="C2532" s="63"/>
      <c r="D2532" s="62"/>
      <c r="E2532" s="62"/>
      <c r="F2532" s="62"/>
      <c r="G2532" s="62"/>
      <c r="H2532" s="62"/>
      <c r="I2532" s="62"/>
      <c r="J2532" s="62"/>
      <c r="K2532" s="62"/>
      <c r="L2532" s="62"/>
      <c r="M2532" s="62"/>
      <c r="N2532" s="62"/>
      <c r="O2532" s="61"/>
      <c r="P2532" s="82"/>
    </row>
    <row r="2533" spans="2:16" ht="14.4" thickBot="1">
      <c r="B2533" s="81"/>
      <c r="C2533" s="239"/>
      <c r="D2533" s="240"/>
      <c r="E2533" s="240"/>
      <c r="F2533" s="240"/>
      <c r="G2533" s="240"/>
      <c r="H2533" s="240"/>
      <c r="I2533" s="240"/>
      <c r="J2533" s="240"/>
      <c r="K2533" s="240"/>
      <c r="L2533" s="240"/>
      <c r="M2533" s="240"/>
      <c r="N2533" s="240"/>
      <c r="O2533" s="60"/>
      <c r="P2533" s="82"/>
    </row>
    <row r="2534" spans="2:16" ht="14.4" thickBot="1">
      <c r="B2534" s="81"/>
      <c r="C2534" s="37"/>
      <c r="D2534" s="36"/>
      <c r="E2534" s="36"/>
      <c r="F2534" s="36"/>
      <c r="G2534" s="36"/>
      <c r="H2534" s="36"/>
      <c r="K2534" s="36"/>
      <c r="L2534" s="36"/>
      <c r="M2534" s="36"/>
      <c r="N2534" s="36"/>
      <c r="O2534" s="35"/>
      <c r="P2534" s="82"/>
    </row>
    <row r="2535" spans="2:16">
      <c r="B2535" s="81"/>
      <c r="C2535" s="841" t="s">
        <v>36</v>
      </c>
      <c r="D2535" s="842"/>
      <c r="E2535" s="842"/>
      <c r="F2535" s="842"/>
      <c r="G2535" s="842"/>
      <c r="H2535" s="842"/>
      <c r="I2535" s="842"/>
      <c r="J2535" s="842"/>
      <c r="K2535" s="842"/>
      <c r="L2535" s="842"/>
      <c r="M2535" s="842"/>
      <c r="N2535" s="842"/>
      <c r="O2535" s="843"/>
      <c r="P2535" s="82"/>
    </row>
    <row r="2536" spans="2:16" ht="14.4" thickBot="1">
      <c r="B2536" s="81"/>
      <c r="C2536" s="30"/>
      <c r="O2536" s="29"/>
      <c r="P2536" s="82"/>
    </row>
    <row r="2537" spans="2:16">
      <c r="B2537" s="81"/>
      <c r="C2537" s="117" t="s">
        <v>37</v>
      </c>
      <c r="D2537" s="776" t="s">
        <v>38</v>
      </c>
      <c r="E2537" s="777"/>
      <c r="F2537" s="777"/>
      <c r="G2537" s="777"/>
      <c r="H2537" s="777"/>
      <c r="I2537" s="777"/>
      <c r="J2537" s="777"/>
      <c r="K2537" s="777"/>
      <c r="L2537" s="778"/>
      <c r="M2537" s="839" t="s">
        <v>39</v>
      </c>
      <c r="N2537" s="840"/>
      <c r="O2537" s="117" t="s">
        <v>8</v>
      </c>
      <c r="P2537" s="82"/>
    </row>
    <row r="2538" spans="2:16" ht="14.4" thickBot="1">
      <c r="B2538" s="81"/>
      <c r="C2538" s="118">
        <f>+'PRESUPUESTO OFICIAL (Entidad)'!D68</f>
        <v>11.04</v>
      </c>
      <c r="D2538" s="807" t="str">
        <f>+'PRESUPUESTO OFICIAL (Entidad)'!E68</f>
        <v>Lecho Filtrante. Medio Sintético Plástico Filtrante (Rosetón) Polipropileno. Superficie específica &gt;= 100 m2/m3. Liviano peso &lt;=40kg/M3.</v>
      </c>
      <c r="E2538" s="808"/>
      <c r="F2538" s="808"/>
      <c r="G2538" s="808"/>
      <c r="H2538" s="808"/>
      <c r="I2538" s="808"/>
      <c r="J2538" s="808"/>
      <c r="K2538" s="808"/>
      <c r="L2538" s="809"/>
      <c r="M2538" s="807" t="str">
        <f>+'PRESUPUESTO OFICIAL (Entidad)'!F68</f>
        <v>M3</v>
      </c>
      <c r="N2538" s="809"/>
      <c r="O2538" s="119">
        <f>+'PRESUPUESTO OFICIAL (Entidad)'!G68</f>
        <v>9.5</v>
      </c>
      <c r="P2538" s="82"/>
    </row>
    <row r="2539" spans="2:16">
      <c r="B2539" s="81"/>
      <c r="C2539" s="779" t="s">
        <v>40</v>
      </c>
      <c r="D2539" s="780"/>
      <c r="E2539" s="780"/>
      <c r="F2539" s="780"/>
      <c r="G2539" s="780"/>
      <c r="H2539" s="780"/>
      <c r="I2539" s="780"/>
      <c r="J2539" s="780"/>
      <c r="K2539" s="780"/>
      <c r="L2539" s="780"/>
      <c r="M2539" s="780"/>
      <c r="N2539" s="780"/>
      <c r="O2539" s="781"/>
      <c r="P2539" s="82"/>
    </row>
    <row r="2540" spans="2:16">
      <c r="B2540" s="81"/>
      <c r="C2540" s="782"/>
      <c r="D2540" s="783"/>
      <c r="E2540" s="783"/>
      <c r="F2540" s="783"/>
      <c r="G2540" s="783"/>
      <c r="H2540" s="783"/>
      <c r="I2540" s="783"/>
      <c r="J2540" s="783"/>
      <c r="K2540" s="783"/>
      <c r="L2540" s="783"/>
      <c r="M2540" s="783"/>
      <c r="N2540" s="783"/>
      <c r="O2540" s="784"/>
      <c r="P2540" s="82"/>
    </row>
    <row r="2541" spans="2:16" ht="14.4" thickBot="1">
      <c r="B2541" s="81"/>
      <c r="C2541" s="785"/>
      <c r="D2541" s="786"/>
      <c r="E2541" s="786"/>
      <c r="F2541" s="786"/>
      <c r="G2541" s="786"/>
      <c r="H2541" s="786"/>
      <c r="I2541" s="786"/>
      <c r="J2541" s="786"/>
      <c r="K2541" s="786"/>
      <c r="L2541" s="786"/>
      <c r="M2541" s="786"/>
      <c r="N2541" s="786"/>
      <c r="O2541" s="787"/>
      <c r="P2541" s="82"/>
    </row>
    <row r="2542" spans="2:16">
      <c r="B2542" s="81"/>
      <c r="C2542" s="757" t="s">
        <v>38</v>
      </c>
      <c r="D2542" s="837"/>
      <c r="E2542" s="837"/>
      <c r="F2542" s="837"/>
      <c r="G2542" s="838"/>
      <c r="H2542" s="759" t="s">
        <v>41</v>
      </c>
      <c r="I2542" s="837"/>
      <c r="J2542" s="805" t="s">
        <v>42</v>
      </c>
      <c r="K2542" s="806"/>
      <c r="L2542" s="121" t="s">
        <v>43</v>
      </c>
      <c r="M2542" s="759" t="s">
        <v>44</v>
      </c>
      <c r="N2542" s="760"/>
      <c r="O2542" s="122" t="s">
        <v>45</v>
      </c>
      <c r="P2542" s="82"/>
    </row>
    <row r="2543" spans="2:16">
      <c r="B2543" s="81"/>
      <c r="C2543" s="761" t="s">
        <v>78</v>
      </c>
      <c r="D2543" s="762"/>
      <c r="E2543" s="762"/>
      <c r="F2543" s="762"/>
      <c r="G2543" s="844"/>
      <c r="H2543" s="845"/>
      <c r="I2543" s="844"/>
      <c r="J2543" s="826" t="s">
        <v>79</v>
      </c>
      <c r="K2543" s="827"/>
      <c r="L2543" s="134">
        <f>+O2570</f>
        <v>25092</v>
      </c>
      <c r="M2543" s="846">
        <v>0.1</v>
      </c>
      <c r="N2543" s="847"/>
      <c r="O2543" s="135">
        <f>+ROUND(L2543*M2543,2)</f>
        <v>2509.1999999999998</v>
      </c>
      <c r="P2543" s="82"/>
    </row>
    <row r="2544" spans="2:16">
      <c r="B2544" s="81"/>
      <c r="C2544" s="202"/>
      <c r="D2544" s="164"/>
      <c r="E2544" s="164"/>
      <c r="F2544" s="164"/>
      <c r="G2544" s="204"/>
      <c r="H2544" s="205"/>
      <c r="I2544" s="204"/>
      <c r="J2544" s="863"/>
      <c r="K2544" s="864"/>
      <c r="L2544" s="206"/>
      <c r="M2544" s="874"/>
      <c r="N2544" s="875"/>
      <c r="O2544" s="207"/>
      <c r="P2544" s="82"/>
    </row>
    <row r="2545" spans="2:16" ht="14.4" thickBot="1">
      <c r="B2545" s="81"/>
      <c r="C2545" s="393"/>
      <c r="D2545" s="394"/>
      <c r="E2545" s="394"/>
      <c r="F2545" s="394"/>
      <c r="G2545" s="395"/>
      <c r="H2545" s="853"/>
      <c r="I2545" s="852"/>
      <c r="J2545" s="765"/>
      <c r="K2545" s="766"/>
      <c r="L2545" s="212"/>
      <c r="M2545" s="854"/>
      <c r="N2545" s="855"/>
      <c r="O2545" s="207"/>
      <c r="P2545" s="82"/>
    </row>
    <row r="2546" spans="2:16" ht="14.4" thickBot="1">
      <c r="B2546" s="81"/>
      <c r="C2546" s="767" t="s">
        <v>46</v>
      </c>
      <c r="D2546" s="768"/>
      <c r="E2546" s="768"/>
      <c r="F2546" s="768"/>
      <c r="G2546" s="768"/>
      <c r="H2546" s="768"/>
      <c r="I2546" s="768"/>
      <c r="J2546" s="768"/>
      <c r="K2546" s="768"/>
      <c r="L2546" s="768"/>
      <c r="M2546" s="768"/>
      <c r="N2546" s="769"/>
      <c r="O2546" s="136">
        <f>SUM(O2543:O2545)</f>
        <v>2509.1999999999998</v>
      </c>
      <c r="P2546" s="82"/>
    </row>
    <row r="2547" spans="2:16">
      <c r="B2547" s="81"/>
      <c r="C2547" s="779" t="s">
        <v>47</v>
      </c>
      <c r="D2547" s="780"/>
      <c r="E2547" s="780"/>
      <c r="F2547" s="780"/>
      <c r="G2547" s="780"/>
      <c r="H2547" s="780"/>
      <c r="I2547" s="780"/>
      <c r="J2547" s="780"/>
      <c r="K2547" s="780"/>
      <c r="L2547" s="780"/>
      <c r="M2547" s="780"/>
      <c r="N2547" s="780"/>
      <c r="O2547" s="781"/>
      <c r="P2547" s="82"/>
    </row>
    <row r="2548" spans="2:16">
      <c r="B2548" s="81"/>
      <c r="C2548" s="782"/>
      <c r="D2548" s="783"/>
      <c r="E2548" s="783"/>
      <c r="F2548" s="783"/>
      <c r="G2548" s="783"/>
      <c r="H2548" s="783"/>
      <c r="I2548" s="783"/>
      <c r="J2548" s="783"/>
      <c r="K2548" s="783"/>
      <c r="L2548" s="783"/>
      <c r="M2548" s="783"/>
      <c r="N2548" s="783"/>
      <c r="O2548" s="784"/>
      <c r="P2548" s="82"/>
    </row>
    <row r="2549" spans="2:16" ht="14.4" thickBot="1">
      <c r="B2549" s="81"/>
      <c r="C2549" s="785"/>
      <c r="D2549" s="786"/>
      <c r="E2549" s="786"/>
      <c r="F2549" s="786"/>
      <c r="G2549" s="786"/>
      <c r="H2549" s="786"/>
      <c r="I2549" s="786"/>
      <c r="J2549" s="786"/>
      <c r="K2549" s="786"/>
      <c r="L2549" s="786"/>
      <c r="M2549" s="786"/>
      <c r="N2549" s="786"/>
      <c r="O2549" s="787"/>
      <c r="P2549" s="82"/>
    </row>
    <row r="2550" spans="2:16">
      <c r="B2550" s="81"/>
      <c r="C2550" s="757" t="s">
        <v>38</v>
      </c>
      <c r="D2550" s="758"/>
      <c r="E2550" s="758"/>
      <c r="F2550" s="758"/>
      <c r="G2550" s="758"/>
      <c r="H2550" s="758"/>
      <c r="I2550" s="758"/>
      <c r="J2550" s="760"/>
      <c r="K2550" s="241" t="s">
        <v>39</v>
      </c>
      <c r="L2550" s="121" t="s">
        <v>8</v>
      </c>
      <c r="M2550" s="759" t="s">
        <v>48</v>
      </c>
      <c r="N2550" s="760"/>
      <c r="O2550" s="122" t="s">
        <v>45</v>
      </c>
      <c r="P2550" s="82"/>
    </row>
    <row r="2551" spans="2:16" ht="25.2" customHeight="1">
      <c r="B2551" s="81"/>
      <c r="C2551" s="902" t="s">
        <v>324</v>
      </c>
      <c r="D2551" s="903"/>
      <c r="E2551" s="903"/>
      <c r="F2551" s="903"/>
      <c r="G2551" s="903"/>
      <c r="H2551" s="903"/>
      <c r="I2551" s="903"/>
      <c r="J2551" s="904"/>
      <c r="K2551" s="523" t="s">
        <v>312</v>
      </c>
      <c r="L2551" s="524">
        <v>1</v>
      </c>
      <c r="M2551" s="900">
        <v>250000</v>
      </c>
      <c r="N2551" s="901"/>
      <c r="O2551" s="135">
        <f>+ROUND(M2551*L2551,2)</f>
        <v>250000</v>
      </c>
      <c r="P2551" s="82"/>
    </row>
    <row r="2552" spans="2:16" ht="13.8" customHeight="1">
      <c r="B2552" s="81"/>
      <c r="C2552" s="905" t="s">
        <v>323</v>
      </c>
      <c r="D2552" s="906"/>
      <c r="E2552" s="906"/>
      <c r="F2552" s="906"/>
      <c r="G2552" s="906"/>
      <c r="H2552" s="906"/>
      <c r="I2552" s="906"/>
      <c r="J2552" s="907"/>
      <c r="K2552" s="208" t="s">
        <v>123</v>
      </c>
      <c r="L2552" s="524">
        <v>1</v>
      </c>
      <c r="M2552" s="889">
        <v>55000</v>
      </c>
      <c r="N2552" s="890"/>
      <c r="O2552" s="135">
        <f t="shared" ref="O2552" si="23">+ROUND(M2552*L2552,2)</f>
        <v>55000</v>
      </c>
      <c r="P2552" s="82"/>
    </row>
    <row r="2553" spans="2:16" ht="14.4" thickBot="1">
      <c r="B2553" s="81"/>
      <c r="C2553" s="202"/>
      <c r="D2553" s="164"/>
      <c r="E2553" s="164"/>
      <c r="F2553" s="164"/>
      <c r="G2553" s="164"/>
      <c r="H2553" s="164"/>
      <c r="I2553" s="164"/>
      <c r="J2553" s="204"/>
      <c r="K2553" s="208"/>
      <c r="L2553" s="209"/>
      <c r="M2553" s="898"/>
      <c r="N2553" s="899"/>
      <c r="O2553" s="135"/>
      <c r="P2553" s="82"/>
    </row>
    <row r="2554" spans="2:16" ht="14.4" thickBot="1">
      <c r="B2554" s="81"/>
      <c r="C2554" s="767" t="s">
        <v>46</v>
      </c>
      <c r="D2554" s="768"/>
      <c r="E2554" s="768"/>
      <c r="F2554" s="768"/>
      <c r="G2554" s="768"/>
      <c r="H2554" s="768"/>
      <c r="I2554" s="768"/>
      <c r="J2554" s="768"/>
      <c r="K2554" s="768"/>
      <c r="L2554" s="768"/>
      <c r="M2554" s="768"/>
      <c r="N2554" s="769"/>
      <c r="O2554" s="141">
        <f>SUM(O2551:O2553)</f>
        <v>305000</v>
      </c>
      <c r="P2554" s="82"/>
    </row>
    <row r="2555" spans="2:16">
      <c r="B2555" s="81"/>
      <c r="C2555" s="779" t="s">
        <v>49</v>
      </c>
      <c r="D2555" s="780"/>
      <c r="E2555" s="780"/>
      <c r="F2555" s="780"/>
      <c r="G2555" s="780"/>
      <c r="H2555" s="780"/>
      <c r="I2555" s="780"/>
      <c r="J2555" s="780"/>
      <c r="K2555" s="780"/>
      <c r="L2555" s="780"/>
      <c r="M2555" s="780"/>
      <c r="N2555" s="780"/>
      <c r="O2555" s="781"/>
      <c r="P2555" s="82"/>
    </row>
    <row r="2556" spans="2:16">
      <c r="B2556" s="81"/>
      <c r="C2556" s="782"/>
      <c r="D2556" s="783"/>
      <c r="E2556" s="783"/>
      <c r="F2556" s="783"/>
      <c r="G2556" s="783"/>
      <c r="H2556" s="783"/>
      <c r="I2556" s="783"/>
      <c r="J2556" s="783"/>
      <c r="K2556" s="783"/>
      <c r="L2556" s="783"/>
      <c r="M2556" s="783"/>
      <c r="N2556" s="783"/>
      <c r="O2556" s="784"/>
      <c r="P2556" s="82"/>
    </row>
    <row r="2557" spans="2:16" ht="14.4" thickBot="1">
      <c r="B2557" s="81"/>
      <c r="C2557" s="785"/>
      <c r="D2557" s="786"/>
      <c r="E2557" s="786"/>
      <c r="F2557" s="786"/>
      <c r="G2557" s="786"/>
      <c r="H2557" s="786"/>
      <c r="I2557" s="786"/>
      <c r="J2557" s="786"/>
      <c r="K2557" s="786"/>
      <c r="L2557" s="786"/>
      <c r="M2557" s="786"/>
      <c r="N2557" s="786"/>
      <c r="O2557" s="787"/>
      <c r="P2557" s="82"/>
    </row>
    <row r="2558" spans="2:16">
      <c r="B2558" s="81"/>
      <c r="C2558" s="757" t="s">
        <v>50</v>
      </c>
      <c r="D2558" s="758"/>
      <c r="E2558" s="758"/>
      <c r="F2558" s="758"/>
      <c r="G2558" s="758"/>
      <c r="H2558" s="758"/>
      <c r="I2558" s="758"/>
      <c r="J2558" s="121" t="s">
        <v>51</v>
      </c>
      <c r="K2558" s="237" t="s">
        <v>52</v>
      </c>
      <c r="L2558" s="124" t="s">
        <v>53</v>
      </c>
      <c r="M2558" s="759" t="s">
        <v>54</v>
      </c>
      <c r="N2558" s="760"/>
      <c r="O2558" s="122" t="s">
        <v>45</v>
      </c>
      <c r="P2558" s="82"/>
    </row>
    <row r="2559" spans="2:16">
      <c r="B2559" s="81"/>
      <c r="C2559" s="761" t="s">
        <v>196</v>
      </c>
      <c r="D2559" s="762"/>
      <c r="E2559" s="762"/>
      <c r="F2559" s="762"/>
      <c r="G2559" s="762"/>
      <c r="H2559" s="762"/>
      <c r="I2559" s="762"/>
      <c r="J2559" s="55">
        <v>0.05</v>
      </c>
      <c r="K2559" s="56">
        <v>12</v>
      </c>
      <c r="L2559" s="55" t="s">
        <v>197</v>
      </c>
      <c r="M2559" s="763">
        <v>1800</v>
      </c>
      <c r="N2559" s="764"/>
      <c r="O2559" s="54">
        <f>M2559*K2559*J2559</f>
        <v>1080</v>
      </c>
      <c r="P2559" s="82"/>
    </row>
    <row r="2560" spans="2:16" ht="14.4" thickBot="1">
      <c r="B2560" s="81"/>
      <c r="C2560" s="755"/>
      <c r="D2560" s="756"/>
      <c r="E2560" s="756"/>
      <c r="F2560" s="756"/>
      <c r="G2560" s="756"/>
      <c r="H2560" s="756"/>
      <c r="I2560" s="756"/>
      <c r="J2560" s="46"/>
      <c r="K2560" s="26"/>
      <c r="L2560" s="46"/>
      <c r="M2560" s="765"/>
      <c r="N2560" s="766"/>
      <c r="O2560" s="151"/>
      <c r="P2560" s="82"/>
    </row>
    <row r="2561" spans="2:16" ht="14.4" thickBot="1">
      <c r="B2561" s="81"/>
      <c r="C2561" s="767" t="s">
        <v>46</v>
      </c>
      <c r="D2561" s="768"/>
      <c r="E2561" s="768"/>
      <c r="F2561" s="768"/>
      <c r="G2561" s="768"/>
      <c r="H2561" s="768"/>
      <c r="I2561" s="768"/>
      <c r="J2561" s="768"/>
      <c r="K2561" s="768"/>
      <c r="L2561" s="768"/>
      <c r="M2561" s="768"/>
      <c r="N2561" s="769"/>
      <c r="O2561" s="136">
        <f>SUM(O2559:O2560)</f>
        <v>1080</v>
      </c>
      <c r="P2561" s="82"/>
    </row>
    <row r="2562" spans="2:16">
      <c r="B2562" s="81"/>
      <c r="C2562" s="779" t="s">
        <v>55</v>
      </c>
      <c r="D2562" s="780"/>
      <c r="E2562" s="780"/>
      <c r="F2562" s="780"/>
      <c r="G2562" s="780"/>
      <c r="H2562" s="780"/>
      <c r="I2562" s="780"/>
      <c r="J2562" s="780"/>
      <c r="K2562" s="780"/>
      <c r="L2562" s="780"/>
      <c r="M2562" s="780"/>
      <c r="N2562" s="780"/>
      <c r="O2562" s="781"/>
      <c r="P2562" s="82"/>
    </row>
    <row r="2563" spans="2:16">
      <c r="B2563" s="81"/>
      <c r="C2563" s="782"/>
      <c r="D2563" s="783"/>
      <c r="E2563" s="783"/>
      <c r="F2563" s="783"/>
      <c r="G2563" s="783"/>
      <c r="H2563" s="783"/>
      <c r="I2563" s="783"/>
      <c r="J2563" s="783"/>
      <c r="K2563" s="783"/>
      <c r="L2563" s="783"/>
      <c r="M2563" s="783"/>
      <c r="N2563" s="783"/>
      <c r="O2563" s="784"/>
      <c r="P2563" s="82"/>
    </row>
    <row r="2564" spans="2:16" ht="14.4" thickBot="1">
      <c r="B2564" s="81"/>
      <c r="C2564" s="785"/>
      <c r="D2564" s="786"/>
      <c r="E2564" s="786"/>
      <c r="F2564" s="786"/>
      <c r="G2564" s="786"/>
      <c r="H2564" s="786"/>
      <c r="I2564" s="786"/>
      <c r="J2564" s="786"/>
      <c r="K2564" s="786"/>
      <c r="L2564" s="786"/>
      <c r="M2564" s="786"/>
      <c r="N2564" s="786"/>
      <c r="O2564" s="787"/>
      <c r="P2564" s="82"/>
    </row>
    <row r="2565" spans="2:16" ht="23.4" customHeight="1">
      <c r="B2565" s="81"/>
      <c r="C2565" s="770" t="s">
        <v>56</v>
      </c>
      <c r="D2565" s="771"/>
      <c r="E2565" s="771"/>
      <c r="F2565" s="771"/>
      <c r="G2565" s="771"/>
      <c r="H2565" s="771"/>
      <c r="I2565" s="771"/>
      <c r="J2565" s="143" t="s">
        <v>57</v>
      </c>
      <c r="K2565" s="144" t="s">
        <v>58</v>
      </c>
      <c r="L2565" s="145" t="s">
        <v>59</v>
      </c>
      <c r="M2565" s="772" t="s">
        <v>44</v>
      </c>
      <c r="N2565" s="773"/>
      <c r="O2565" s="146" t="s">
        <v>45</v>
      </c>
      <c r="P2565" s="82"/>
    </row>
    <row r="2566" spans="2:16">
      <c r="B2566" s="81"/>
      <c r="C2566" s="52" t="s">
        <v>219</v>
      </c>
      <c r="D2566" s="222"/>
      <c r="E2566" s="222"/>
      <c r="F2566" s="222"/>
      <c r="G2566" s="222"/>
      <c r="H2566" s="222"/>
      <c r="I2566" s="222"/>
      <c r="J2566" s="223">
        <v>209100</v>
      </c>
      <c r="K2566" s="224">
        <v>1.8</v>
      </c>
      <c r="L2566" s="148">
        <f>ROUND(K2566*J2566,2)</f>
        <v>376380</v>
      </c>
      <c r="M2566" s="867">
        <v>15</v>
      </c>
      <c r="N2566" s="868"/>
      <c r="O2566" s="149">
        <f>+ROUND(L2566/M2566,0)</f>
        <v>25092</v>
      </c>
      <c r="P2566" s="82"/>
    </row>
    <row r="2567" spans="2:16">
      <c r="B2567" s="81"/>
      <c r="C2567" s="52"/>
      <c r="D2567" s="51"/>
      <c r="E2567" s="51"/>
      <c r="F2567" s="51"/>
      <c r="G2567" s="51"/>
      <c r="H2567" s="51"/>
      <c r="I2567" s="51"/>
      <c r="J2567" s="142"/>
      <c r="K2567" s="147"/>
      <c r="L2567" s="148"/>
      <c r="M2567" s="848"/>
      <c r="N2567" s="849"/>
      <c r="O2567" s="149"/>
      <c r="P2567" s="82"/>
    </row>
    <row r="2568" spans="2:16">
      <c r="B2568" s="81"/>
      <c r="C2568" s="52"/>
      <c r="D2568" s="51"/>
      <c r="E2568" s="51"/>
      <c r="F2568" s="51"/>
      <c r="G2568" s="51"/>
      <c r="H2568" s="51"/>
      <c r="I2568" s="51"/>
      <c r="J2568" s="50"/>
      <c r="K2568" s="49"/>
      <c r="L2568" s="48"/>
      <c r="M2568" s="802"/>
      <c r="N2568" s="803"/>
      <c r="O2568" s="47"/>
      <c r="P2568" s="82"/>
    </row>
    <row r="2569" spans="2:16" ht="14.4" thickBot="1">
      <c r="B2569" s="81"/>
      <c r="C2569" s="755"/>
      <c r="D2569" s="756"/>
      <c r="E2569" s="756"/>
      <c r="F2569" s="756"/>
      <c r="G2569" s="756"/>
      <c r="H2569" s="756"/>
      <c r="I2569" s="756"/>
      <c r="J2569" s="46"/>
      <c r="K2569" s="26"/>
      <c r="L2569" s="46"/>
      <c r="M2569" s="765"/>
      <c r="N2569" s="766"/>
      <c r="O2569" s="45"/>
      <c r="P2569" s="82"/>
    </row>
    <row r="2570" spans="2:16" ht="14.4" thickBot="1">
      <c r="B2570" s="81"/>
      <c r="C2570" s="767" t="s">
        <v>46</v>
      </c>
      <c r="D2570" s="768"/>
      <c r="E2570" s="768"/>
      <c r="F2570" s="768"/>
      <c r="G2570" s="768"/>
      <c r="H2570" s="768"/>
      <c r="I2570" s="768"/>
      <c r="J2570" s="768"/>
      <c r="K2570" s="768"/>
      <c r="L2570" s="768"/>
      <c r="M2570" s="768"/>
      <c r="N2570" s="769"/>
      <c r="O2570" s="141">
        <f>SUM(O2566:O2569)</f>
        <v>25092</v>
      </c>
      <c r="P2570" s="82"/>
    </row>
    <row r="2571" spans="2:16" ht="14.4" thickBot="1">
      <c r="B2571" s="81"/>
      <c r="C2571" s="30"/>
      <c r="O2571" s="29"/>
      <c r="P2571" s="82"/>
    </row>
    <row r="2572" spans="2:16" ht="14.4" thickBot="1">
      <c r="B2572" s="81"/>
      <c r="C2572" s="752" t="s">
        <v>60</v>
      </c>
      <c r="D2572" s="753"/>
      <c r="E2572" s="753"/>
      <c r="F2572" s="753"/>
      <c r="G2572" s="753"/>
      <c r="H2572" s="753"/>
      <c r="I2572" s="753"/>
      <c r="J2572" s="753"/>
      <c r="K2572" s="753"/>
      <c r="L2572" s="753"/>
      <c r="M2572" s="753"/>
      <c r="N2572" s="754"/>
      <c r="O2572" s="150">
        <f>ROUND(O2570+O2561+O2554+O2546,2)</f>
        <v>333681.2</v>
      </c>
      <c r="P2572" s="82"/>
    </row>
    <row r="2573" spans="2:16">
      <c r="B2573" s="81"/>
      <c r="C2573" s="779" t="s">
        <v>61</v>
      </c>
      <c r="D2573" s="780"/>
      <c r="E2573" s="780"/>
      <c r="F2573" s="780"/>
      <c r="G2573" s="780"/>
      <c r="H2573" s="780"/>
      <c r="I2573" s="780"/>
      <c r="J2573" s="780"/>
      <c r="K2573" s="780"/>
      <c r="L2573" s="780"/>
      <c r="M2573" s="780"/>
      <c r="N2573" s="780"/>
      <c r="O2573" s="781"/>
      <c r="P2573" s="82"/>
    </row>
    <row r="2574" spans="2:16">
      <c r="B2574" s="81"/>
      <c r="C2574" s="782"/>
      <c r="D2574" s="783"/>
      <c r="E2574" s="783"/>
      <c r="F2574" s="783"/>
      <c r="G2574" s="783"/>
      <c r="H2574" s="783"/>
      <c r="I2574" s="783"/>
      <c r="J2574" s="783"/>
      <c r="K2574" s="783"/>
      <c r="L2574" s="783"/>
      <c r="M2574" s="783"/>
      <c r="N2574" s="783"/>
      <c r="O2574" s="784"/>
      <c r="P2574" s="82"/>
    </row>
    <row r="2575" spans="2:16" ht="14.4" thickBot="1">
      <c r="B2575" s="81"/>
      <c r="C2575" s="785"/>
      <c r="D2575" s="786"/>
      <c r="E2575" s="786"/>
      <c r="F2575" s="786"/>
      <c r="G2575" s="786"/>
      <c r="H2575" s="786"/>
      <c r="I2575" s="786"/>
      <c r="J2575" s="786"/>
      <c r="K2575" s="786"/>
      <c r="L2575" s="786"/>
      <c r="M2575" s="786"/>
      <c r="N2575" s="786"/>
      <c r="O2575" s="787"/>
      <c r="P2575" s="82"/>
    </row>
    <row r="2576" spans="2:16">
      <c r="B2576" s="81"/>
      <c r="C2576" s="757" t="s">
        <v>62</v>
      </c>
      <c r="D2576" s="758"/>
      <c r="E2576" s="758"/>
      <c r="F2576" s="758"/>
      <c r="G2576" s="758"/>
      <c r="H2576" s="758"/>
      <c r="I2576" s="758"/>
      <c r="J2576" s="237"/>
      <c r="K2576" s="238"/>
      <c r="L2576" s="125" t="s">
        <v>63</v>
      </c>
      <c r="M2576" s="850" t="s">
        <v>64</v>
      </c>
      <c r="N2576" s="851"/>
      <c r="O2576" s="127"/>
      <c r="P2576" s="82"/>
    </row>
    <row r="2577" spans="2:16">
      <c r="B2577" s="81"/>
      <c r="C2577" s="761" t="s">
        <v>18</v>
      </c>
      <c r="D2577" s="762"/>
      <c r="E2577" s="762"/>
      <c r="F2577" s="762"/>
      <c r="G2577" s="762"/>
      <c r="H2577" s="762"/>
      <c r="I2577" s="762"/>
      <c r="J2577" s="43"/>
      <c r="K2577" s="42"/>
      <c r="L2577" s="39">
        <v>0.28999999999999998</v>
      </c>
      <c r="M2577" s="831">
        <f>+ROUND(O2572*L2577,2)</f>
        <v>96767.55</v>
      </c>
      <c r="N2577" s="832"/>
      <c r="O2577" s="38"/>
      <c r="P2577" s="82"/>
    </row>
    <row r="2578" spans="2:16">
      <c r="B2578" s="81"/>
      <c r="C2578" s="44" t="s">
        <v>65</v>
      </c>
      <c r="D2578" s="31"/>
      <c r="E2578" s="31"/>
      <c r="F2578" s="31"/>
      <c r="G2578" s="31"/>
      <c r="H2578" s="31"/>
      <c r="I2578" s="31"/>
      <c r="J2578" s="43"/>
      <c r="K2578" s="42"/>
      <c r="L2578" s="39">
        <v>0.01</v>
      </c>
      <c r="M2578" s="831">
        <f>+ROUND(O2572*L2578,2)</f>
        <v>3336.81</v>
      </c>
      <c r="N2578" s="832"/>
      <c r="O2578" s="38"/>
      <c r="P2578" s="82"/>
    </row>
    <row r="2579" spans="2:16" ht="14.4" thickBot="1">
      <c r="B2579" s="81"/>
      <c r="C2579" s="239" t="s">
        <v>66</v>
      </c>
      <c r="D2579" s="240"/>
      <c r="E2579" s="240"/>
      <c r="F2579" s="240"/>
      <c r="G2579" s="240"/>
      <c r="H2579" s="240"/>
      <c r="I2579" s="240"/>
      <c r="J2579" s="41"/>
      <c r="K2579" s="40"/>
      <c r="L2579" s="39">
        <v>0.05</v>
      </c>
      <c r="M2579" s="833">
        <f>+ROUND(O2572*L2579,2)</f>
        <v>16684.060000000001</v>
      </c>
      <c r="N2579" s="834"/>
      <c r="O2579" s="38"/>
      <c r="P2579" s="82"/>
    </row>
    <row r="2580" spans="2:16" ht="14.4" thickBot="1">
      <c r="B2580" s="81"/>
      <c r="C2580" s="767" t="s">
        <v>46</v>
      </c>
      <c r="D2580" s="768"/>
      <c r="E2580" s="768"/>
      <c r="F2580" s="768"/>
      <c r="G2580" s="768"/>
      <c r="H2580" s="768"/>
      <c r="I2580" s="768"/>
      <c r="J2580" s="768"/>
      <c r="K2580" s="768"/>
      <c r="L2580" s="768"/>
      <c r="M2580" s="768"/>
      <c r="N2580" s="769"/>
      <c r="O2580" s="136">
        <f>SUM(M2577:N2579)</f>
        <v>116788.42</v>
      </c>
      <c r="P2580" s="82"/>
    </row>
    <row r="2581" spans="2:16" ht="14.4" thickBot="1">
      <c r="B2581" s="81"/>
      <c r="C2581" s="30"/>
      <c r="O2581" s="29"/>
      <c r="P2581" s="82"/>
    </row>
    <row r="2582" spans="2:16" ht="14.4" thickBot="1">
      <c r="B2582" s="81"/>
      <c r="C2582" s="752" t="s">
        <v>67</v>
      </c>
      <c r="D2582" s="753"/>
      <c r="E2582" s="753"/>
      <c r="F2582" s="753"/>
      <c r="G2582" s="753"/>
      <c r="H2582" s="753"/>
      <c r="I2582" s="753"/>
      <c r="J2582" s="753"/>
      <c r="K2582" s="753"/>
      <c r="L2582" s="753"/>
      <c r="M2582" s="753"/>
      <c r="N2582" s="754"/>
      <c r="O2582" s="150">
        <f>+O2580+O2572</f>
        <v>450469.62</v>
      </c>
      <c r="P2582" s="82"/>
    </row>
    <row r="2583" spans="2:16">
      <c r="B2583" s="81"/>
      <c r="C2583" s="37"/>
      <c r="D2583" s="36"/>
      <c r="E2583" s="36"/>
      <c r="F2583" s="36"/>
      <c r="G2583" s="36"/>
      <c r="H2583" s="36"/>
      <c r="I2583" s="36"/>
      <c r="J2583" s="36"/>
      <c r="K2583" s="36"/>
      <c r="L2583" s="36"/>
      <c r="M2583" s="36"/>
      <c r="N2583" s="36"/>
      <c r="O2583" s="35"/>
      <c r="P2583" s="82"/>
    </row>
    <row r="2584" spans="2:16">
      <c r="B2584" s="81"/>
      <c r="C2584" s="30"/>
      <c r="O2584" s="29"/>
      <c r="P2584" s="82"/>
    </row>
    <row r="2585" spans="2:16">
      <c r="B2585" s="81"/>
      <c r="C2585" s="30"/>
      <c r="O2585" s="29"/>
      <c r="P2585" s="82"/>
    </row>
    <row r="2586" spans="2:16" ht="18">
      <c r="B2586" s="81"/>
      <c r="C2586" s="30"/>
      <c r="H2586" s="128" t="s">
        <v>75</v>
      </c>
      <c r="O2586" s="29"/>
      <c r="P2586" s="82"/>
    </row>
    <row r="2587" spans="2:16" ht="18">
      <c r="B2587" s="81"/>
      <c r="C2587" s="34"/>
      <c r="D2587" s="85"/>
      <c r="E2587" s="85"/>
      <c r="F2587" s="85"/>
      <c r="G2587" s="85"/>
      <c r="H2587" s="128"/>
      <c r="I2587" s="85"/>
      <c r="J2587" s="85"/>
      <c r="K2587" s="85"/>
      <c r="L2587" s="85"/>
      <c r="M2587" s="85"/>
      <c r="N2587" s="85"/>
      <c r="O2587" s="33"/>
      <c r="P2587" s="82"/>
    </row>
    <row r="2588" spans="2:16" ht="18">
      <c r="B2588" s="81"/>
      <c r="C2588" s="34"/>
      <c r="D2588" s="85"/>
      <c r="E2588" s="85"/>
      <c r="F2588" s="85"/>
      <c r="G2588" s="85"/>
      <c r="H2588" s="128"/>
      <c r="K2588" s="85"/>
      <c r="L2588" s="85"/>
      <c r="M2588" s="85"/>
      <c r="N2588" s="85"/>
      <c r="O2588" s="33"/>
      <c r="P2588" s="82"/>
    </row>
    <row r="2589" spans="2:16" ht="18">
      <c r="B2589" s="81"/>
      <c r="C2589" s="32"/>
      <c r="D2589" s="86"/>
      <c r="E2589" s="86"/>
      <c r="F2589" s="86"/>
      <c r="G2589" s="86"/>
      <c r="H2589" s="128" t="s">
        <v>76</v>
      </c>
      <c r="I2589" s="86"/>
      <c r="J2589" s="86"/>
      <c r="K2589" s="86"/>
      <c r="L2589" s="86"/>
      <c r="M2589" s="86"/>
      <c r="N2589" s="86"/>
      <c r="O2589" s="28"/>
      <c r="P2589" s="82"/>
    </row>
    <row r="2590" spans="2:16" ht="18">
      <c r="B2590" s="81"/>
      <c r="C2590" s="30"/>
      <c r="H2590" s="129" t="s">
        <v>95</v>
      </c>
      <c r="O2590" s="29"/>
      <c r="P2590" s="82"/>
    </row>
    <row r="2591" spans="2:16" ht="18">
      <c r="B2591" s="81"/>
      <c r="C2591" s="27"/>
      <c r="D2591" s="87"/>
      <c r="E2591" s="87"/>
      <c r="H2591" s="128" t="s">
        <v>77</v>
      </c>
      <c r="K2591" s="130"/>
      <c r="L2591" s="130"/>
      <c r="M2591" s="130"/>
      <c r="N2591" s="130"/>
      <c r="O2591" s="131"/>
      <c r="P2591" s="82"/>
    </row>
    <row r="2592" spans="2:16" ht="16.2" thickBot="1">
      <c r="B2592" s="81"/>
      <c r="C2592" s="835"/>
      <c r="D2592" s="836"/>
      <c r="E2592" s="836"/>
      <c r="F2592" s="26"/>
      <c r="G2592" s="26"/>
      <c r="H2592" s="26"/>
      <c r="I2592" s="26"/>
      <c r="J2592" s="26"/>
      <c r="K2592" s="132"/>
      <c r="L2592" s="132"/>
      <c r="M2592" s="132"/>
      <c r="N2592" s="132"/>
      <c r="O2592" s="133"/>
      <c r="P2592" s="82"/>
    </row>
    <row r="2593" spans="2:16" ht="14.4" thickBot="1">
      <c r="B2593" s="88"/>
      <c r="C2593" s="89"/>
      <c r="D2593" s="89"/>
      <c r="E2593" s="89"/>
      <c r="F2593" s="89"/>
      <c r="G2593" s="89"/>
      <c r="H2593" s="89"/>
      <c r="I2593" s="89"/>
      <c r="J2593" s="89"/>
      <c r="K2593" s="89"/>
      <c r="L2593" s="89"/>
      <c r="M2593" s="89"/>
      <c r="N2593" s="89"/>
      <c r="O2593" s="89"/>
      <c r="P2593" s="90"/>
    </row>
    <row r="2594" spans="2:16" ht="14.4" thickTop="1"/>
    <row r="2595" spans="2:16" ht="14.4" thickBot="1"/>
    <row r="2596" spans="2:16" ht="14.4" thickTop="1">
      <c r="B2596" s="828"/>
      <c r="C2596" s="829"/>
      <c r="D2596" s="829"/>
      <c r="E2596" s="829"/>
      <c r="F2596" s="829"/>
      <c r="G2596" s="829"/>
      <c r="H2596" s="829"/>
      <c r="I2596" s="829"/>
      <c r="J2596" s="829"/>
      <c r="K2596" s="829"/>
      <c r="L2596" s="829"/>
      <c r="M2596" s="829"/>
      <c r="N2596" s="829"/>
      <c r="O2596" s="829"/>
      <c r="P2596" s="830"/>
    </row>
    <row r="2597" spans="2:16" ht="13.8" customHeight="1">
      <c r="B2597" s="103"/>
      <c r="C2597" s="933" t="s">
        <v>336</v>
      </c>
      <c r="D2597" s="933"/>
      <c r="E2597" s="933"/>
      <c r="F2597" s="933"/>
      <c r="G2597" s="933"/>
      <c r="H2597" s="933"/>
      <c r="I2597" s="933"/>
      <c r="J2597" s="933"/>
      <c r="K2597" s="933"/>
      <c r="L2597" s="933"/>
      <c r="M2597" s="933"/>
      <c r="P2597" s="82"/>
    </row>
    <row r="2598" spans="2:16" ht="14.4">
      <c r="B2598" s="103"/>
      <c r="C2598" s="933" t="s">
        <v>334</v>
      </c>
      <c r="D2598" s="933"/>
      <c r="E2598" s="933"/>
      <c r="F2598" s="933"/>
      <c r="G2598" s="935"/>
      <c r="H2598" s="935"/>
      <c r="I2598" s="935"/>
      <c r="J2598" s="935"/>
      <c r="K2598" s="935"/>
      <c r="L2598" s="935"/>
      <c r="M2598" s="935"/>
      <c r="P2598" s="82"/>
    </row>
    <row r="2599" spans="2:16">
      <c r="B2599" s="103"/>
      <c r="C2599" s="91"/>
      <c r="D2599" s="92"/>
      <c r="E2599" s="91"/>
      <c r="F2599" s="92"/>
      <c r="P2599" s="82"/>
    </row>
    <row r="2600" spans="2:16" ht="14.4" thickBot="1">
      <c r="B2600" s="81"/>
      <c r="P2600" s="82"/>
    </row>
    <row r="2601" spans="2:16">
      <c r="B2601" s="81"/>
      <c r="C2601" s="820"/>
      <c r="D2601" s="821"/>
      <c r="E2601" s="810"/>
      <c r="F2601" s="810"/>
      <c r="G2601" s="810"/>
      <c r="H2601" s="810"/>
      <c r="I2601" s="810"/>
      <c r="J2601" s="810"/>
      <c r="K2601" s="811"/>
      <c r="L2601" s="790"/>
      <c r="M2601" s="791"/>
      <c r="N2601" s="791"/>
      <c r="O2601" s="792"/>
      <c r="P2601" s="82"/>
    </row>
    <row r="2602" spans="2:16">
      <c r="B2602" s="81"/>
      <c r="C2602" s="822"/>
      <c r="D2602" s="823"/>
      <c r="E2602" s="812" t="s">
        <v>74</v>
      </c>
      <c r="F2602" s="812"/>
      <c r="G2602" s="812"/>
      <c r="H2602" s="812"/>
      <c r="I2602" s="812"/>
      <c r="J2602" s="812"/>
      <c r="K2602" s="813"/>
      <c r="L2602" s="793"/>
      <c r="M2602" s="794"/>
      <c r="N2602" s="794"/>
      <c r="O2602" s="795"/>
      <c r="P2602" s="82"/>
    </row>
    <row r="2603" spans="2:16">
      <c r="B2603" s="81"/>
      <c r="C2603" s="822"/>
      <c r="D2603" s="823"/>
      <c r="E2603" s="814"/>
      <c r="F2603" s="814"/>
      <c r="G2603" s="814"/>
      <c r="H2603" s="814"/>
      <c r="I2603" s="814"/>
      <c r="J2603" s="814"/>
      <c r="K2603" s="815"/>
      <c r="L2603" s="774" t="s">
        <v>28</v>
      </c>
      <c r="M2603" s="796"/>
      <c r="N2603" s="797"/>
      <c r="O2603" s="798"/>
      <c r="P2603" s="82"/>
    </row>
    <row r="2604" spans="2:16">
      <c r="B2604" s="81"/>
      <c r="C2604" s="822"/>
      <c r="D2604" s="823"/>
      <c r="E2604" s="812"/>
      <c r="F2604" s="812"/>
      <c r="G2604" s="812"/>
      <c r="H2604" s="812"/>
      <c r="I2604" s="812"/>
      <c r="J2604" s="812"/>
      <c r="K2604" s="813"/>
      <c r="L2604" s="775"/>
      <c r="M2604" s="799"/>
      <c r="N2604" s="800"/>
      <c r="O2604" s="801"/>
      <c r="P2604" s="82"/>
    </row>
    <row r="2605" spans="2:16">
      <c r="B2605" s="81"/>
      <c r="C2605" s="822"/>
      <c r="D2605" s="823"/>
      <c r="E2605" s="816"/>
      <c r="F2605" s="816"/>
      <c r="G2605" s="816"/>
      <c r="H2605" s="816"/>
      <c r="I2605" s="816"/>
      <c r="J2605" s="816"/>
      <c r="K2605" s="817"/>
      <c r="L2605" s="774" t="s">
        <v>29</v>
      </c>
      <c r="M2605" s="774">
        <v>33</v>
      </c>
      <c r="N2605" s="774" t="s">
        <v>30</v>
      </c>
      <c r="O2605" s="788" t="str">
        <f>+$O$11</f>
        <v>X</v>
      </c>
      <c r="P2605" s="82"/>
    </row>
    <row r="2606" spans="2:16">
      <c r="B2606" s="81"/>
      <c r="C2606" s="822"/>
      <c r="D2606" s="823"/>
      <c r="E2606" s="816"/>
      <c r="F2606" s="816"/>
      <c r="G2606" s="816"/>
      <c r="H2606" s="816"/>
      <c r="I2606" s="816"/>
      <c r="J2606" s="816"/>
      <c r="K2606" s="817"/>
      <c r="L2606" s="804"/>
      <c r="M2606" s="804"/>
      <c r="N2606" s="804"/>
      <c r="O2606" s="789"/>
      <c r="P2606" s="82"/>
    </row>
    <row r="2607" spans="2:16">
      <c r="B2607" s="81"/>
      <c r="C2607" s="824"/>
      <c r="D2607" s="825"/>
      <c r="E2607" s="818" t="s">
        <v>31</v>
      </c>
      <c r="F2607" s="818"/>
      <c r="G2607" s="818"/>
      <c r="H2607" s="818"/>
      <c r="I2607" s="818"/>
      <c r="J2607" s="818"/>
      <c r="K2607" s="819"/>
      <c r="L2607" s="804"/>
      <c r="M2607" s="804"/>
      <c r="N2607" s="804"/>
      <c r="O2607" s="789"/>
      <c r="P2607" s="82"/>
    </row>
    <row r="2608" spans="2:16" ht="14.4" thickBot="1">
      <c r="B2608" s="81"/>
      <c r="C2608" s="74"/>
      <c r="D2608" s="73"/>
      <c r="E2608" s="73"/>
      <c r="F2608" s="73"/>
      <c r="G2608" s="73"/>
      <c r="H2608" s="73"/>
      <c r="I2608" s="73"/>
      <c r="J2608" s="73"/>
      <c r="K2608" s="73"/>
      <c r="L2608" s="73"/>
      <c r="M2608" s="72"/>
      <c r="N2608" s="72"/>
      <c r="O2608" s="71"/>
      <c r="P2608" s="82"/>
    </row>
    <row r="2609" spans="2:16">
      <c r="B2609" s="81"/>
      <c r="C2609" s="70"/>
      <c r="D2609" s="69"/>
      <c r="E2609" s="69"/>
      <c r="F2609" s="69"/>
      <c r="G2609" s="69"/>
      <c r="H2609" s="69"/>
      <c r="I2609" s="69"/>
      <c r="J2609" s="69"/>
      <c r="K2609" s="69"/>
      <c r="L2609" s="68" t="s">
        <v>32</v>
      </c>
      <c r="M2609" s="67" t="s">
        <v>33</v>
      </c>
      <c r="N2609" s="67" t="s">
        <v>34</v>
      </c>
      <c r="O2609" s="66" t="s">
        <v>35</v>
      </c>
      <c r="P2609" s="82"/>
    </row>
    <row r="2610" spans="2:16">
      <c r="B2610" s="81"/>
      <c r="C2610" s="32"/>
      <c r="D2610" s="242"/>
      <c r="E2610" s="242"/>
      <c r="F2610" s="242"/>
      <c r="G2610" s="242"/>
      <c r="H2610" s="242"/>
      <c r="I2610" s="242"/>
      <c r="J2610" s="242"/>
      <c r="K2610" s="242"/>
      <c r="L2610" s="84"/>
      <c r="M2610" s="65">
        <f>+$M$16</f>
        <v>2</v>
      </c>
      <c r="N2610" s="65">
        <f>+$N$16</f>
        <v>6</v>
      </c>
      <c r="O2610" s="64">
        <f>+$O$16</f>
        <v>2026</v>
      </c>
      <c r="P2610" s="82"/>
    </row>
    <row r="2611" spans="2:16">
      <c r="B2611" s="81"/>
      <c r="C2611" s="63"/>
      <c r="D2611" s="62"/>
      <c r="E2611" s="62"/>
      <c r="F2611" s="62"/>
      <c r="G2611" s="62"/>
      <c r="H2611" s="62"/>
      <c r="I2611" s="62"/>
      <c r="J2611" s="62"/>
      <c r="K2611" s="62"/>
      <c r="L2611" s="62"/>
      <c r="M2611" s="62"/>
      <c r="N2611" s="62"/>
      <c r="O2611" s="61"/>
      <c r="P2611" s="82"/>
    </row>
    <row r="2612" spans="2:16" ht="14.4" thickBot="1">
      <c r="B2612" s="81"/>
      <c r="C2612" s="239"/>
      <c r="D2612" s="240"/>
      <c r="E2612" s="240"/>
      <c r="F2612" s="240"/>
      <c r="G2612" s="240"/>
      <c r="H2612" s="240"/>
      <c r="I2612" s="240"/>
      <c r="J2612" s="240"/>
      <c r="K2612" s="240"/>
      <c r="L2612" s="240"/>
      <c r="M2612" s="240"/>
      <c r="N2612" s="240"/>
      <c r="O2612" s="60"/>
      <c r="P2612" s="82"/>
    </row>
    <row r="2613" spans="2:16" ht="14.4" thickBot="1">
      <c r="B2613" s="81"/>
      <c r="C2613" s="37"/>
      <c r="D2613" s="36"/>
      <c r="E2613" s="36"/>
      <c r="F2613" s="36"/>
      <c r="G2613" s="36"/>
      <c r="H2613" s="36"/>
      <c r="K2613" s="36"/>
      <c r="L2613" s="36"/>
      <c r="M2613" s="36"/>
      <c r="N2613" s="36"/>
      <c r="O2613" s="35"/>
      <c r="P2613" s="82"/>
    </row>
    <row r="2614" spans="2:16">
      <c r="B2614" s="81"/>
      <c r="C2614" s="841" t="s">
        <v>36</v>
      </c>
      <c r="D2614" s="842"/>
      <c r="E2614" s="842"/>
      <c r="F2614" s="842"/>
      <c r="G2614" s="842"/>
      <c r="H2614" s="842"/>
      <c r="I2614" s="842"/>
      <c r="J2614" s="842"/>
      <c r="K2614" s="842"/>
      <c r="L2614" s="842"/>
      <c r="M2614" s="842"/>
      <c r="N2614" s="842"/>
      <c r="O2614" s="843"/>
      <c r="P2614" s="82"/>
    </row>
    <row r="2615" spans="2:16" ht="14.4" thickBot="1">
      <c r="B2615" s="81"/>
      <c r="C2615" s="30"/>
      <c r="O2615" s="29"/>
      <c r="P2615" s="82"/>
    </row>
    <row r="2616" spans="2:16">
      <c r="B2616" s="81"/>
      <c r="C2616" s="117" t="s">
        <v>37</v>
      </c>
      <c r="D2616" s="776" t="s">
        <v>38</v>
      </c>
      <c r="E2616" s="777"/>
      <c r="F2616" s="777"/>
      <c r="G2616" s="777"/>
      <c r="H2616" s="777"/>
      <c r="I2616" s="777"/>
      <c r="J2616" s="777"/>
      <c r="K2616" s="777"/>
      <c r="L2616" s="778"/>
      <c r="M2616" s="839" t="s">
        <v>39</v>
      </c>
      <c r="N2616" s="840"/>
      <c r="O2616" s="117" t="s">
        <v>8</v>
      </c>
      <c r="P2616" s="82"/>
    </row>
    <row r="2617" spans="2:16" ht="14.4" thickBot="1">
      <c r="B2617" s="81"/>
      <c r="C2617" s="118">
        <f>+'PRESUPUESTO OFICIAL (Entidad)'!D69</f>
        <v>11.05</v>
      </c>
      <c r="D2617" s="807" t="str">
        <f>+'PRESUPUESTO OFICIAL (Entidad)'!E69</f>
        <v>Campo de infiltración, tubería de drenajes PVC 3” y 2”, incluye excavación y relleno material gravas o piedras limpias</v>
      </c>
      <c r="E2617" s="808"/>
      <c r="F2617" s="808"/>
      <c r="G2617" s="808"/>
      <c r="H2617" s="808"/>
      <c r="I2617" s="808"/>
      <c r="J2617" s="808"/>
      <c r="K2617" s="808"/>
      <c r="L2617" s="809"/>
      <c r="M2617" s="807" t="str">
        <f>+'PRESUPUESTO OFICIAL (Entidad)'!F69</f>
        <v>UND</v>
      </c>
      <c r="N2617" s="809"/>
      <c r="O2617" s="119">
        <f>+'PRESUPUESTO OFICIAL (Entidad)'!G69</f>
        <v>10</v>
      </c>
      <c r="P2617" s="82"/>
    </row>
    <row r="2618" spans="2:16">
      <c r="B2618" s="81"/>
      <c r="C2618" s="779" t="s">
        <v>40</v>
      </c>
      <c r="D2618" s="780"/>
      <c r="E2618" s="780"/>
      <c r="F2618" s="780"/>
      <c r="G2618" s="780"/>
      <c r="H2618" s="780"/>
      <c r="I2618" s="780"/>
      <c r="J2618" s="780"/>
      <c r="K2618" s="780"/>
      <c r="L2618" s="780"/>
      <c r="M2618" s="780"/>
      <c r="N2618" s="780"/>
      <c r="O2618" s="781"/>
      <c r="P2618" s="82"/>
    </row>
    <row r="2619" spans="2:16">
      <c r="B2619" s="81"/>
      <c r="C2619" s="782"/>
      <c r="D2619" s="783"/>
      <c r="E2619" s="783"/>
      <c r="F2619" s="783"/>
      <c r="G2619" s="783"/>
      <c r="H2619" s="783"/>
      <c r="I2619" s="783"/>
      <c r="J2619" s="783"/>
      <c r="K2619" s="783"/>
      <c r="L2619" s="783"/>
      <c r="M2619" s="783"/>
      <c r="N2619" s="783"/>
      <c r="O2619" s="784"/>
      <c r="P2619" s="82"/>
    </row>
    <row r="2620" spans="2:16" ht="14.4" thickBot="1">
      <c r="B2620" s="81"/>
      <c r="C2620" s="785"/>
      <c r="D2620" s="786"/>
      <c r="E2620" s="786"/>
      <c r="F2620" s="786"/>
      <c r="G2620" s="786"/>
      <c r="H2620" s="786"/>
      <c r="I2620" s="786"/>
      <c r="J2620" s="786"/>
      <c r="K2620" s="786"/>
      <c r="L2620" s="786"/>
      <c r="M2620" s="786"/>
      <c r="N2620" s="786"/>
      <c r="O2620" s="787"/>
      <c r="P2620" s="82"/>
    </row>
    <row r="2621" spans="2:16">
      <c r="B2621" s="81"/>
      <c r="C2621" s="757" t="s">
        <v>38</v>
      </c>
      <c r="D2621" s="837"/>
      <c r="E2621" s="837"/>
      <c r="F2621" s="837"/>
      <c r="G2621" s="838"/>
      <c r="H2621" s="759" t="s">
        <v>41</v>
      </c>
      <c r="I2621" s="837"/>
      <c r="J2621" s="805" t="s">
        <v>42</v>
      </c>
      <c r="K2621" s="806"/>
      <c r="L2621" s="121" t="s">
        <v>43</v>
      </c>
      <c r="M2621" s="759" t="s">
        <v>44</v>
      </c>
      <c r="N2621" s="760"/>
      <c r="O2621" s="122" t="s">
        <v>45</v>
      </c>
      <c r="P2621" s="82"/>
    </row>
    <row r="2622" spans="2:16">
      <c r="B2622" s="81"/>
      <c r="C2622" s="761" t="s">
        <v>78</v>
      </c>
      <c r="D2622" s="762"/>
      <c r="E2622" s="762"/>
      <c r="F2622" s="762"/>
      <c r="G2622" s="844"/>
      <c r="H2622" s="845"/>
      <c r="I2622" s="844"/>
      <c r="J2622" s="826" t="s">
        <v>79</v>
      </c>
      <c r="K2622" s="827"/>
      <c r="L2622" s="134">
        <f>+O2656</f>
        <v>18819</v>
      </c>
      <c r="M2622" s="846">
        <v>0.1</v>
      </c>
      <c r="N2622" s="847"/>
      <c r="O2622" s="135">
        <f>+ROUND(L2622*M2622,2)</f>
        <v>1881.9</v>
      </c>
      <c r="P2622" s="82"/>
    </row>
    <row r="2623" spans="2:16">
      <c r="B2623" s="81"/>
      <c r="C2623" s="202"/>
      <c r="D2623" s="164"/>
      <c r="E2623" s="164"/>
      <c r="F2623" s="164"/>
      <c r="G2623" s="204"/>
      <c r="H2623" s="205"/>
      <c r="I2623" s="204"/>
      <c r="J2623" s="863"/>
      <c r="K2623" s="864"/>
      <c r="L2623" s="206"/>
      <c r="M2623" s="874"/>
      <c r="N2623" s="875"/>
      <c r="O2623" s="207"/>
      <c r="P2623" s="82"/>
    </row>
    <row r="2624" spans="2:16" ht="14.4" thickBot="1">
      <c r="B2624" s="81"/>
      <c r="C2624" s="393"/>
      <c r="D2624" s="394"/>
      <c r="E2624" s="394"/>
      <c r="F2624" s="394"/>
      <c r="G2624" s="395"/>
      <c r="H2624" s="853"/>
      <c r="I2624" s="852"/>
      <c r="J2624" s="765"/>
      <c r="K2624" s="766"/>
      <c r="L2624" s="212"/>
      <c r="M2624" s="854"/>
      <c r="N2624" s="855"/>
      <c r="O2624" s="207"/>
      <c r="P2624" s="82"/>
    </row>
    <row r="2625" spans="2:16" ht="14.4" thickBot="1">
      <c r="B2625" s="81"/>
      <c r="C2625" s="767" t="s">
        <v>46</v>
      </c>
      <c r="D2625" s="768"/>
      <c r="E2625" s="768"/>
      <c r="F2625" s="768"/>
      <c r="G2625" s="768"/>
      <c r="H2625" s="768"/>
      <c r="I2625" s="768"/>
      <c r="J2625" s="768"/>
      <c r="K2625" s="768"/>
      <c r="L2625" s="768"/>
      <c r="M2625" s="768"/>
      <c r="N2625" s="769"/>
      <c r="O2625" s="136">
        <f>SUM(O2622:O2624)</f>
        <v>1881.9</v>
      </c>
      <c r="P2625" s="82"/>
    </row>
    <row r="2626" spans="2:16">
      <c r="B2626" s="81"/>
      <c r="C2626" s="779" t="s">
        <v>47</v>
      </c>
      <c r="D2626" s="780"/>
      <c r="E2626" s="780"/>
      <c r="F2626" s="780"/>
      <c r="G2626" s="780"/>
      <c r="H2626" s="780"/>
      <c r="I2626" s="780"/>
      <c r="J2626" s="780"/>
      <c r="K2626" s="780"/>
      <c r="L2626" s="780"/>
      <c r="M2626" s="780"/>
      <c r="N2626" s="780"/>
      <c r="O2626" s="781"/>
      <c r="P2626" s="82"/>
    </row>
    <row r="2627" spans="2:16">
      <c r="B2627" s="81"/>
      <c r="C2627" s="782"/>
      <c r="D2627" s="783"/>
      <c r="E2627" s="783"/>
      <c r="F2627" s="783"/>
      <c r="G2627" s="783"/>
      <c r="H2627" s="783"/>
      <c r="I2627" s="783"/>
      <c r="J2627" s="783"/>
      <c r="K2627" s="783"/>
      <c r="L2627" s="783"/>
      <c r="M2627" s="783"/>
      <c r="N2627" s="783"/>
      <c r="O2627" s="784"/>
      <c r="P2627" s="82"/>
    </row>
    <row r="2628" spans="2:16" ht="14.4" thickBot="1">
      <c r="B2628" s="81"/>
      <c r="C2628" s="785"/>
      <c r="D2628" s="786"/>
      <c r="E2628" s="786"/>
      <c r="F2628" s="786"/>
      <c r="G2628" s="786"/>
      <c r="H2628" s="786"/>
      <c r="I2628" s="786"/>
      <c r="J2628" s="786"/>
      <c r="K2628" s="786"/>
      <c r="L2628" s="786"/>
      <c r="M2628" s="786"/>
      <c r="N2628" s="786"/>
      <c r="O2628" s="787"/>
      <c r="P2628" s="82"/>
    </row>
    <row r="2629" spans="2:16">
      <c r="B2629" s="81"/>
      <c r="C2629" s="757" t="s">
        <v>38</v>
      </c>
      <c r="D2629" s="758"/>
      <c r="E2629" s="758"/>
      <c r="F2629" s="758"/>
      <c r="G2629" s="758"/>
      <c r="H2629" s="758"/>
      <c r="I2629" s="758"/>
      <c r="J2629" s="760"/>
      <c r="K2629" s="241" t="s">
        <v>39</v>
      </c>
      <c r="L2629" s="121" t="s">
        <v>8</v>
      </c>
      <c r="M2629" s="759" t="s">
        <v>48</v>
      </c>
      <c r="N2629" s="760"/>
      <c r="O2629" s="122" t="s">
        <v>45</v>
      </c>
      <c r="P2629" s="82"/>
    </row>
    <row r="2630" spans="2:16" ht="13.8" customHeight="1">
      <c r="B2630" s="81"/>
      <c r="C2630" s="902" t="s">
        <v>325</v>
      </c>
      <c r="D2630" s="903"/>
      <c r="E2630" s="903"/>
      <c r="F2630" s="903"/>
      <c r="G2630" s="903"/>
      <c r="H2630" s="903"/>
      <c r="I2630" s="903"/>
      <c r="J2630" s="904"/>
      <c r="K2630" s="523" t="s">
        <v>154</v>
      </c>
      <c r="L2630" s="524">
        <v>2</v>
      </c>
      <c r="M2630" s="908">
        <v>15073.333333333334</v>
      </c>
      <c r="N2630" s="909"/>
      <c r="O2630" s="135">
        <f>+ROUND(M2630*L2630,2)</f>
        <v>30146.67</v>
      </c>
      <c r="P2630" s="82"/>
    </row>
    <row r="2631" spans="2:16" ht="13.8" customHeight="1">
      <c r="B2631" s="81"/>
      <c r="C2631" s="902" t="s">
        <v>326</v>
      </c>
      <c r="D2631" s="903"/>
      <c r="E2631" s="903"/>
      <c r="F2631" s="903"/>
      <c r="G2631" s="903"/>
      <c r="H2631" s="903"/>
      <c r="I2631" s="903"/>
      <c r="J2631" s="904"/>
      <c r="K2631" s="208" t="s">
        <v>154</v>
      </c>
      <c r="L2631" s="524">
        <v>2</v>
      </c>
      <c r="M2631" s="908">
        <v>9517.0249999999996</v>
      </c>
      <c r="N2631" s="909"/>
      <c r="O2631" s="135">
        <f t="shared" ref="O2631:O2638" si="24">+ROUND(M2631*L2631,2)</f>
        <v>19034.05</v>
      </c>
      <c r="P2631" s="82"/>
    </row>
    <row r="2632" spans="2:16" ht="13.8" customHeight="1">
      <c r="B2632" s="81"/>
      <c r="C2632" s="902" t="s">
        <v>327</v>
      </c>
      <c r="D2632" s="903"/>
      <c r="E2632" s="903"/>
      <c r="F2632" s="903"/>
      <c r="G2632" s="903"/>
      <c r="H2632" s="903"/>
      <c r="I2632" s="903"/>
      <c r="J2632" s="904"/>
      <c r="K2632" s="208" t="s">
        <v>163</v>
      </c>
      <c r="L2632" s="524">
        <v>2</v>
      </c>
      <c r="M2632" s="908">
        <v>1435.1399999999999</v>
      </c>
      <c r="N2632" s="909"/>
      <c r="O2632" s="135">
        <f t="shared" si="24"/>
        <v>2870.28</v>
      </c>
      <c r="P2632" s="82"/>
    </row>
    <row r="2633" spans="2:16" ht="13.8" customHeight="1">
      <c r="B2633" s="81"/>
      <c r="C2633" s="902" t="s">
        <v>328</v>
      </c>
      <c r="D2633" s="903"/>
      <c r="E2633" s="903"/>
      <c r="F2633" s="903"/>
      <c r="G2633" s="903"/>
      <c r="H2633" s="903"/>
      <c r="I2633" s="903"/>
      <c r="J2633" s="904"/>
      <c r="K2633" s="208" t="s">
        <v>163</v>
      </c>
      <c r="L2633" s="524">
        <v>4</v>
      </c>
      <c r="M2633" s="908">
        <v>13702.7</v>
      </c>
      <c r="N2633" s="909"/>
      <c r="O2633" s="135">
        <f t="shared" si="24"/>
        <v>54810.8</v>
      </c>
      <c r="P2633" s="82"/>
    </row>
    <row r="2634" spans="2:16" ht="13.8" customHeight="1">
      <c r="B2634" s="81"/>
      <c r="C2634" s="583" t="s">
        <v>319</v>
      </c>
      <c r="D2634" s="584"/>
      <c r="E2634" s="584"/>
      <c r="F2634" s="584"/>
      <c r="G2634" s="584"/>
      <c r="H2634" s="584"/>
      <c r="I2634" s="584"/>
      <c r="J2634" s="585"/>
      <c r="K2634" s="208" t="s">
        <v>163</v>
      </c>
      <c r="L2634" s="524">
        <v>1</v>
      </c>
      <c r="M2634" s="908">
        <v>15042.9923</v>
      </c>
      <c r="N2634" s="909"/>
      <c r="O2634" s="135">
        <f t="shared" si="24"/>
        <v>15042.99</v>
      </c>
      <c r="P2634" s="82"/>
    </row>
    <row r="2635" spans="2:16" ht="13.8" customHeight="1">
      <c r="B2635" s="81"/>
      <c r="C2635" s="583" t="s">
        <v>329</v>
      </c>
      <c r="D2635" s="584"/>
      <c r="E2635" s="584"/>
      <c r="F2635" s="584"/>
      <c r="G2635" s="584"/>
      <c r="H2635" s="584"/>
      <c r="I2635" s="584"/>
      <c r="J2635" s="585"/>
      <c r="K2635" s="208" t="s">
        <v>163</v>
      </c>
      <c r="L2635" s="524">
        <v>1</v>
      </c>
      <c r="M2635" s="908">
        <v>9063.9920000000002</v>
      </c>
      <c r="N2635" s="909"/>
      <c r="O2635" s="135">
        <f t="shared" si="24"/>
        <v>9063.99</v>
      </c>
      <c r="P2635" s="82"/>
    </row>
    <row r="2636" spans="2:16" ht="13.8" customHeight="1">
      <c r="B2636" s="81"/>
      <c r="C2636" s="902" t="s">
        <v>330</v>
      </c>
      <c r="D2636" s="903"/>
      <c r="E2636" s="903"/>
      <c r="F2636" s="903"/>
      <c r="G2636" s="903"/>
      <c r="H2636" s="903"/>
      <c r="I2636" s="903"/>
      <c r="J2636" s="904"/>
      <c r="K2636" s="208" t="s">
        <v>312</v>
      </c>
      <c r="L2636" s="524">
        <v>1.7588325708061003</v>
      </c>
      <c r="M2636" s="908">
        <v>68000</v>
      </c>
      <c r="N2636" s="909"/>
      <c r="O2636" s="135">
        <f t="shared" si="24"/>
        <v>119600.61</v>
      </c>
      <c r="P2636" s="82"/>
    </row>
    <row r="2637" spans="2:16" ht="13.8" customHeight="1">
      <c r="B2637" s="81"/>
      <c r="C2637" s="902" t="s">
        <v>331</v>
      </c>
      <c r="D2637" s="903"/>
      <c r="E2637" s="903"/>
      <c r="F2637" s="903"/>
      <c r="G2637" s="903"/>
      <c r="H2637" s="903"/>
      <c r="I2637" s="903"/>
      <c r="J2637" s="904"/>
      <c r="K2637" s="208" t="s">
        <v>163</v>
      </c>
      <c r="L2637" s="209">
        <v>2E-3</v>
      </c>
      <c r="M2637" s="908">
        <v>94253.95</v>
      </c>
      <c r="N2637" s="909"/>
      <c r="O2637" s="135">
        <f t="shared" si="24"/>
        <v>188.51</v>
      </c>
      <c r="P2637" s="82"/>
    </row>
    <row r="2638" spans="2:16" ht="13.8" customHeight="1">
      <c r="B2638" s="81"/>
      <c r="C2638" s="905" t="s">
        <v>332</v>
      </c>
      <c r="D2638" s="906"/>
      <c r="E2638" s="906"/>
      <c r="F2638" s="906"/>
      <c r="G2638" s="906"/>
      <c r="H2638" s="906"/>
      <c r="I2638" s="906"/>
      <c r="J2638" s="907"/>
      <c r="K2638" s="208" t="s">
        <v>163</v>
      </c>
      <c r="L2638" s="209">
        <v>2E-3</v>
      </c>
      <c r="M2638" s="908">
        <v>45446.1</v>
      </c>
      <c r="N2638" s="909"/>
      <c r="O2638" s="135">
        <f t="shared" si="24"/>
        <v>90.89</v>
      </c>
      <c r="P2638" s="82"/>
    </row>
    <row r="2639" spans="2:16" ht="14.4" thickBot="1">
      <c r="B2639" s="81"/>
      <c r="C2639" s="202"/>
      <c r="D2639" s="164"/>
      <c r="E2639" s="164"/>
      <c r="F2639" s="164"/>
      <c r="G2639" s="164"/>
      <c r="H2639" s="164"/>
      <c r="I2639" s="164"/>
      <c r="J2639" s="204"/>
      <c r="K2639" s="208"/>
      <c r="L2639" s="209"/>
      <c r="M2639" s="910"/>
      <c r="N2639" s="911"/>
      <c r="O2639" s="135"/>
      <c r="P2639" s="82"/>
    </row>
    <row r="2640" spans="2:16" ht="14.4" thickBot="1">
      <c r="B2640" s="81"/>
      <c r="C2640" s="767" t="s">
        <v>46</v>
      </c>
      <c r="D2640" s="768"/>
      <c r="E2640" s="768"/>
      <c r="F2640" s="768"/>
      <c r="G2640" s="768"/>
      <c r="H2640" s="768"/>
      <c r="I2640" s="768"/>
      <c r="J2640" s="768"/>
      <c r="K2640" s="768"/>
      <c r="L2640" s="768"/>
      <c r="M2640" s="768"/>
      <c r="N2640" s="769"/>
      <c r="O2640" s="141">
        <f>SUM(O2630:O2639)</f>
        <v>250848.79000000004</v>
      </c>
      <c r="P2640" s="82"/>
    </row>
    <row r="2641" spans="2:16">
      <c r="B2641" s="81"/>
      <c r="C2641" s="779" t="s">
        <v>49</v>
      </c>
      <c r="D2641" s="780"/>
      <c r="E2641" s="780"/>
      <c r="F2641" s="780"/>
      <c r="G2641" s="780"/>
      <c r="H2641" s="780"/>
      <c r="I2641" s="780"/>
      <c r="J2641" s="780"/>
      <c r="K2641" s="780"/>
      <c r="L2641" s="780"/>
      <c r="M2641" s="780"/>
      <c r="N2641" s="780"/>
      <c r="O2641" s="781"/>
      <c r="P2641" s="82"/>
    </row>
    <row r="2642" spans="2:16">
      <c r="B2642" s="81"/>
      <c r="C2642" s="782"/>
      <c r="D2642" s="783"/>
      <c r="E2642" s="783"/>
      <c r="F2642" s="783"/>
      <c r="G2642" s="783"/>
      <c r="H2642" s="783"/>
      <c r="I2642" s="783"/>
      <c r="J2642" s="783"/>
      <c r="K2642" s="783"/>
      <c r="L2642" s="783"/>
      <c r="M2642" s="783"/>
      <c r="N2642" s="783"/>
      <c r="O2642" s="784"/>
      <c r="P2642" s="82"/>
    </row>
    <row r="2643" spans="2:16" ht="14.4" thickBot="1">
      <c r="B2643" s="81"/>
      <c r="C2643" s="785"/>
      <c r="D2643" s="786"/>
      <c r="E2643" s="786"/>
      <c r="F2643" s="786"/>
      <c r="G2643" s="786"/>
      <c r="H2643" s="786"/>
      <c r="I2643" s="786"/>
      <c r="J2643" s="786"/>
      <c r="K2643" s="786"/>
      <c r="L2643" s="786"/>
      <c r="M2643" s="786"/>
      <c r="N2643" s="786"/>
      <c r="O2643" s="787"/>
      <c r="P2643" s="82"/>
    </row>
    <row r="2644" spans="2:16">
      <c r="B2644" s="81"/>
      <c r="C2644" s="757" t="s">
        <v>50</v>
      </c>
      <c r="D2644" s="758"/>
      <c r="E2644" s="758"/>
      <c r="F2644" s="758"/>
      <c r="G2644" s="758"/>
      <c r="H2644" s="758"/>
      <c r="I2644" s="758"/>
      <c r="J2644" s="121" t="s">
        <v>51</v>
      </c>
      <c r="K2644" s="237" t="s">
        <v>52</v>
      </c>
      <c r="L2644" s="124" t="s">
        <v>53</v>
      </c>
      <c r="M2644" s="759" t="s">
        <v>54</v>
      </c>
      <c r="N2644" s="760"/>
      <c r="O2644" s="122" t="s">
        <v>45</v>
      </c>
      <c r="P2644" s="82"/>
    </row>
    <row r="2645" spans="2:16">
      <c r="B2645" s="81"/>
      <c r="C2645" s="761" t="s">
        <v>196</v>
      </c>
      <c r="D2645" s="762"/>
      <c r="E2645" s="762"/>
      <c r="F2645" s="762"/>
      <c r="G2645" s="762"/>
      <c r="H2645" s="762"/>
      <c r="I2645" s="762"/>
      <c r="J2645" s="55">
        <v>0.05</v>
      </c>
      <c r="K2645" s="56">
        <v>12</v>
      </c>
      <c r="L2645" s="55" t="s">
        <v>197</v>
      </c>
      <c r="M2645" s="763">
        <v>1800</v>
      </c>
      <c r="N2645" s="764"/>
      <c r="O2645" s="54">
        <f>M2645*K2645*J2645</f>
        <v>1080</v>
      </c>
      <c r="P2645" s="82"/>
    </row>
    <row r="2646" spans="2:16" ht="14.4" thickBot="1">
      <c r="B2646" s="81"/>
      <c r="C2646" s="755"/>
      <c r="D2646" s="756"/>
      <c r="E2646" s="756"/>
      <c r="F2646" s="756"/>
      <c r="G2646" s="756"/>
      <c r="H2646" s="756"/>
      <c r="I2646" s="756"/>
      <c r="J2646" s="46"/>
      <c r="K2646" s="26"/>
      <c r="L2646" s="46"/>
      <c r="M2646" s="765"/>
      <c r="N2646" s="766"/>
      <c r="O2646" s="151"/>
      <c r="P2646" s="82"/>
    </row>
    <row r="2647" spans="2:16" ht="14.4" thickBot="1">
      <c r="B2647" s="81"/>
      <c r="C2647" s="767" t="s">
        <v>46</v>
      </c>
      <c r="D2647" s="768"/>
      <c r="E2647" s="768"/>
      <c r="F2647" s="768"/>
      <c r="G2647" s="768"/>
      <c r="H2647" s="768"/>
      <c r="I2647" s="768"/>
      <c r="J2647" s="768"/>
      <c r="K2647" s="768"/>
      <c r="L2647" s="768"/>
      <c r="M2647" s="768"/>
      <c r="N2647" s="769"/>
      <c r="O2647" s="136">
        <f>SUM(O2645:O2646)</f>
        <v>1080</v>
      </c>
      <c r="P2647" s="82"/>
    </row>
    <row r="2648" spans="2:16">
      <c r="B2648" s="81"/>
      <c r="C2648" s="779" t="s">
        <v>55</v>
      </c>
      <c r="D2648" s="780"/>
      <c r="E2648" s="780"/>
      <c r="F2648" s="780"/>
      <c r="G2648" s="780"/>
      <c r="H2648" s="780"/>
      <c r="I2648" s="780"/>
      <c r="J2648" s="780"/>
      <c r="K2648" s="780"/>
      <c r="L2648" s="780"/>
      <c r="M2648" s="780"/>
      <c r="N2648" s="780"/>
      <c r="O2648" s="781"/>
      <c r="P2648" s="82"/>
    </row>
    <row r="2649" spans="2:16">
      <c r="B2649" s="81"/>
      <c r="C2649" s="782"/>
      <c r="D2649" s="783"/>
      <c r="E2649" s="783"/>
      <c r="F2649" s="783"/>
      <c r="G2649" s="783"/>
      <c r="H2649" s="783"/>
      <c r="I2649" s="783"/>
      <c r="J2649" s="783"/>
      <c r="K2649" s="783"/>
      <c r="L2649" s="783"/>
      <c r="M2649" s="783"/>
      <c r="N2649" s="783"/>
      <c r="O2649" s="784"/>
      <c r="P2649" s="82"/>
    </row>
    <row r="2650" spans="2:16" ht="14.4" thickBot="1">
      <c r="B2650" s="81"/>
      <c r="C2650" s="785"/>
      <c r="D2650" s="786"/>
      <c r="E2650" s="786"/>
      <c r="F2650" s="786"/>
      <c r="G2650" s="786"/>
      <c r="H2650" s="786"/>
      <c r="I2650" s="786"/>
      <c r="J2650" s="786"/>
      <c r="K2650" s="786"/>
      <c r="L2650" s="786"/>
      <c r="M2650" s="786"/>
      <c r="N2650" s="786"/>
      <c r="O2650" s="787"/>
      <c r="P2650" s="82"/>
    </row>
    <row r="2651" spans="2:16" ht="22.8" customHeight="1">
      <c r="B2651" s="81"/>
      <c r="C2651" s="770" t="s">
        <v>56</v>
      </c>
      <c r="D2651" s="771"/>
      <c r="E2651" s="771"/>
      <c r="F2651" s="771"/>
      <c r="G2651" s="771"/>
      <c r="H2651" s="771"/>
      <c r="I2651" s="771"/>
      <c r="J2651" s="143" t="s">
        <v>57</v>
      </c>
      <c r="K2651" s="144" t="s">
        <v>58</v>
      </c>
      <c r="L2651" s="145" t="s">
        <v>59</v>
      </c>
      <c r="M2651" s="772" t="s">
        <v>44</v>
      </c>
      <c r="N2651" s="773"/>
      <c r="O2651" s="146" t="s">
        <v>45</v>
      </c>
      <c r="P2651" s="82"/>
    </row>
    <row r="2652" spans="2:16">
      <c r="B2652" s="81"/>
      <c r="C2652" s="52" t="s">
        <v>219</v>
      </c>
      <c r="D2652" s="222"/>
      <c r="E2652" s="222"/>
      <c r="F2652" s="222"/>
      <c r="G2652" s="222"/>
      <c r="H2652" s="222"/>
      <c r="I2652" s="222"/>
      <c r="J2652" s="223">
        <v>209100</v>
      </c>
      <c r="K2652" s="224">
        <v>1.8</v>
      </c>
      <c r="L2652" s="148">
        <f>ROUND(K2652*J2652,2)</f>
        <v>376380</v>
      </c>
      <c r="M2652" s="867">
        <v>20</v>
      </c>
      <c r="N2652" s="868"/>
      <c r="O2652" s="149">
        <f>+ROUND(L2652/M2652,0)</f>
        <v>18819</v>
      </c>
      <c r="P2652" s="82"/>
    </row>
    <row r="2653" spans="2:16">
      <c r="B2653" s="81"/>
      <c r="C2653" s="52"/>
      <c r="D2653" s="51"/>
      <c r="E2653" s="51"/>
      <c r="F2653" s="51"/>
      <c r="G2653" s="51"/>
      <c r="H2653" s="51"/>
      <c r="I2653" s="51"/>
      <c r="J2653" s="142"/>
      <c r="K2653" s="147"/>
      <c r="L2653" s="148"/>
      <c r="M2653" s="848"/>
      <c r="N2653" s="849"/>
      <c r="O2653" s="149"/>
      <c r="P2653" s="82"/>
    </row>
    <row r="2654" spans="2:16">
      <c r="B2654" s="81"/>
      <c r="C2654" s="52"/>
      <c r="D2654" s="51"/>
      <c r="E2654" s="51"/>
      <c r="F2654" s="51"/>
      <c r="G2654" s="51"/>
      <c r="H2654" s="51"/>
      <c r="I2654" s="51"/>
      <c r="J2654" s="50"/>
      <c r="K2654" s="49"/>
      <c r="L2654" s="48"/>
      <c r="M2654" s="802"/>
      <c r="N2654" s="803"/>
      <c r="O2654" s="47"/>
      <c r="P2654" s="82"/>
    </row>
    <row r="2655" spans="2:16" ht="14.4" thickBot="1">
      <c r="B2655" s="81"/>
      <c r="C2655" s="755"/>
      <c r="D2655" s="756"/>
      <c r="E2655" s="756"/>
      <c r="F2655" s="756"/>
      <c r="G2655" s="756"/>
      <c r="H2655" s="756"/>
      <c r="I2655" s="756"/>
      <c r="J2655" s="46"/>
      <c r="K2655" s="26"/>
      <c r="L2655" s="46"/>
      <c r="M2655" s="765"/>
      <c r="N2655" s="766"/>
      <c r="O2655" s="45"/>
      <c r="P2655" s="82"/>
    </row>
    <row r="2656" spans="2:16" ht="14.4" thickBot="1">
      <c r="B2656" s="81"/>
      <c r="C2656" s="767" t="s">
        <v>46</v>
      </c>
      <c r="D2656" s="768"/>
      <c r="E2656" s="768"/>
      <c r="F2656" s="768"/>
      <c r="G2656" s="768"/>
      <c r="H2656" s="768"/>
      <c r="I2656" s="768"/>
      <c r="J2656" s="768"/>
      <c r="K2656" s="768"/>
      <c r="L2656" s="768"/>
      <c r="M2656" s="768"/>
      <c r="N2656" s="769"/>
      <c r="O2656" s="141">
        <f>SUM(O2652:O2655)</f>
        <v>18819</v>
      </c>
      <c r="P2656" s="82"/>
    </row>
    <row r="2657" spans="2:16" ht="14.4" thickBot="1">
      <c r="B2657" s="81"/>
      <c r="C2657" s="30"/>
      <c r="O2657" s="29"/>
      <c r="P2657" s="82"/>
    </row>
    <row r="2658" spans="2:16" ht="14.4" thickBot="1">
      <c r="B2658" s="81"/>
      <c r="C2658" s="752" t="s">
        <v>60</v>
      </c>
      <c r="D2658" s="753"/>
      <c r="E2658" s="753"/>
      <c r="F2658" s="753"/>
      <c r="G2658" s="753"/>
      <c r="H2658" s="753"/>
      <c r="I2658" s="753"/>
      <c r="J2658" s="753"/>
      <c r="K2658" s="753"/>
      <c r="L2658" s="753"/>
      <c r="M2658" s="753"/>
      <c r="N2658" s="754"/>
      <c r="O2658" s="150">
        <f>ROUND(O2656+O2647+O2640+O2625,2)</f>
        <v>272629.69</v>
      </c>
      <c r="P2658" s="82"/>
    </row>
    <row r="2659" spans="2:16">
      <c r="B2659" s="81"/>
      <c r="C2659" s="779" t="s">
        <v>61</v>
      </c>
      <c r="D2659" s="780"/>
      <c r="E2659" s="780"/>
      <c r="F2659" s="780"/>
      <c r="G2659" s="780"/>
      <c r="H2659" s="780"/>
      <c r="I2659" s="780"/>
      <c r="J2659" s="780"/>
      <c r="K2659" s="780"/>
      <c r="L2659" s="780"/>
      <c r="M2659" s="780"/>
      <c r="N2659" s="780"/>
      <c r="O2659" s="781"/>
      <c r="P2659" s="82"/>
    </row>
    <row r="2660" spans="2:16">
      <c r="B2660" s="81"/>
      <c r="C2660" s="782"/>
      <c r="D2660" s="783"/>
      <c r="E2660" s="783"/>
      <c r="F2660" s="783"/>
      <c r="G2660" s="783"/>
      <c r="H2660" s="783"/>
      <c r="I2660" s="783"/>
      <c r="J2660" s="783"/>
      <c r="K2660" s="783"/>
      <c r="L2660" s="783"/>
      <c r="M2660" s="783"/>
      <c r="N2660" s="783"/>
      <c r="O2660" s="784"/>
      <c r="P2660" s="82"/>
    </row>
    <row r="2661" spans="2:16" ht="14.4" thickBot="1">
      <c r="B2661" s="81"/>
      <c r="C2661" s="785"/>
      <c r="D2661" s="786"/>
      <c r="E2661" s="786"/>
      <c r="F2661" s="786"/>
      <c r="G2661" s="786"/>
      <c r="H2661" s="786"/>
      <c r="I2661" s="786"/>
      <c r="J2661" s="786"/>
      <c r="K2661" s="786"/>
      <c r="L2661" s="786"/>
      <c r="M2661" s="786"/>
      <c r="N2661" s="786"/>
      <c r="O2661" s="787"/>
      <c r="P2661" s="82"/>
    </row>
    <row r="2662" spans="2:16">
      <c r="B2662" s="81"/>
      <c r="C2662" s="757" t="s">
        <v>62</v>
      </c>
      <c r="D2662" s="758"/>
      <c r="E2662" s="758"/>
      <c r="F2662" s="758"/>
      <c r="G2662" s="758"/>
      <c r="H2662" s="758"/>
      <c r="I2662" s="758"/>
      <c r="J2662" s="237"/>
      <c r="K2662" s="238"/>
      <c r="L2662" s="125" t="s">
        <v>63</v>
      </c>
      <c r="M2662" s="850" t="s">
        <v>64</v>
      </c>
      <c r="N2662" s="851"/>
      <c r="O2662" s="127"/>
      <c r="P2662" s="82"/>
    </row>
    <row r="2663" spans="2:16">
      <c r="B2663" s="81"/>
      <c r="C2663" s="761" t="s">
        <v>18</v>
      </c>
      <c r="D2663" s="762"/>
      <c r="E2663" s="762"/>
      <c r="F2663" s="762"/>
      <c r="G2663" s="762"/>
      <c r="H2663" s="762"/>
      <c r="I2663" s="762"/>
      <c r="J2663" s="43"/>
      <c r="K2663" s="42"/>
      <c r="L2663" s="39">
        <v>0.28999999999999998</v>
      </c>
      <c r="M2663" s="831">
        <f>+ROUND(O2658*L2663,2)</f>
        <v>79062.61</v>
      </c>
      <c r="N2663" s="832"/>
      <c r="O2663" s="38"/>
      <c r="P2663" s="82"/>
    </row>
    <row r="2664" spans="2:16">
      <c r="B2664" s="81"/>
      <c r="C2664" s="44" t="s">
        <v>65</v>
      </c>
      <c r="D2664" s="31"/>
      <c r="E2664" s="31"/>
      <c r="F2664" s="31"/>
      <c r="G2664" s="31"/>
      <c r="H2664" s="31"/>
      <c r="I2664" s="31"/>
      <c r="J2664" s="43"/>
      <c r="K2664" s="42"/>
      <c r="L2664" s="39">
        <v>0.01</v>
      </c>
      <c r="M2664" s="831">
        <f>+ROUND(O2658*L2664,2)</f>
        <v>2726.3</v>
      </c>
      <c r="N2664" s="832"/>
      <c r="O2664" s="38"/>
      <c r="P2664" s="82"/>
    </row>
    <row r="2665" spans="2:16" ht="14.4" thickBot="1">
      <c r="B2665" s="81"/>
      <c r="C2665" s="239" t="s">
        <v>66</v>
      </c>
      <c r="D2665" s="240"/>
      <c r="E2665" s="240"/>
      <c r="F2665" s="240"/>
      <c r="G2665" s="240"/>
      <c r="H2665" s="240"/>
      <c r="I2665" s="240"/>
      <c r="J2665" s="41"/>
      <c r="K2665" s="40"/>
      <c r="L2665" s="39">
        <v>0.05</v>
      </c>
      <c r="M2665" s="833">
        <f>+ROUND(O2658*L2665,2)</f>
        <v>13631.48</v>
      </c>
      <c r="N2665" s="834"/>
      <c r="O2665" s="38"/>
      <c r="P2665" s="82"/>
    </row>
    <row r="2666" spans="2:16" ht="14.4" thickBot="1">
      <c r="B2666" s="81"/>
      <c r="C2666" s="767" t="s">
        <v>46</v>
      </c>
      <c r="D2666" s="768"/>
      <c r="E2666" s="768"/>
      <c r="F2666" s="768"/>
      <c r="G2666" s="768"/>
      <c r="H2666" s="768"/>
      <c r="I2666" s="768"/>
      <c r="J2666" s="768"/>
      <c r="K2666" s="768"/>
      <c r="L2666" s="768"/>
      <c r="M2666" s="768"/>
      <c r="N2666" s="769"/>
      <c r="O2666" s="136">
        <f>SUM(M2663:N2665)</f>
        <v>95420.39</v>
      </c>
      <c r="P2666" s="82"/>
    </row>
    <row r="2667" spans="2:16" ht="14.4" thickBot="1">
      <c r="B2667" s="81"/>
      <c r="C2667" s="30"/>
      <c r="O2667" s="29"/>
      <c r="P2667" s="82"/>
    </row>
    <row r="2668" spans="2:16" ht="14.4" thickBot="1">
      <c r="B2668" s="81"/>
      <c r="C2668" s="752" t="s">
        <v>67</v>
      </c>
      <c r="D2668" s="753"/>
      <c r="E2668" s="753"/>
      <c r="F2668" s="753"/>
      <c r="G2668" s="753"/>
      <c r="H2668" s="753"/>
      <c r="I2668" s="753"/>
      <c r="J2668" s="753"/>
      <c r="K2668" s="753"/>
      <c r="L2668" s="753"/>
      <c r="M2668" s="753"/>
      <c r="N2668" s="754"/>
      <c r="O2668" s="150">
        <f>+O2666+O2658</f>
        <v>368050.08</v>
      </c>
      <c r="P2668" s="82"/>
    </row>
    <row r="2669" spans="2:16">
      <c r="B2669" s="81"/>
      <c r="C2669" s="37"/>
      <c r="D2669" s="36"/>
      <c r="E2669" s="36"/>
      <c r="F2669" s="36"/>
      <c r="G2669" s="36"/>
      <c r="H2669" s="36"/>
      <c r="I2669" s="36"/>
      <c r="J2669" s="36"/>
      <c r="K2669" s="36"/>
      <c r="L2669" s="36"/>
      <c r="M2669" s="36"/>
      <c r="N2669" s="36"/>
      <c r="O2669" s="35"/>
      <c r="P2669" s="82"/>
    </row>
    <row r="2670" spans="2:16">
      <c r="B2670" s="81"/>
      <c r="C2670" s="30"/>
      <c r="O2670" s="29"/>
      <c r="P2670" s="82"/>
    </row>
    <row r="2671" spans="2:16">
      <c r="B2671" s="81"/>
      <c r="C2671" s="30"/>
      <c r="O2671" s="29"/>
      <c r="P2671" s="82"/>
    </row>
    <row r="2672" spans="2:16" ht="18">
      <c r="B2672" s="81"/>
      <c r="C2672" s="30"/>
      <c r="H2672" s="128" t="s">
        <v>75</v>
      </c>
      <c r="O2672" s="29"/>
      <c r="P2672" s="82"/>
    </row>
    <row r="2673" spans="2:16" ht="18">
      <c r="B2673" s="81"/>
      <c r="C2673" s="34"/>
      <c r="D2673" s="85"/>
      <c r="E2673" s="85"/>
      <c r="F2673" s="85"/>
      <c r="G2673" s="85"/>
      <c r="H2673" s="128"/>
      <c r="I2673" s="85"/>
      <c r="J2673" s="85"/>
      <c r="K2673" s="85"/>
      <c r="L2673" s="85"/>
      <c r="M2673" s="85"/>
      <c r="N2673" s="85"/>
      <c r="O2673" s="33"/>
      <c r="P2673" s="82"/>
    </row>
    <row r="2674" spans="2:16" ht="18">
      <c r="B2674" s="81"/>
      <c r="C2674" s="34"/>
      <c r="D2674" s="85"/>
      <c r="E2674" s="85"/>
      <c r="F2674" s="85"/>
      <c r="G2674" s="85"/>
      <c r="H2674" s="128"/>
      <c r="K2674" s="85"/>
      <c r="L2674" s="85"/>
      <c r="M2674" s="85"/>
      <c r="N2674" s="85"/>
      <c r="O2674" s="33"/>
      <c r="P2674" s="82"/>
    </row>
    <row r="2675" spans="2:16" ht="18">
      <c r="B2675" s="81"/>
      <c r="C2675" s="32"/>
      <c r="D2675" s="86"/>
      <c r="E2675" s="86"/>
      <c r="F2675" s="86"/>
      <c r="G2675" s="86"/>
      <c r="H2675" s="128" t="s">
        <v>76</v>
      </c>
      <c r="I2675" s="86"/>
      <c r="J2675" s="86"/>
      <c r="K2675" s="86"/>
      <c r="L2675" s="86"/>
      <c r="M2675" s="86"/>
      <c r="N2675" s="86"/>
      <c r="O2675" s="28"/>
      <c r="P2675" s="82"/>
    </row>
    <row r="2676" spans="2:16" ht="18">
      <c r="B2676" s="81"/>
      <c r="C2676" s="30"/>
      <c r="H2676" s="129" t="s">
        <v>95</v>
      </c>
      <c r="O2676" s="29"/>
      <c r="P2676" s="82"/>
    </row>
    <row r="2677" spans="2:16" ht="18">
      <c r="B2677" s="81"/>
      <c r="C2677" s="27"/>
      <c r="D2677" s="87"/>
      <c r="E2677" s="87"/>
      <c r="H2677" s="128" t="s">
        <v>77</v>
      </c>
      <c r="K2677" s="130"/>
      <c r="L2677" s="130"/>
      <c r="M2677" s="130"/>
      <c r="N2677" s="130"/>
      <c r="O2677" s="131"/>
      <c r="P2677" s="82"/>
    </row>
    <row r="2678" spans="2:16" ht="16.2" thickBot="1">
      <c r="B2678" s="81"/>
      <c r="C2678" s="835"/>
      <c r="D2678" s="836"/>
      <c r="E2678" s="836"/>
      <c r="F2678" s="26"/>
      <c r="G2678" s="26"/>
      <c r="H2678" s="26"/>
      <c r="I2678" s="26"/>
      <c r="J2678" s="26"/>
      <c r="K2678" s="132"/>
      <c r="L2678" s="132"/>
      <c r="M2678" s="132"/>
      <c r="N2678" s="132"/>
      <c r="O2678" s="133"/>
      <c r="P2678" s="82"/>
    </row>
    <row r="2679" spans="2:16" ht="14.4" thickBot="1">
      <c r="B2679" s="88"/>
      <c r="C2679" s="89"/>
      <c r="D2679" s="89"/>
      <c r="E2679" s="89"/>
      <c r="F2679" s="89"/>
      <c r="G2679" s="89"/>
      <c r="H2679" s="89"/>
      <c r="I2679" s="89"/>
      <c r="J2679" s="89"/>
      <c r="K2679" s="89"/>
      <c r="L2679" s="89"/>
      <c r="M2679" s="89"/>
      <c r="N2679" s="89"/>
      <c r="O2679" s="89"/>
      <c r="P2679" s="90"/>
    </row>
    <row r="2680" spans="2:16" ht="14.4" thickTop="1"/>
  </sheetData>
  <mergeCells count="2524">
    <mergeCell ref="C1626:M1626"/>
    <mergeCell ref="C1627:F1627"/>
    <mergeCell ref="C1704:M1704"/>
    <mergeCell ref="C1705:F1705"/>
    <mergeCell ref="C1782:M1782"/>
    <mergeCell ref="C1783:F1783"/>
    <mergeCell ref="C1860:M1860"/>
    <mergeCell ref="C1861:F1861"/>
    <mergeCell ref="C1938:M1938"/>
    <mergeCell ref="C1939:F1939"/>
    <mergeCell ref="C2016:M2016"/>
    <mergeCell ref="C2017:F2017"/>
    <mergeCell ref="C2102:M2102"/>
    <mergeCell ref="C2103:F2103"/>
    <mergeCell ref="C2185:M2185"/>
    <mergeCell ref="C2186:F2186"/>
    <mergeCell ref="C2263:M2263"/>
    <mergeCell ref="C649:F649"/>
    <mergeCell ref="C729:M729"/>
    <mergeCell ref="C730:F730"/>
    <mergeCell ref="C809:M809"/>
    <mergeCell ref="C810:F810"/>
    <mergeCell ref="C890:M890"/>
    <mergeCell ref="C891:F891"/>
    <mergeCell ref="C974:M974"/>
    <mergeCell ref="C975:F975"/>
    <mergeCell ref="C1054:M1054"/>
    <mergeCell ref="C1055:F1055"/>
    <mergeCell ref="C1135:M1135"/>
    <mergeCell ref="C1136:F1136"/>
    <mergeCell ref="C1218:M1218"/>
    <mergeCell ref="C1219:F1219"/>
    <mergeCell ref="C1299:M1299"/>
    <mergeCell ref="C1300:F1300"/>
    <mergeCell ref="C3:M3"/>
    <mergeCell ref="C4:F4"/>
    <mergeCell ref="C81:M81"/>
    <mergeCell ref="C82:F82"/>
    <mergeCell ref="C162:M162"/>
    <mergeCell ref="C163:F163"/>
    <mergeCell ref="C242:M242"/>
    <mergeCell ref="C243:F243"/>
    <mergeCell ref="C323:M323"/>
    <mergeCell ref="C324:F324"/>
    <mergeCell ref="C403:M403"/>
    <mergeCell ref="C404:F404"/>
    <mergeCell ref="C483:M483"/>
    <mergeCell ref="C484:F484"/>
    <mergeCell ref="C563:M563"/>
    <mergeCell ref="C564:F564"/>
    <mergeCell ref="C648:M648"/>
    <mergeCell ref="C2668:N2668"/>
    <mergeCell ref="C2678:E2678"/>
    <mergeCell ref="C2632:J2632"/>
    <mergeCell ref="C2633:J2633"/>
    <mergeCell ref="C2636:J2636"/>
    <mergeCell ref="C2637:J2637"/>
    <mergeCell ref="C2638:J2638"/>
    <mergeCell ref="M2631:N2631"/>
    <mergeCell ref="M2632:N2632"/>
    <mergeCell ref="M2633:N2633"/>
    <mergeCell ref="M2634:N2634"/>
    <mergeCell ref="M2635:N2635"/>
    <mergeCell ref="M2636:N2636"/>
    <mergeCell ref="M2637:N2637"/>
    <mergeCell ref="M2638:N2638"/>
    <mergeCell ref="M2639:N2639"/>
    <mergeCell ref="C2658:N2658"/>
    <mergeCell ref="C2659:O2661"/>
    <mergeCell ref="C2662:I2662"/>
    <mergeCell ref="M2662:N2662"/>
    <mergeCell ref="C2663:I2663"/>
    <mergeCell ref="M2663:N2663"/>
    <mergeCell ref="M2664:N2664"/>
    <mergeCell ref="M2665:N2665"/>
    <mergeCell ref="C2666:N2666"/>
    <mergeCell ref="C2648:O2650"/>
    <mergeCell ref="C2651:I2651"/>
    <mergeCell ref="M2651:N2651"/>
    <mergeCell ref="M2652:N2652"/>
    <mergeCell ref="M2653:N2653"/>
    <mergeCell ref="M2654:N2654"/>
    <mergeCell ref="C2655:I2655"/>
    <mergeCell ref="M2655:N2655"/>
    <mergeCell ref="C2656:N2656"/>
    <mergeCell ref="C2640:N2640"/>
    <mergeCell ref="C2641:O2643"/>
    <mergeCell ref="C2644:I2644"/>
    <mergeCell ref="M2644:N2644"/>
    <mergeCell ref="C2645:I2645"/>
    <mergeCell ref="M2645:N2645"/>
    <mergeCell ref="C2646:I2646"/>
    <mergeCell ref="M2646:N2646"/>
    <mergeCell ref="C2647:N2647"/>
    <mergeCell ref="C2625:N2625"/>
    <mergeCell ref="C2626:O2628"/>
    <mergeCell ref="C2629:J2629"/>
    <mergeCell ref="M2629:N2629"/>
    <mergeCell ref="C2630:J2630"/>
    <mergeCell ref="M2630:N2630"/>
    <mergeCell ref="C2631:J2631"/>
    <mergeCell ref="C2622:G2622"/>
    <mergeCell ref="H2622:I2622"/>
    <mergeCell ref="J2622:K2622"/>
    <mergeCell ref="M2622:N2622"/>
    <mergeCell ref="J2623:K2623"/>
    <mergeCell ref="M2623:N2623"/>
    <mergeCell ref="H2624:I2624"/>
    <mergeCell ref="J2624:K2624"/>
    <mergeCell ref="M2624:N2624"/>
    <mergeCell ref="C2614:O2614"/>
    <mergeCell ref="D2616:L2616"/>
    <mergeCell ref="M2616:N2616"/>
    <mergeCell ref="D2617:L2617"/>
    <mergeCell ref="M2617:N2617"/>
    <mergeCell ref="C2618:O2620"/>
    <mergeCell ref="C2621:G2621"/>
    <mergeCell ref="H2621:I2621"/>
    <mergeCell ref="J2621:K2621"/>
    <mergeCell ref="M2621:N2621"/>
    <mergeCell ref="B2596:P2596"/>
    <mergeCell ref="C2601:D2607"/>
    <mergeCell ref="E2601:K2601"/>
    <mergeCell ref="L2601:O2602"/>
    <mergeCell ref="E2602:K2602"/>
    <mergeCell ref="E2603:K2603"/>
    <mergeCell ref="L2603:L2604"/>
    <mergeCell ref="M2603:O2604"/>
    <mergeCell ref="E2604:K2604"/>
    <mergeCell ref="E2605:K2605"/>
    <mergeCell ref="L2605:L2607"/>
    <mergeCell ref="M2605:M2607"/>
    <mergeCell ref="N2605:N2607"/>
    <mergeCell ref="O2605:O2607"/>
    <mergeCell ref="E2606:K2606"/>
    <mergeCell ref="E2607:K2607"/>
    <mergeCell ref="C2597:M2597"/>
    <mergeCell ref="C2598:F2598"/>
    <mergeCell ref="M2578:N2578"/>
    <mergeCell ref="M2579:N2579"/>
    <mergeCell ref="C2580:N2580"/>
    <mergeCell ref="C2582:N2582"/>
    <mergeCell ref="C2592:E2592"/>
    <mergeCell ref="C2551:J2551"/>
    <mergeCell ref="C2552:J2552"/>
    <mergeCell ref="C2569:I2569"/>
    <mergeCell ref="M2569:N2569"/>
    <mergeCell ref="C2570:N2570"/>
    <mergeCell ref="C2572:N2572"/>
    <mergeCell ref="C2573:O2575"/>
    <mergeCell ref="C2576:I2576"/>
    <mergeCell ref="M2576:N2576"/>
    <mergeCell ref="C2577:I2577"/>
    <mergeCell ref="M2577:N2577"/>
    <mergeCell ref="C2560:I2560"/>
    <mergeCell ref="M2560:N2560"/>
    <mergeCell ref="C2561:N2561"/>
    <mergeCell ref="C2562:O2564"/>
    <mergeCell ref="C2565:I2565"/>
    <mergeCell ref="M2565:N2565"/>
    <mergeCell ref="M2566:N2566"/>
    <mergeCell ref="M2567:N2567"/>
    <mergeCell ref="M2568:N2568"/>
    <mergeCell ref="M2553:N2553"/>
    <mergeCell ref="C2554:N2554"/>
    <mergeCell ref="C2555:O2557"/>
    <mergeCell ref="C2558:I2558"/>
    <mergeCell ref="M2558:N2558"/>
    <mergeCell ref="C2559:I2559"/>
    <mergeCell ref="M2559:N2559"/>
    <mergeCell ref="C2546:N2546"/>
    <mergeCell ref="C2547:O2549"/>
    <mergeCell ref="C2550:J2550"/>
    <mergeCell ref="M2550:N2550"/>
    <mergeCell ref="M2551:N2551"/>
    <mergeCell ref="M2552:N2552"/>
    <mergeCell ref="C2543:G2543"/>
    <mergeCell ref="H2543:I2543"/>
    <mergeCell ref="J2543:K2543"/>
    <mergeCell ref="M2543:N2543"/>
    <mergeCell ref="J2544:K2544"/>
    <mergeCell ref="M2544:N2544"/>
    <mergeCell ref="H2545:I2545"/>
    <mergeCell ref="J2545:K2545"/>
    <mergeCell ref="M2545:N2545"/>
    <mergeCell ref="C2535:O2535"/>
    <mergeCell ref="D2537:L2537"/>
    <mergeCell ref="M2537:N2537"/>
    <mergeCell ref="D2538:L2538"/>
    <mergeCell ref="M2538:N2538"/>
    <mergeCell ref="C2539:O2541"/>
    <mergeCell ref="C2542:G2542"/>
    <mergeCell ref="H2542:I2542"/>
    <mergeCell ref="J2542:K2542"/>
    <mergeCell ref="M2542:N2542"/>
    <mergeCell ref="C2522:D2528"/>
    <mergeCell ref="E2522:K2522"/>
    <mergeCell ref="L2522:O2523"/>
    <mergeCell ref="E2523:K2523"/>
    <mergeCell ref="E2524:K2524"/>
    <mergeCell ref="L2524:L2525"/>
    <mergeCell ref="M2524:O2525"/>
    <mergeCell ref="E2525:K2525"/>
    <mergeCell ref="E2526:K2526"/>
    <mergeCell ref="L2526:L2528"/>
    <mergeCell ref="M2526:M2528"/>
    <mergeCell ref="N2526:N2528"/>
    <mergeCell ref="O2526:O2528"/>
    <mergeCell ref="E2527:K2527"/>
    <mergeCell ref="E2528:K2528"/>
    <mergeCell ref="C2498:I2498"/>
    <mergeCell ref="M2498:N2498"/>
    <mergeCell ref="M2499:N2499"/>
    <mergeCell ref="M2500:N2500"/>
    <mergeCell ref="C2501:N2501"/>
    <mergeCell ref="C2503:N2503"/>
    <mergeCell ref="C2513:E2513"/>
    <mergeCell ref="B2517:P2517"/>
    <mergeCell ref="C2518:M2518"/>
    <mergeCell ref="C2519:F2519"/>
    <mergeCell ref="M2488:N2488"/>
    <mergeCell ref="M2489:N2489"/>
    <mergeCell ref="C2490:I2490"/>
    <mergeCell ref="M2490:N2490"/>
    <mergeCell ref="C2491:N2491"/>
    <mergeCell ref="C2493:N2493"/>
    <mergeCell ref="C2494:O2496"/>
    <mergeCell ref="C2497:I2497"/>
    <mergeCell ref="M2497:N2497"/>
    <mergeCell ref="C2480:I2480"/>
    <mergeCell ref="M2480:N2480"/>
    <mergeCell ref="C2481:I2481"/>
    <mergeCell ref="M2481:N2481"/>
    <mergeCell ref="C2482:N2482"/>
    <mergeCell ref="C2483:O2485"/>
    <mergeCell ref="C2486:I2486"/>
    <mergeCell ref="M2486:N2486"/>
    <mergeCell ref="M2487:N2487"/>
    <mergeCell ref="M2471:N2471"/>
    <mergeCell ref="M2472:N2472"/>
    <mergeCell ref="M2473:N2473"/>
    <mergeCell ref="M2474:N2474"/>
    <mergeCell ref="C2475:N2475"/>
    <mergeCell ref="C2476:O2478"/>
    <mergeCell ref="C2479:I2479"/>
    <mergeCell ref="M2479:N2479"/>
    <mergeCell ref="C2461:N2461"/>
    <mergeCell ref="C2462:O2464"/>
    <mergeCell ref="C2465:J2465"/>
    <mergeCell ref="M2465:N2465"/>
    <mergeCell ref="M2466:N2466"/>
    <mergeCell ref="M2467:N2467"/>
    <mergeCell ref="M2468:N2468"/>
    <mergeCell ref="M2469:N2469"/>
    <mergeCell ref="M2470:N2470"/>
    <mergeCell ref="C2458:G2458"/>
    <mergeCell ref="H2458:I2458"/>
    <mergeCell ref="J2458:K2458"/>
    <mergeCell ref="M2458:N2458"/>
    <mergeCell ref="J2459:K2459"/>
    <mergeCell ref="M2459:N2459"/>
    <mergeCell ref="H2460:I2460"/>
    <mergeCell ref="J2460:K2460"/>
    <mergeCell ref="M2460:N2460"/>
    <mergeCell ref="C2450:O2450"/>
    <mergeCell ref="D2452:L2452"/>
    <mergeCell ref="M2452:N2452"/>
    <mergeCell ref="D2453:L2453"/>
    <mergeCell ref="M2453:N2453"/>
    <mergeCell ref="C2454:O2456"/>
    <mergeCell ref="C2457:G2457"/>
    <mergeCell ref="H2457:I2457"/>
    <mergeCell ref="J2457:K2457"/>
    <mergeCell ref="M2457:N2457"/>
    <mergeCell ref="C2437:D2443"/>
    <mergeCell ref="E2437:K2437"/>
    <mergeCell ref="L2437:O2438"/>
    <mergeCell ref="E2438:K2438"/>
    <mergeCell ref="E2439:K2439"/>
    <mergeCell ref="L2439:L2440"/>
    <mergeCell ref="M2439:O2440"/>
    <mergeCell ref="E2440:K2440"/>
    <mergeCell ref="E2441:K2441"/>
    <mergeCell ref="L2441:L2443"/>
    <mergeCell ref="M2441:M2443"/>
    <mergeCell ref="N2441:N2443"/>
    <mergeCell ref="O2441:O2443"/>
    <mergeCell ref="E2442:K2442"/>
    <mergeCell ref="E2443:K2443"/>
    <mergeCell ref="C2416:N2416"/>
    <mergeCell ref="C2418:N2418"/>
    <mergeCell ref="C2428:E2428"/>
    <mergeCell ref="B2432:P2432"/>
    <mergeCell ref="C2433:M2433"/>
    <mergeCell ref="C2434:F2434"/>
    <mergeCell ref="C2406:N2406"/>
    <mergeCell ref="C2408:N2408"/>
    <mergeCell ref="C2409:O2411"/>
    <mergeCell ref="C2412:I2412"/>
    <mergeCell ref="M2412:N2412"/>
    <mergeCell ref="C2413:I2413"/>
    <mergeCell ref="M2413:N2413"/>
    <mergeCell ref="M2414:N2414"/>
    <mergeCell ref="M2415:N2415"/>
    <mergeCell ref="C2397:N2397"/>
    <mergeCell ref="C2398:O2400"/>
    <mergeCell ref="C2401:I2401"/>
    <mergeCell ref="M2401:N2401"/>
    <mergeCell ref="M2402:N2402"/>
    <mergeCell ref="M2403:N2403"/>
    <mergeCell ref="M2404:N2404"/>
    <mergeCell ref="C2405:I2405"/>
    <mergeCell ref="M2405:N2405"/>
    <mergeCell ref="C2396:I2396"/>
    <mergeCell ref="M2396:N2396"/>
    <mergeCell ref="C2374:N2374"/>
    <mergeCell ref="C2375:O2377"/>
    <mergeCell ref="C2378:J2378"/>
    <mergeCell ref="M2378:N2378"/>
    <mergeCell ref="M2379:N2379"/>
    <mergeCell ref="M2384:N2384"/>
    <mergeCell ref="M2385:N2385"/>
    <mergeCell ref="M2386:N2386"/>
    <mergeCell ref="M2387:N2387"/>
    <mergeCell ref="C2371:G2371"/>
    <mergeCell ref="H2371:I2371"/>
    <mergeCell ref="J2371:K2371"/>
    <mergeCell ref="M2371:N2371"/>
    <mergeCell ref="J2372:K2372"/>
    <mergeCell ref="M2372:N2372"/>
    <mergeCell ref="H2373:I2373"/>
    <mergeCell ref="J2373:K2373"/>
    <mergeCell ref="M2373:N2373"/>
    <mergeCell ref="M2383:N2383"/>
    <mergeCell ref="M2380:N2380"/>
    <mergeCell ref="M2381:N2381"/>
    <mergeCell ref="M2382:N2382"/>
    <mergeCell ref="M2388:N2388"/>
    <mergeCell ref="M2389:N2389"/>
    <mergeCell ref="C2390:N2390"/>
    <mergeCell ref="C2391:O2393"/>
    <mergeCell ref="C2394:I2394"/>
    <mergeCell ref="M2394:N2394"/>
    <mergeCell ref="C2395:I2395"/>
    <mergeCell ref="M2395:N2395"/>
    <mergeCell ref="C2363:O2363"/>
    <mergeCell ref="D2365:L2365"/>
    <mergeCell ref="M2365:N2365"/>
    <mergeCell ref="D2366:L2366"/>
    <mergeCell ref="M2366:N2366"/>
    <mergeCell ref="C2367:O2369"/>
    <mergeCell ref="C2370:G2370"/>
    <mergeCell ref="H2370:I2370"/>
    <mergeCell ref="J2370:K2370"/>
    <mergeCell ref="M2370:N2370"/>
    <mergeCell ref="B2345:P2345"/>
    <mergeCell ref="C2350:D2356"/>
    <mergeCell ref="E2350:K2350"/>
    <mergeCell ref="L2350:O2351"/>
    <mergeCell ref="E2351:K2351"/>
    <mergeCell ref="E2352:K2352"/>
    <mergeCell ref="L2352:L2353"/>
    <mergeCell ref="M2352:O2353"/>
    <mergeCell ref="E2353:K2353"/>
    <mergeCell ref="E2354:K2354"/>
    <mergeCell ref="L2354:L2356"/>
    <mergeCell ref="M2354:M2356"/>
    <mergeCell ref="N2354:N2356"/>
    <mergeCell ref="O2354:O2356"/>
    <mergeCell ref="E2355:K2355"/>
    <mergeCell ref="E2356:K2356"/>
    <mergeCell ref="C2346:M2346"/>
    <mergeCell ref="C2347:F2347"/>
    <mergeCell ref="C2326:I2326"/>
    <mergeCell ref="M2326:N2326"/>
    <mergeCell ref="M2327:N2327"/>
    <mergeCell ref="M2328:N2328"/>
    <mergeCell ref="C2329:N2329"/>
    <mergeCell ref="C2331:N2331"/>
    <mergeCell ref="C2341:E2341"/>
    <mergeCell ref="M2297:N2297"/>
    <mergeCell ref="M2298:N2298"/>
    <mergeCell ref="M2299:N2299"/>
    <mergeCell ref="M2300:N2300"/>
    <mergeCell ref="M2301:N2301"/>
    <mergeCell ref="M2315:N2315"/>
    <mergeCell ref="M2316:N2316"/>
    <mergeCell ref="M2317:N2317"/>
    <mergeCell ref="C2318:I2318"/>
    <mergeCell ref="M2318:N2318"/>
    <mergeCell ref="C2319:N2319"/>
    <mergeCell ref="C2321:N2321"/>
    <mergeCell ref="C2322:O2324"/>
    <mergeCell ref="C2325:I2325"/>
    <mergeCell ref="M2325:N2325"/>
    <mergeCell ref="C2307:I2307"/>
    <mergeCell ref="M2307:N2307"/>
    <mergeCell ref="C2308:I2308"/>
    <mergeCell ref="M2308:N2308"/>
    <mergeCell ref="C2309:I2309"/>
    <mergeCell ref="M2309:N2309"/>
    <mergeCell ref="C2310:N2310"/>
    <mergeCell ref="C2311:O2313"/>
    <mergeCell ref="C2314:I2314"/>
    <mergeCell ref="M2314:N2314"/>
    <mergeCell ref="C2291:N2291"/>
    <mergeCell ref="C2292:O2294"/>
    <mergeCell ref="C2295:J2295"/>
    <mergeCell ref="M2295:N2295"/>
    <mergeCell ref="M2296:N2296"/>
    <mergeCell ref="M2302:N2302"/>
    <mergeCell ref="C2303:N2303"/>
    <mergeCell ref="C2304:O2306"/>
    <mergeCell ref="C2288:G2288"/>
    <mergeCell ref="H2288:I2288"/>
    <mergeCell ref="J2288:K2288"/>
    <mergeCell ref="M2288:N2288"/>
    <mergeCell ref="J2289:K2289"/>
    <mergeCell ref="M2289:N2289"/>
    <mergeCell ref="H2290:I2290"/>
    <mergeCell ref="J2290:K2290"/>
    <mergeCell ref="M2290:N2290"/>
    <mergeCell ref="C2280:O2280"/>
    <mergeCell ref="D2282:L2282"/>
    <mergeCell ref="M2282:N2282"/>
    <mergeCell ref="D2283:L2283"/>
    <mergeCell ref="M2283:N2283"/>
    <mergeCell ref="C2284:O2286"/>
    <mergeCell ref="C2287:G2287"/>
    <mergeCell ref="H2287:I2287"/>
    <mergeCell ref="J2287:K2287"/>
    <mergeCell ref="M2287:N2287"/>
    <mergeCell ref="C2246:N2246"/>
    <mergeCell ref="C2248:N2248"/>
    <mergeCell ref="C2258:E2258"/>
    <mergeCell ref="B2262:P2262"/>
    <mergeCell ref="C2267:D2273"/>
    <mergeCell ref="E2267:K2267"/>
    <mergeCell ref="L2267:O2268"/>
    <mergeCell ref="E2268:K2268"/>
    <mergeCell ref="E2269:K2269"/>
    <mergeCell ref="L2269:L2270"/>
    <mergeCell ref="M2269:O2270"/>
    <mergeCell ref="E2270:K2270"/>
    <mergeCell ref="E2271:K2271"/>
    <mergeCell ref="L2271:L2273"/>
    <mergeCell ref="M2271:M2273"/>
    <mergeCell ref="N2271:N2273"/>
    <mergeCell ref="O2271:O2273"/>
    <mergeCell ref="E2272:K2272"/>
    <mergeCell ref="E2273:K2273"/>
    <mergeCell ref="C2264:F2264"/>
    <mergeCell ref="C2236:N2236"/>
    <mergeCell ref="C2238:N2238"/>
    <mergeCell ref="C2239:O2241"/>
    <mergeCell ref="C2242:I2242"/>
    <mergeCell ref="M2242:N2242"/>
    <mergeCell ref="C2243:I2243"/>
    <mergeCell ref="M2243:N2243"/>
    <mergeCell ref="M2244:N2244"/>
    <mergeCell ref="M2245:N2245"/>
    <mergeCell ref="C2227:N2227"/>
    <mergeCell ref="C2228:O2230"/>
    <mergeCell ref="C2231:I2231"/>
    <mergeCell ref="M2231:N2231"/>
    <mergeCell ref="M2232:N2232"/>
    <mergeCell ref="M2233:N2233"/>
    <mergeCell ref="M2234:N2234"/>
    <mergeCell ref="C2235:I2235"/>
    <mergeCell ref="M2235:N2235"/>
    <mergeCell ref="M2219:N2219"/>
    <mergeCell ref="C2220:N2220"/>
    <mergeCell ref="C2221:O2223"/>
    <mergeCell ref="C2224:I2224"/>
    <mergeCell ref="M2224:N2224"/>
    <mergeCell ref="C2225:I2225"/>
    <mergeCell ref="M2225:N2225"/>
    <mergeCell ref="C2226:I2226"/>
    <mergeCell ref="M2226:N2226"/>
    <mergeCell ref="C2213:N2213"/>
    <mergeCell ref="C2214:O2216"/>
    <mergeCell ref="C2217:J2217"/>
    <mergeCell ref="M2217:N2217"/>
    <mergeCell ref="M2218:N2218"/>
    <mergeCell ref="C2210:G2210"/>
    <mergeCell ref="H2210:I2210"/>
    <mergeCell ref="J2210:K2210"/>
    <mergeCell ref="M2210:N2210"/>
    <mergeCell ref="J2211:K2211"/>
    <mergeCell ref="M2211:N2211"/>
    <mergeCell ref="C2212:G2212"/>
    <mergeCell ref="H2212:I2212"/>
    <mergeCell ref="J2212:K2212"/>
    <mergeCell ref="M2212:N2212"/>
    <mergeCell ref="C2202:O2202"/>
    <mergeCell ref="D2204:L2204"/>
    <mergeCell ref="M2204:N2204"/>
    <mergeCell ref="D2205:L2205"/>
    <mergeCell ref="M2205:N2205"/>
    <mergeCell ref="C2206:O2208"/>
    <mergeCell ref="C2209:G2209"/>
    <mergeCell ref="H2209:I2209"/>
    <mergeCell ref="J2209:K2209"/>
    <mergeCell ref="M2209:N2209"/>
    <mergeCell ref="C2189:D2195"/>
    <mergeCell ref="E2189:K2189"/>
    <mergeCell ref="L2189:O2190"/>
    <mergeCell ref="E2190:K2190"/>
    <mergeCell ref="E2191:K2191"/>
    <mergeCell ref="L2191:L2192"/>
    <mergeCell ref="M2191:O2192"/>
    <mergeCell ref="E2192:K2192"/>
    <mergeCell ref="E2193:K2193"/>
    <mergeCell ref="L2193:L2195"/>
    <mergeCell ref="M2193:M2195"/>
    <mergeCell ref="N2193:N2195"/>
    <mergeCell ref="O2193:O2195"/>
    <mergeCell ref="E2194:K2194"/>
    <mergeCell ref="E2195:K2195"/>
    <mergeCell ref="C2165:I2165"/>
    <mergeCell ref="M2165:N2165"/>
    <mergeCell ref="M2166:N2166"/>
    <mergeCell ref="M2167:N2167"/>
    <mergeCell ref="C2168:N2168"/>
    <mergeCell ref="C2170:N2170"/>
    <mergeCell ref="C2180:E2180"/>
    <mergeCell ref="B2184:P2184"/>
    <mergeCell ref="M2155:N2155"/>
    <mergeCell ref="M2156:N2156"/>
    <mergeCell ref="C2157:I2157"/>
    <mergeCell ref="M2157:N2157"/>
    <mergeCell ref="C2158:N2158"/>
    <mergeCell ref="C2160:N2160"/>
    <mergeCell ref="C2161:O2163"/>
    <mergeCell ref="C2164:I2164"/>
    <mergeCell ref="M2164:N2164"/>
    <mergeCell ref="C2147:I2147"/>
    <mergeCell ref="M2147:N2147"/>
    <mergeCell ref="C2148:I2148"/>
    <mergeCell ref="M2148:N2148"/>
    <mergeCell ref="C2149:N2149"/>
    <mergeCell ref="C2150:O2152"/>
    <mergeCell ref="C2153:I2153"/>
    <mergeCell ref="M2153:N2153"/>
    <mergeCell ref="M2154:N2154"/>
    <mergeCell ref="M2140:N2140"/>
    <mergeCell ref="M2141:N2141"/>
    <mergeCell ref="C2142:N2142"/>
    <mergeCell ref="C2143:O2145"/>
    <mergeCell ref="C2146:I2146"/>
    <mergeCell ref="M2146:N2146"/>
    <mergeCell ref="C2130:N2130"/>
    <mergeCell ref="C2131:O2133"/>
    <mergeCell ref="C2134:J2134"/>
    <mergeCell ref="M2134:N2134"/>
    <mergeCell ref="M2135:N2135"/>
    <mergeCell ref="M2136:N2136"/>
    <mergeCell ref="M2137:N2137"/>
    <mergeCell ref="M2138:N2138"/>
    <mergeCell ref="M2139:N2139"/>
    <mergeCell ref="C2127:G2127"/>
    <mergeCell ref="H2127:I2127"/>
    <mergeCell ref="J2127:K2127"/>
    <mergeCell ref="M2127:N2127"/>
    <mergeCell ref="J2128:K2128"/>
    <mergeCell ref="M2128:N2128"/>
    <mergeCell ref="C2129:G2129"/>
    <mergeCell ref="H2129:I2129"/>
    <mergeCell ref="J2129:K2129"/>
    <mergeCell ref="M2129:N2129"/>
    <mergeCell ref="C2119:O2119"/>
    <mergeCell ref="D2121:L2121"/>
    <mergeCell ref="M2121:N2121"/>
    <mergeCell ref="D2122:L2122"/>
    <mergeCell ref="M2122:N2122"/>
    <mergeCell ref="C2123:O2125"/>
    <mergeCell ref="C2126:G2126"/>
    <mergeCell ref="H2126:I2126"/>
    <mergeCell ref="J2126:K2126"/>
    <mergeCell ref="M2126:N2126"/>
    <mergeCell ref="B2101:P2101"/>
    <mergeCell ref="C2106:D2112"/>
    <mergeCell ref="E2106:K2106"/>
    <mergeCell ref="L2106:O2107"/>
    <mergeCell ref="E2107:K2107"/>
    <mergeCell ref="E2108:K2108"/>
    <mergeCell ref="L2108:L2109"/>
    <mergeCell ref="M2108:O2109"/>
    <mergeCell ref="E2109:K2109"/>
    <mergeCell ref="E2110:K2110"/>
    <mergeCell ref="L2110:L2112"/>
    <mergeCell ref="M2110:M2112"/>
    <mergeCell ref="N2110:N2112"/>
    <mergeCell ref="O2110:O2112"/>
    <mergeCell ref="E2111:K2111"/>
    <mergeCell ref="E2112:K2112"/>
    <mergeCell ref="C2082:I2082"/>
    <mergeCell ref="M2082:N2082"/>
    <mergeCell ref="M2083:N2083"/>
    <mergeCell ref="M2084:N2084"/>
    <mergeCell ref="C2085:N2085"/>
    <mergeCell ref="C2087:N2087"/>
    <mergeCell ref="C2097:E2097"/>
    <mergeCell ref="M2050:N2050"/>
    <mergeCell ref="M2051:N2051"/>
    <mergeCell ref="M2052:N2052"/>
    <mergeCell ref="M2053:N2053"/>
    <mergeCell ref="M2054:N2054"/>
    <mergeCell ref="M2055:N2055"/>
    <mergeCell ref="M2056:N2056"/>
    <mergeCell ref="M2057:N2057"/>
    <mergeCell ref="M2071:N2071"/>
    <mergeCell ref="M2072:N2072"/>
    <mergeCell ref="M2073:N2073"/>
    <mergeCell ref="C2074:I2074"/>
    <mergeCell ref="M2074:N2074"/>
    <mergeCell ref="C2075:N2075"/>
    <mergeCell ref="C2077:N2077"/>
    <mergeCell ref="C2078:O2080"/>
    <mergeCell ref="C2081:I2081"/>
    <mergeCell ref="M2081:N2081"/>
    <mergeCell ref="C2063:I2063"/>
    <mergeCell ref="M2063:N2063"/>
    <mergeCell ref="C2064:I2064"/>
    <mergeCell ref="M2064:N2064"/>
    <mergeCell ref="C2065:I2065"/>
    <mergeCell ref="M2065:N2065"/>
    <mergeCell ref="C2066:N2066"/>
    <mergeCell ref="C2067:O2069"/>
    <mergeCell ref="C2070:I2070"/>
    <mergeCell ref="M2070:N2070"/>
    <mergeCell ref="C2044:N2044"/>
    <mergeCell ref="C2045:O2047"/>
    <mergeCell ref="C2048:J2048"/>
    <mergeCell ref="M2048:N2048"/>
    <mergeCell ref="M2049:N2049"/>
    <mergeCell ref="M2058:N2058"/>
    <mergeCell ref="C2059:N2059"/>
    <mergeCell ref="C2060:O2062"/>
    <mergeCell ref="C2041:G2041"/>
    <mergeCell ref="H2041:I2041"/>
    <mergeCell ref="J2041:K2041"/>
    <mergeCell ref="M2041:N2041"/>
    <mergeCell ref="J2042:K2042"/>
    <mergeCell ref="M2042:N2042"/>
    <mergeCell ref="C2043:G2043"/>
    <mergeCell ref="H2043:I2043"/>
    <mergeCell ref="J2043:K2043"/>
    <mergeCell ref="M2043:N2043"/>
    <mergeCell ref="C2033:O2033"/>
    <mergeCell ref="D2035:L2035"/>
    <mergeCell ref="M2035:N2035"/>
    <mergeCell ref="D2036:L2036"/>
    <mergeCell ref="M2036:N2036"/>
    <mergeCell ref="C2037:O2039"/>
    <mergeCell ref="C2040:G2040"/>
    <mergeCell ref="H2040:I2040"/>
    <mergeCell ref="J2040:K2040"/>
    <mergeCell ref="M2040:N2040"/>
    <mergeCell ref="C2020:D2026"/>
    <mergeCell ref="E2020:K2020"/>
    <mergeCell ref="L2020:O2021"/>
    <mergeCell ref="E2021:K2021"/>
    <mergeCell ref="E2022:K2022"/>
    <mergeCell ref="L2022:L2023"/>
    <mergeCell ref="M2022:O2023"/>
    <mergeCell ref="E2023:K2023"/>
    <mergeCell ref="E2024:K2024"/>
    <mergeCell ref="L2024:L2026"/>
    <mergeCell ref="M2024:M2026"/>
    <mergeCell ref="N2024:N2026"/>
    <mergeCell ref="O2024:O2026"/>
    <mergeCell ref="E2025:K2025"/>
    <mergeCell ref="E2026:K2026"/>
    <mergeCell ref="C1996:I1996"/>
    <mergeCell ref="M1996:N1996"/>
    <mergeCell ref="M1997:N1997"/>
    <mergeCell ref="M1998:N1998"/>
    <mergeCell ref="C1999:N1999"/>
    <mergeCell ref="C2001:N2001"/>
    <mergeCell ref="C2011:E2011"/>
    <mergeCell ref="B2015:P2015"/>
    <mergeCell ref="M1985:N1985"/>
    <mergeCell ref="M1986:N1986"/>
    <mergeCell ref="M1987:N1987"/>
    <mergeCell ref="C1988:I1988"/>
    <mergeCell ref="M1988:N1988"/>
    <mergeCell ref="C1989:N1989"/>
    <mergeCell ref="C1991:N1991"/>
    <mergeCell ref="C1992:O1994"/>
    <mergeCell ref="C1995:I1995"/>
    <mergeCell ref="M1995:N1995"/>
    <mergeCell ref="C1977:I1977"/>
    <mergeCell ref="M1977:N1977"/>
    <mergeCell ref="C1978:I1978"/>
    <mergeCell ref="M1978:N1978"/>
    <mergeCell ref="C1979:I1979"/>
    <mergeCell ref="M1979:N1979"/>
    <mergeCell ref="C1980:N1980"/>
    <mergeCell ref="C1981:O1983"/>
    <mergeCell ref="C1984:I1984"/>
    <mergeCell ref="M1984:N1984"/>
    <mergeCell ref="C1966:N1966"/>
    <mergeCell ref="C1967:O1969"/>
    <mergeCell ref="C1970:J1970"/>
    <mergeCell ref="M1970:N1970"/>
    <mergeCell ref="C1971:J1971"/>
    <mergeCell ref="M1971:N1971"/>
    <mergeCell ref="M1972:N1972"/>
    <mergeCell ref="C1973:N1973"/>
    <mergeCell ref="C1974:O1976"/>
    <mergeCell ref="C1963:G1963"/>
    <mergeCell ref="H1963:I1963"/>
    <mergeCell ref="J1963:K1963"/>
    <mergeCell ref="M1963:N1963"/>
    <mergeCell ref="J1964:K1964"/>
    <mergeCell ref="M1964:N1964"/>
    <mergeCell ref="C1965:G1965"/>
    <mergeCell ref="H1965:I1965"/>
    <mergeCell ref="J1965:K1965"/>
    <mergeCell ref="M1965:N1965"/>
    <mergeCell ref="C1955:O1955"/>
    <mergeCell ref="D1957:L1957"/>
    <mergeCell ref="M1957:N1957"/>
    <mergeCell ref="D1958:L1958"/>
    <mergeCell ref="M1958:N1958"/>
    <mergeCell ref="C1959:O1961"/>
    <mergeCell ref="C1962:G1962"/>
    <mergeCell ref="H1962:I1962"/>
    <mergeCell ref="J1962:K1962"/>
    <mergeCell ref="M1962:N1962"/>
    <mergeCell ref="B1937:P1937"/>
    <mergeCell ref="C1942:D1948"/>
    <mergeCell ref="E1942:K1942"/>
    <mergeCell ref="L1942:O1943"/>
    <mergeCell ref="E1943:K1943"/>
    <mergeCell ref="E1944:K1944"/>
    <mergeCell ref="L1944:L1945"/>
    <mergeCell ref="M1944:O1945"/>
    <mergeCell ref="E1945:K1945"/>
    <mergeCell ref="E1946:K1946"/>
    <mergeCell ref="L1946:L1948"/>
    <mergeCell ref="M1946:M1948"/>
    <mergeCell ref="N1946:N1948"/>
    <mergeCell ref="O1946:O1948"/>
    <mergeCell ref="E1947:K1947"/>
    <mergeCell ref="E1948:K1948"/>
    <mergeCell ref="C1918:I1918"/>
    <mergeCell ref="M1918:N1918"/>
    <mergeCell ref="M1919:N1919"/>
    <mergeCell ref="M1920:N1920"/>
    <mergeCell ref="C1921:N1921"/>
    <mergeCell ref="C1923:N1923"/>
    <mergeCell ref="C1933:E1933"/>
    <mergeCell ref="C1893:J1893"/>
    <mergeCell ref="M1908:N1908"/>
    <mergeCell ref="M1909:N1909"/>
    <mergeCell ref="C1910:I1910"/>
    <mergeCell ref="M1910:N1910"/>
    <mergeCell ref="C1911:N1911"/>
    <mergeCell ref="C1913:N1913"/>
    <mergeCell ref="C1914:O1916"/>
    <mergeCell ref="C1917:I1917"/>
    <mergeCell ref="M1917:N1917"/>
    <mergeCell ref="C1900:I1900"/>
    <mergeCell ref="M1900:N1900"/>
    <mergeCell ref="C1901:I1901"/>
    <mergeCell ref="M1901:N1901"/>
    <mergeCell ref="C1902:N1902"/>
    <mergeCell ref="C1903:O1905"/>
    <mergeCell ref="C1906:I1906"/>
    <mergeCell ref="M1906:N1906"/>
    <mergeCell ref="M1907:N1907"/>
    <mergeCell ref="C1888:N1888"/>
    <mergeCell ref="C1889:O1891"/>
    <mergeCell ref="C1892:J1892"/>
    <mergeCell ref="M1892:N1892"/>
    <mergeCell ref="M1893:N1893"/>
    <mergeCell ref="M1894:N1894"/>
    <mergeCell ref="C1895:N1895"/>
    <mergeCell ref="C1896:O1898"/>
    <mergeCell ref="C1899:I1899"/>
    <mergeCell ref="M1899:N1899"/>
    <mergeCell ref="C1885:G1885"/>
    <mergeCell ref="H1885:I1885"/>
    <mergeCell ref="J1885:K1885"/>
    <mergeCell ref="M1885:N1885"/>
    <mergeCell ref="J1886:K1886"/>
    <mergeCell ref="M1886:N1886"/>
    <mergeCell ref="C1887:G1887"/>
    <mergeCell ref="H1887:I1887"/>
    <mergeCell ref="J1887:K1887"/>
    <mergeCell ref="M1887:N1887"/>
    <mergeCell ref="C1877:O1877"/>
    <mergeCell ref="D1879:L1879"/>
    <mergeCell ref="M1879:N1879"/>
    <mergeCell ref="D1880:L1880"/>
    <mergeCell ref="M1880:N1880"/>
    <mergeCell ref="C1881:O1883"/>
    <mergeCell ref="C1884:G1884"/>
    <mergeCell ref="H1884:I1884"/>
    <mergeCell ref="J1884:K1884"/>
    <mergeCell ref="M1884:N1884"/>
    <mergeCell ref="C1864:D1870"/>
    <mergeCell ref="E1864:K1864"/>
    <mergeCell ref="L1864:O1865"/>
    <mergeCell ref="E1865:K1865"/>
    <mergeCell ref="E1866:K1866"/>
    <mergeCell ref="L1866:L1867"/>
    <mergeCell ref="M1866:O1867"/>
    <mergeCell ref="E1867:K1867"/>
    <mergeCell ref="E1868:K1868"/>
    <mergeCell ref="L1868:L1870"/>
    <mergeCell ref="M1868:M1870"/>
    <mergeCell ref="N1868:N1870"/>
    <mergeCell ref="O1868:O1870"/>
    <mergeCell ref="E1869:K1869"/>
    <mergeCell ref="E1870:K1870"/>
    <mergeCell ref="C1840:I1840"/>
    <mergeCell ref="M1840:N1840"/>
    <mergeCell ref="M1841:N1841"/>
    <mergeCell ref="M1842:N1842"/>
    <mergeCell ref="C1843:N1843"/>
    <mergeCell ref="C1845:N1845"/>
    <mergeCell ref="C1855:E1855"/>
    <mergeCell ref="B1859:P1859"/>
    <mergeCell ref="M1830:N1830"/>
    <mergeCell ref="M1831:N1831"/>
    <mergeCell ref="C1832:I1832"/>
    <mergeCell ref="M1832:N1832"/>
    <mergeCell ref="C1833:N1833"/>
    <mergeCell ref="C1835:N1835"/>
    <mergeCell ref="C1836:O1838"/>
    <mergeCell ref="C1839:I1839"/>
    <mergeCell ref="M1839:N1839"/>
    <mergeCell ref="C1822:I1822"/>
    <mergeCell ref="M1822:N1822"/>
    <mergeCell ref="C1823:I1823"/>
    <mergeCell ref="M1823:N1823"/>
    <mergeCell ref="C1824:N1824"/>
    <mergeCell ref="C1825:O1827"/>
    <mergeCell ref="C1828:I1828"/>
    <mergeCell ref="M1828:N1828"/>
    <mergeCell ref="M1829:N1829"/>
    <mergeCell ref="C1810:N1810"/>
    <mergeCell ref="C1811:O1813"/>
    <mergeCell ref="C1814:J1814"/>
    <mergeCell ref="M1814:N1814"/>
    <mergeCell ref="M1815:N1815"/>
    <mergeCell ref="M1816:N1816"/>
    <mergeCell ref="C1817:N1817"/>
    <mergeCell ref="C1818:O1820"/>
    <mergeCell ref="C1821:I1821"/>
    <mergeCell ref="M1821:N1821"/>
    <mergeCell ref="C1807:G1807"/>
    <mergeCell ref="H1807:I1807"/>
    <mergeCell ref="J1807:K1807"/>
    <mergeCell ref="M1807:N1807"/>
    <mergeCell ref="J1808:K1808"/>
    <mergeCell ref="M1808:N1808"/>
    <mergeCell ref="C1809:G1809"/>
    <mergeCell ref="H1809:I1809"/>
    <mergeCell ref="J1809:K1809"/>
    <mergeCell ref="M1809:N1809"/>
    <mergeCell ref="C1799:O1799"/>
    <mergeCell ref="D1801:L1801"/>
    <mergeCell ref="M1801:N1801"/>
    <mergeCell ref="D1802:L1802"/>
    <mergeCell ref="M1802:N1802"/>
    <mergeCell ref="C1803:O1805"/>
    <mergeCell ref="C1806:G1806"/>
    <mergeCell ref="H1806:I1806"/>
    <mergeCell ref="J1806:K1806"/>
    <mergeCell ref="M1806:N1806"/>
    <mergeCell ref="C1786:D1792"/>
    <mergeCell ref="E1786:K1786"/>
    <mergeCell ref="L1786:O1787"/>
    <mergeCell ref="E1787:K1787"/>
    <mergeCell ref="E1788:K1788"/>
    <mergeCell ref="L1788:L1789"/>
    <mergeCell ref="M1788:O1789"/>
    <mergeCell ref="E1789:K1789"/>
    <mergeCell ref="E1790:K1790"/>
    <mergeCell ref="L1790:L1792"/>
    <mergeCell ref="M1790:M1792"/>
    <mergeCell ref="N1790:N1792"/>
    <mergeCell ref="O1790:O1792"/>
    <mergeCell ref="E1791:K1791"/>
    <mergeCell ref="E1792:K1792"/>
    <mergeCell ref="C1762:I1762"/>
    <mergeCell ref="M1762:N1762"/>
    <mergeCell ref="M1763:N1763"/>
    <mergeCell ref="M1764:N1764"/>
    <mergeCell ref="C1765:N1765"/>
    <mergeCell ref="C1767:N1767"/>
    <mergeCell ref="C1777:E1777"/>
    <mergeCell ref="B1781:P1781"/>
    <mergeCell ref="M1752:N1752"/>
    <mergeCell ref="M1753:N1753"/>
    <mergeCell ref="C1754:I1754"/>
    <mergeCell ref="M1754:N1754"/>
    <mergeCell ref="C1755:N1755"/>
    <mergeCell ref="C1757:N1757"/>
    <mergeCell ref="C1758:O1760"/>
    <mergeCell ref="C1761:I1761"/>
    <mergeCell ref="M1761:N1761"/>
    <mergeCell ref="C1744:I1744"/>
    <mergeCell ref="M1744:N1744"/>
    <mergeCell ref="C1745:I1745"/>
    <mergeCell ref="M1745:N1745"/>
    <mergeCell ref="C1746:N1746"/>
    <mergeCell ref="C1747:O1749"/>
    <mergeCell ref="C1750:I1750"/>
    <mergeCell ref="M1750:N1750"/>
    <mergeCell ref="M1751:N1751"/>
    <mergeCell ref="C1732:N1732"/>
    <mergeCell ref="C1733:O1735"/>
    <mergeCell ref="C1736:J1736"/>
    <mergeCell ref="M1736:N1736"/>
    <mergeCell ref="M1737:N1737"/>
    <mergeCell ref="M1738:N1738"/>
    <mergeCell ref="C1739:N1739"/>
    <mergeCell ref="C1740:O1742"/>
    <mergeCell ref="C1743:I1743"/>
    <mergeCell ref="M1743:N1743"/>
    <mergeCell ref="C1729:G1729"/>
    <mergeCell ref="H1729:I1729"/>
    <mergeCell ref="J1729:K1729"/>
    <mergeCell ref="M1729:N1729"/>
    <mergeCell ref="J1730:K1730"/>
    <mergeCell ref="M1730:N1730"/>
    <mergeCell ref="C1731:G1731"/>
    <mergeCell ref="H1731:I1731"/>
    <mergeCell ref="J1731:K1731"/>
    <mergeCell ref="M1731:N1731"/>
    <mergeCell ref="C1721:O1721"/>
    <mergeCell ref="D1723:L1723"/>
    <mergeCell ref="M1723:N1723"/>
    <mergeCell ref="D1724:L1724"/>
    <mergeCell ref="M1724:N1724"/>
    <mergeCell ref="C1725:O1727"/>
    <mergeCell ref="C1728:G1728"/>
    <mergeCell ref="H1728:I1728"/>
    <mergeCell ref="J1728:K1728"/>
    <mergeCell ref="M1728:N1728"/>
    <mergeCell ref="C1687:N1687"/>
    <mergeCell ref="C1689:N1689"/>
    <mergeCell ref="C1699:E1699"/>
    <mergeCell ref="B1703:P1703"/>
    <mergeCell ref="C1708:D1714"/>
    <mergeCell ref="E1708:K1708"/>
    <mergeCell ref="L1708:O1709"/>
    <mergeCell ref="E1709:K1709"/>
    <mergeCell ref="E1710:K1710"/>
    <mergeCell ref="L1710:L1711"/>
    <mergeCell ref="M1710:O1711"/>
    <mergeCell ref="E1711:K1711"/>
    <mergeCell ref="E1712:K1712"/>
    <mergeCell ref="L1712:L1714"/>
    <mergeCell ref="M1712:M1714"/>
    <mergeCell ref="N1712:N1714"/>
    <mergeCell ref="O1712:O1714"/>
    <mergeCell ref="E1713:K1713"/>
    <mergeCell ref="E1714:K1714"/>
    <mergeCell ref="C1677:N1677"/>
    <mergeCell ref="C1679:N1679"/>
    <mergeCell ref="C1680:O1682"/>
    <mergeCell ref="C1683:I1683"/>
    <mergeCell ref="M1683:N1683"/>
    <mergeCell ref="C1684:I1684"/>
    <mergeCell ref="M1684:N1684"/>
    <mergeCell ref="M1685:N1685"/>
    <mergeCell ref="M1686:N1686"/>
    <mergeCell ref="C1668:N1668"/>
    <mergeCell ref="C1669:O1671"/>
    <mergeCell ref="C1672:I1672"/>
    <mergeCell ref="M1672:N1672"/>
    <mergeCell ref="M1673:N1673"/>
    <mergeCell ref="M1674:N1674"/>
    <mergeCell ref="M1675:N1675"/>
    <mergeCell ref="C1676:I1676"/>
    <mergeCell ref="M1676:N1676"/>
    <mergeCell ref="M1660:N1660"/>
    <mergeCell ref="C1661:N1661"/>
    <mergeCell ref="C1662:O1664"/>
    <mergeCell ref="C1665:I1665"/>
    <mergeCell ref="M1665:N1665"/>
    <mergeCell ref="C1666:I1666"/>
    <mergeCell ref="M1666:N1666"/>
    <mergeCell ref="C1667:I1667"/>
    <mergeCell ref="M1667:N1667"/>
    <mergeCell ref="C1654:N1654"/>
    <mergeCell ref="C1655:O1657"/>
    <mergeCell ref="C1658:J1658"/>
    <mergeCell ref="M1658:N1658"/>
    <mergeCell ref="M1659:N1659"/>
    <mergeCell ref="C1651:G1651"/>
    <mergeCell ref="H1651:I1651"/>
    <mergeCell ref="J1651:K1651"/>
    <mergeCell ref="M1651:N1651"/>
    <mergeCell ref="J1652:K1652"/>
    <mergeCell ref="M1652:N1652"/>
    <mergeCell ref="C1653:G1653"/>
    <mergeCell ref="H1653:I1653"/>
    <mergeCell ref="J1653:K1653"/>
    <mergeCell ref="M1653:N1653"/>
    <mergeCell ref="C1643:O1643"/>
    <mergeCell ref="D1645:L1645"/>
    <mergeCell ref="M1645:N1645"/>
    <mergeCell ref="D1646:L1646"/>
    <mergeCell ref="M1646:N1646"/>
    <mergeCell ref="C1647:O1649"/>
    <mergeCell ref="C1650:G1650"/>
    <mergeCell ref="H1650:I1650"/>
    <mergeCell ref="J1650:K1650"/>
    <mergeCell ref="M1650:N1650"/>
    <mergeCell ref="C1621:E1621"/>
    <mergeCell ref="M1582:N1582"/>
    <mergeCell ref="M1579:N1579"/>
    <mergeCell ref="B1625:P1625"/>
    <mergeCell ref="C1630:D1636"/>
    <mergeCell ref="E1630:K1630"/>
    <mergeCell ref="L1630:O1631"/>
    <mergeCell ref="E1631:K1631"/>
    <mergeCell ref="E1632:K1632"/>
    <mergeCell ref="L1632:L1633"/>
    <mergeCell ref="M1632:O1633"/>
    <mergeCell ref="E1633:K1633"/>
    <mergeCell ref="E1634:K1634"/>
    <mergeCell ref="L1634:L1636"/>
    <mergeCell ref="M1634:M1636"/>
    <mergeCell ref="N1634:N1636"/>
    <mergeCell ref="O1634:O1636"/>
    <mergeCell ref="E1635:K1635"/>
    <mergeCell ref="E1636:K1636"/>
    <mergeCell ref="C1602:O1604"/>
    <mergeCell ref="C1605:I1605"/>
    <mergeCell ref="M1605:N1605"/>
    <mergeCell ref="C1606:I1606"/>
    <mergeCell ref="M1606:N1606"/>
    <mergeCell ref="M1607:N1607"/>
    <mergeCell ref="M1608:N1608"/>
    <mergeCell ref="C1609:N1609"/>
    <mergeCell ref="C1611:N1611"/>
    <mergeCell ref="C1594:I1594"/>
    <mergeCell ref="M1594:N1594"/>
    <mergeCell ref="M1595:N1595"/>
    <mergeCell ref="M1596:N1596"/>
    <mergeCell ref="M1597:N1597"/>
    <mergeCell ref="C1598:I1598"/>
    <mergeCell ref="M1598:N1598"/>
    <mergeCell ref="C1599:N1599"/>
    <mergeCell ref="C1601:N1601"/>
    <mergeCell ref="C1584:O1586"/>
    <mergeCell ref="C1587:I1587"/>
    <mergeCell ref="M1587:N1587"/>
    <mergeCell ref="C1588:I1588"/>
    <mergeCell ref="M1588:N1588"/>
    <mergeCell ref="C1589:I1589"/>
    <mergeCell ref="M1589:N1589"/>
    <mergeCell ref="C1590:N1590"/>
    <mergeCell ref="C1591:O1593"/>
    <mergeCell ref="C1572:N1572"/>
    <mergeCell ref="C1573:O1575"/>
    <mergeCell ref="C1576:J1576"/>
    <mergeCell ref="M1576:N1576"/>
    <mergeCell ref="M1577:N1577"/>
    <mergeCell ref="M1578:N1578"/>
    <mergeCell ref="M1580:N1580"/>
    <mergeCell ref="M1581:N1581"/>
    <mergeCell ref="C1583:N1583"/>
    <mergeCell ref="C1569:G1569"/>
    <mergeCell ref="H1569:I1569"/>
    <mergeCell ref="J1569:K1569"/>
    <mergeCell ref="M1569:N1569"/>
    <mergeCell ref="J1570:K1570"/>
    <mergeCell ref="M1570:N1570"/>
    <mergeCell ref="C1571:G1571"/>
    <mergeCell ref="H1571:I1571"/>
    <mergeCell ref="J1571:K1571"/>
    <mergeCell ref="M1571:N1571"/>
    <mergeCell ref="C1561:O1561"/>
    <mergeCell ref="D1563:L1563"/>
    <mergeCell ref="M1563:N1563"/>
    <mergeCell ref="D1564:L1564"/>
    <mergeCell ref="M1564:N1564"/>
    <mergeCell ref="C1565:O1567"/>
    <mergeCell ref="C1568:G1568"/>
    <mergeCell ref="H1568:I1568"/>
    <mergeCell ref="J1568:K1568"/>
    <mergeCell ref="M1568:N1568"/>
    <mergeCell ref="C1527:N1527"/>
    <mergeCell ref="C1529:N1529"/>
    <mergeCell ref="C1539:E1539"/>
    <mergeCell ref="B1543:P1543"/>
    <mergeCell ref="C1548:D1554"/>
    <mergeCell ref="E1548:K1548"/>
    <mergeCell ref="L1548:O1549"/>
    <mergeCell ref="E1549:K1549"/>
    <mergeCell ref="E1550:K1550"/>
    <mergeCell ref="L1550:L1551"/>
    <mergeCell ref="M1550:O1551"/>
    <mergeCell ref="E1551:K1551"/>
    <mergeCell ref="E1552:K1552"/>
    <mergeCell ref="L1552:L1554"/>
    <mergeCell ref="M1552:M1554"/>
    <mergeCell ref="N1552:N1554"/>
    <mergeCell ref="O1552:O1554"/>
    <mergeCell ref="E1553:K1553"/>
    <mergeCell ref="E1554:K1554"/>
    <mergeCell ref="C1544:M1544"/>
    <mergeCell ref="C1545:F1545"/>
    <mergeCell ref="C1517:N1517"/>
    <mergeCell ref="C1519:N1519"/>
    <mergeCell ref="C1520:O1522"/>
    <mergeCell ref="C1523:I1523"/>
    <mergeCell ref="M1523:N1523"/>
    <mergeCell ref="C1524:I1524"/>
    <mergeCell ref="M1524:N1524"/>
    <mergeCell ref="M1525:N1525"/>
    <mergeCell ref="M1526:N1526"/>
    <mergeCell ref="C1508:N1508"/>
    <mergeCell ref="C1509:O1511"/>
    <mergeCell ref="C1512:I1512"/>
    <mergeCell ref="M1512:N1512"/>
    <mergeCell ref="M1513:N1513"/>
    <mergeCell ref="M1514:N1514"/>
    <mergeCell ref="M1515:N1515"/>
    <mergeCell ref="C1516:I1516"/>
    <mergeCell ref="M1516:N1516"/>
    <mergeCell ref="M1499:N1499"/>
    <mergeCell ref="C1501:N1501"/>
    <mergeCell ref="C1502:O1504"/>
    <mergeCell ref="C1505:I1505"/>
    <mergeCell ref="M1505:N1505"/>
    <mergeCell ref="C1506:I1506"/>
    <mergeCell ref="M1506:N1506"/>
    <mergeCell ref="C1507:I1507"/>
    <mergeCell ref="M1507:N1507"/>
    <mergeCell ref="C1491:N1491"/>
    <mergeCell ref="C1492:O1494"/>
    <mergeCell ref="C1495:J1495"/>
    <mergeCell ref="M1495:N1495"/>
    <mergeCell ref="M1496:N1496"/>
    <mergeCell ref="M1497:N1497"/>
    <mergeCell ref="M1498:N1498"/>
    <mergeCell ref="C1488:G1488"/>
    <mergeCell ref="H1488:I1488"/>
    <mergeCell ref="J1488:K1488"/>
    <mergeCell ref="M1488:N1488"/>
    <mergeCell ref="J1489:K1489"/>
    <mergeCell ref="M1489:N1489"/>
    <mergeCell ref="C1490:G1490"/>
    <mergeCell ref="H1490:I1490"/>
    <mergeCell ref="J1490:K1490"/>
    <mergeCell ref="M1490:N1490"/>
    <mergeCell ref="C1480:O1480"/>
    <mergeCell ref="D1482:L1482"/>
    <mergeCell ref="M1482:N1482"/>
    <mergeCell ref="D1483:L1483"/>
    <mergeCell ref="M1483:N1483"/>
    <mergeCell ref="C1484:O1486"/>
    <mergeCell ref="C1487:G1487"/>
    <mergeCell ref="H1487:I1487"/>
    <mergeCell ref="J1487:K1487"/>
    <mergeCell ref="M1487:N1487"/>
    <mergeCell ref="C1448:N1448"/>
    <mergeCell ref="C1458:E1458"/>
    <mergeCell ref="B1462:P1462"/>
    <mergeCell ref="C1467:D1473"/>
    <mergeCell ref="E1467:K1467"/>
    <mergeCell ref="L1467:O1468"/>
    <mergeCell ref="E1468:K1468"/>
    <mergeCell ref="E1469:K1469"/>
    <mergeCell ref="L1469:L1470"/>
    <mergeCell ref="M1469:O1470"/>
    <mergeCell ref="E1470:K1470"/>
    <mergeCell ref="E1471:K1471"/>
    <mergeCell ref="L1471:L1473"/>
    <mergeCell ref="M1471:M1473"/>
    <mergeCell ref="N1471:N1473"/>
    <mergeCell ref="O1471:O1473"/>
    <mergeCell ref="E1472:K1472"/>
    <mergeCell ref="E1473:K1473"/>
    <mergeCell ref="C1463:M1463"/>
    <mergeCell ref="C1464:F1464"/>
    <mergeCell ref="C1438:N1438"/>
    <mergeCell ref="C1439:O1441"/>
    <mergeCell ref="C1442:I1442"/>
    <mergeCell ref="M1442:N1442"/>
    <mergeCell ref="C1443:I1443"/>
    <mergeCell ref="M1443:N1443"/>
    <mergeCell ref="M1444:N1444"/>
    <mergeCell ref="M1445:N1445"/>
    <mergeCell ref="C1446:N1446"/>
    <mergeCell ref="C1428:O1430"/>
    <mergeCell ref="C1431:I1431"/>
    <mergeCell ref="M1431:N1431"/>
    <mergeCell ref="M1432:N1432"/>
    <mergeCell ref="M1433:N1433"/>
    <mergeCell ref="M1434:N1434"/>
    <mergeCell ref="C1435:I1435"/>
    <mergeCell ref="M1435:N1435"/>
    <mergeCell ref="C1436:N1436"/>
    <mergeCell ref="C1420:N1420"/>
    <mergeCell ref="C1421:O1423"/>
    <mergeCell ref="C1424:I1424"/>
    <mergeCell ref="M1424:N1424"/>
    <mergeCell ref="C1425:I1425"/>
    <mergeCell ref="M1425:N1425"/>
    <mergeCell ref="C1426:I1426"/>
    <mergeCell ref="M1426:N1426"/>
    <mergeCell ref="C1427:N1427"/>
    <mergeCell ref="C1410:N1410"/>
    <mergeCell ref="C1411:O1413"/>
    <mergeCell ref="C1414:J1414"/>
    <mergeCell ref="M1414:N1414"/>
    <mergeCell ref="M1415:N1415"/>
    <mergeCell ref="M1416:N1416"/>
    <mergeCell ref="M1417:N1417"/>
    <mergeCell ref="M1418:N1418"/>
    <mergeCell ref="C1419:J1419"/>
    <mergeCell ref="C1407:G1407"/>
    <mergeCell ref="H1407:I1407"/>
    <mergeCell ref="J1407:K1407"/>
    <mergeCell ref="M1407:N1407"/>
    <mergeCell ref="J1408:K1408"/>
    <mergeCell ref="M1408:N1408"/>
    <mergeCell ref="C1409:G1409"/>
    <mergeCell ref="H1409:I1409"/>
    <mergeCell ref="J1409:K1409"/>
    <mergeCell ref="M1409:N1409"/>
    <mergeCell ref="C1399:O1399"/>
    <mergeCell ref="D1401:L1401"/>
    <mergeCell ref="M1401:N1401"/>
    <mergeCell ref="D1402:L1402"/>
    <mergeCell ref="M1402:N1402"/>
    <mergeCell ref="C1403:O1405"/>
    <mergeCell ref="C1406:G1406"/>
    <mergeCell ref="H1406:I1406"/>
    <mergeCell ref="J1406:K1406"/>
    <mergeCell ref="M1406:N1406"/>
    <mergeCell ref="C1365:N1365"/>
    <mergeCell ref="C1367:N1367"/>
    <mergeCell ref="C1377:E1377"/>
    <mergeCell ref="B1381:P1381"/>
    <mergeCell ref="C1386:D1392"/>
    <mergeCell ref="E1386:K1386"/>
    <mergeCell ref="L1386:O1387"/>
    <mergeCell ref="E1387:K1387"/>
    <mergeCell ref="E1388:K1388"/>
    <mergeCell ref="L1388:L1389"/>
    <mergeCell ref="M1388:O1389"/>
    <mergeCell ref="E1389:K1389"/>
    <mergeCell ref="E1390:K1390"/>
    <mergeCell ref="L1390:L1392"/>
    <mergeCell ref="M1390:M1392"/>
    <mergeCell ref="N1390:N1392"/>
    <mergeCell ref="O1390:O1392"/>
    <mergeCell ref="E1391:K1391"/>
    <mergeCell ref="E1392:K1392"/>
    <mergeCell ref="C1382:M1382"/>
    <mergeCell ref="C1383:F1383"/>
    <mergeCell ref="C1355:N1355"/>
    <mergeCell ref="C1357:N1357"/>
    <mergeCell ref="C1358:O1360"/>
    <mergeCell ref="C1361:I1361"/>
    <mergeCell ref="M1361:N1361"/>
    <mergeCell ref="C1362:I1362"/>
    <mergeCell ref="M1362:N1362"/>
    <mergeCell ref="M1363:N1363"/>
    <mergeCell ref="M1364:N1364"/>
    <mergeCell ref="C1346:N1346"/>
    <mergeCell ref="C1347:O1349"/>
    <mergeCell ref="C1350:I1350"/>
    <mergeCell ref="M1350:N1350"/>
    <mergeCell ref="M1351:N1351"/>
    <mergeCell ref="M1352:N1352"/>
    <mergeCell ref="M1353:N1353"/>
    <mergeCell ref="C1354:I1354"/>
    <mergeCell ref="M1354:N1354"/>
    <mergeCell ref="M1337:N1337"/>
    <mergeCell ref="C1339:N1339"/>
    <mergeCell ref="C1340:O1342"/>
    <mergeCell ref="C1343:I1343"/>
    <mergeCell ref="M1343:N1343"/>
    <mergeCell ref="C1344:I1344"/>
    <mergeCell ref="M1344:N1344"/>
    <mergeCell ref="C1345:I1345"/>
    <mergeCell ref="M1345:N1345"/>
    <mergeCell ref="C1327:N1327"/>
    <mergeCell ref="C1328:O1330"/>
    <mergeCell ref="C1331:J1331"/>
    <mergeCell ref="M1331:N1331"/>
    <mergeCell ref="M1332:N1332"/>
    <mergeCell ref="M1333:N1333"/>
    <mergeCell ref="M1334:N1334"/>
    <mergeCell ref="M1335:N1335"/>
    <mergeCell ref="M1336:N1336"/>
    <mergeCell ref="C1324:G1324"/>
    <mergeCell ref="H1324:I1324"/>
    <mergeCell ref="J1324:K1324"/>
    <mergeCell ref="M1324:N1324"/>
    <mergeCell ref="J1325:K1325"/>
    <mergeCell ref="M1325:N1325"/>
    <mergeCell ref="C1326:G1326"/>
    <mergeCell ref="H1326:I1326"/>
    <mergeCell ref="J1326:K1326"/>
    <mergeCell ref="M1326:N1326"/>
    <mergeCell ref="C1316:O1316"/>
    <mergeCell ref="D1318:L1318"/>
    <mergeCell ref="M1318:N1318"/>
    <mergeCell ref="D1319:L1319"/>
    <mergeCell ref="M1319:N1319"/>
    <mergeCell ref="C1320:O1322"/>
    <mergeCell ref="C1323:G1323"/>
    <mergeCell ref="H1323:I1323"/>
    <mergeCell ref="J1323:K1323"/>
    <mergeCell ref="M1323:N1323"/>
    <mergeCell ref="C1284:N1284"/>
    <mergeCell ref="C1294:E1294"/>
    <mergeCell ref="B1298:P1298"/>
    <mergeCell ref="C1303:D1309"/>
    <mergeCell ref="E1303:K1303"/>
    <mergeCell ref="L1303:O1304"/>
    <mergeCell ref="E1304:K1304"/>
    <mergeCell ref="E1305:K1305"/>
    <mergeCell ref="L1305:L1306"/>
    <mergeCell ref="M1305:O1306"/>
    <mergeCell ref="E1306:K1306"/>
    <mergeCell ref="E1307:K1307"/>
    <mergeCell ref="L1307:L1309"/>
    <mergeCell ref="M1307:M1309"/>
    <mergeCell ref="N1307:N1309"/>
    <mergeCell ref="O1307:O1309"/>
    <mergeCell ref="E1308:K1308"/>
    <mergeCell ref="E1309:K1309"/>
    <mergeCell ref="C1274:N1274"/>
    <mergeCell ref="C1275:O1277"/>
    <mergeCell ref="C1278:I1278"/>
    <mergeCell ref="M1278:N1278"/>
    <mergeCell ref="C1279:I1279"/>
    <mergeCell ref="M1279:N1279"/>
    <mergeCell ref="M1280:N1280"/>
    <mergeCell ref="M1281:N1281"/>
    <mergeCell ref="C1282:N1282"/>
    <mergeCell ref="C1264:O1266"/>
    <mergeCell ref="C1267:I1267"/>
    <mergeCell ref="M1267:N1267"/>
    <mergeCell ref="M1268:N1268"/>
    <mergeCell ref="M1269:N1269"/>
    <mergeCell ref="M1270:N1270"/>
    <mergeCell ref="C1271:I1271"/>
    <mergeCell ref="M1271:N1271"/>
    <mergeCell ref="C1272:N1272"/>
    <mergeCell ref="C1256:N1256"/>
    <mergeCell ref="C1257:O1259"/>
    <mergeCell ref="C1260:I1260"/>
    <mergeCell ref="M1260:N1260"/>
    <mergeCell ref="C1261:I1261"/>
    <mergeCell ref="M1261:N1261"/>
    <mergeCell ref="C1262:I1262"/>
    <mergeCell ref="M1262:N1262"/>
    <mergeCell ref="C1263:N1263"/>
    <mergeCell ref="C1246:N1246"/>
    <mergeCell ref="C1247:O1249"/>
    <mergeCell ref="C1250:J1250"/>
    <mergeCell ref="M1250:N1250"/>
    <mergeCell ref="M1251:N1251"/>
    <mergeCell ref="M1252:N1252"/>
    <mergeCell ref="M1253:N1253"/>
    <mergeCell ref="M1254:N1254"/>
    <mergeCell ref="C1255:J1255"/>
    <mergeCell ref="C1243:G1243"/>
    <mergeCell ref="H1243:I1243"/>
    <mergeCell ref="J1243:K1243"/>
    <mergeCell ref="M1243:N1243"/>
    <mergeCell ref="J1244:K1244"/>
    <mergeCell ref="M1244:N1244"/>
    <mergeCell ref="C1245:G1245"/>
    <mergeCell ref="H1245:I1245"/>
    <mergeCell ref="J1245:K1245"/>
    <mergeCell ref="M1245:N1245"/>
    <mergeCell ref="C1235:O1235"/>
    <mergeCell ref="D1237:L1237"/>
    <mergeCell ref="M1237:N1237"/>
    <mergeCell ref="D1238:L1238"/>
    <mergeCell ref="M1238:N1238"/>
    <mergeCell ref="C1239:O1241"/>
    <mergeCell ref="C1242:G1242"/>
    <mergeCell ref="H1242:I1242"/>
    <mergeCell ref="J1242:K1242"/>
    <mergeCell ref="M1242:N1242"/>
    <mergeCell ref="C1203:N1203"/>
    <mergeCell ref="C1213:E1213"/>
    <mergeCell ref="M1172:N1172"/>
    <mergeCell ref="M1171:N1171"/>
    <mergeCell ref="B1217:P1217"/>
    <mergeCell ref="C1222:D1228"/>
    <mergeCell ref="E1222:K1222"/>
    <mergeCell ref="L1222:O1223"/>
    <mergeCell ref="E1223:K1223"/>
    <mergeCell ref="E1224:K1224"/>
    <mergeCell ref="L1224:L1225"/>
    <mergeCell ref="M1224:O1225"/>
    <mergeCell ref="E1225:K1225"/>
    <mergeCell ref="E1226:K1226"/>
    <mergeCell ref="L1226:L1228"/>
    <mergeCell ref="M1226:M1228"/>
    <mergeCell ref="N1226:N1228"/>
    <mergeCell ref="O1226:O1228"/>
    <mergeCell ref="E1227:K1227"/>
    <mergeCell ref="E1228:K1228"/>
    <mergeCell ref="C1193:N1193"/>
    <mergeCell ref="C1194:O1196"/>
    <mergeCell ref="C1197:I1197"/>
    <mergeCell ref="M1197:N1197"/>
    <mergeCell ref="C1198:I1198"/>
    <mergeCell ref="M1198:N1198"/>
    <mergeCell ref="M1199:N1199"/>
    <mergeCell ref="M1200:N1200"/>
    <mergeCell ref="C1201:N1201"/>
    <mergeCell ref="C1183:O1185"/>
    <mergeCell ref="C1186:I1186"/>
    <mergeCell ref="M1186:N1186"/>
    <mergeCell ref="M1187:N1187"/>
    <mergeCell ref="M1188:N1188"/>
    <mergeCell ref="M1189:N1189"/>
    <mergeCell ref="C1190:I1190"/>
    <mergeCell ref="M1190:N1190"/>
    <mergeCell ref="C1191:N1191"/>
    <mergeCell ref="C1175:N1175"/>
    <mergeCell ref="C1176:O1178"/>
    <mergeCell ref="C1179:I1179"/>
    <mergeCell ref="M1179:N1179"/>
    <mergeCell ref="C1180:I1180"/>
    <mergeCell ref="M1180:N1180"/>
    <mergeCell ref="C1181:I1181"/>
    <mergeCell ref="M1181:N1181"/>
    <mergeCell ref="C1182:N1182"/>
    <mergeCell ref="C1163:N1163"/>
    <mergeCell ref="C1164:O1166"/>
    <mergeCell ref="C1167:J1167"/>
    <mergeCell ref="M1167:N1167"/>
    <mergeCell ref="M1168:N1168"/>
    <mergeCell ref="M1169:N1169"/>
    <mergeCell ref="M1170:N1170"/>
    <mergeCell ref="M1173:N1173"/>
    <mergeCell ref="C1160:G1160"/>
    <mergeCell ref="H1160:I1160"/>
    <mergeCell ref="J1160:K1160"/>
    <mergeCell ref="M1160:N1160"/>
    <mergeCell ref="J1161:K1161"/>
    <mergeCell ref="M1161:N1161"/>
    <mergeCell ref="C1162:G1162"/>
    <mergeCell ref="H1162:I1162"/>
    <mergeCell ref="J1162:K1162"/>
    <mergeCell ref="M1162:N1162"/>
    <mergeCell ref="C1152:O1152"/>
    <mergeCell ref="D1154:L1154"/>
    <mergeCell ref="M1154:N1154"/>
    <mergeCell ref="D1155:L1155"/>
    <mergeCell ref="M1155:N1155"/>
    <mergeCell ref="C1156:O1158"/>
    <mergeCell ref="C1159:G1159"/>
    <mergeCell ref="H1159:I1159"/>
    <mergeCell ref="J1159:K1159"/>
    <mergeCell ref="M1159:N1159"/>
    <mergeCell ref="C1120:N1120"/>
    <mergeCell ref="C1130:E1130"/>
    <mergeCell ref="M1088:N1088"/>
    <mergeCell ref="M1089:N1089"/>
    <mergeCell ref="B1134:P1134"/>
    <mergeCell ref="C1139:D1145"/>
    <mergeCell ref="E1139:K1139"/>
    <mergeCell ref="L1139:O1140"/>
    <mergeCell ref="E1140:K1140"/>
    <mergeCell ref="E1141:K1141"/>
    <mergeCell ref="L1141:L1142"/>
    <mergeCell ref="M1141:O1142"/>
    <mergeCell ref="E1142:K1142"/>
    <mergeCell ref="E1143:K1143"/>
    <mergeCell ref="L1143:L1145"/>
    <mergeCell ref="M1143:M1145"/>
    <mergeCell ref="N1143:N1145"/>
    <mergeCell ref="O1143:O1145"/>
    <mergeCell ref="E1144:K1144"/>
    <mergeCell ref="E1145:K1145"/>
    <mergeCell ref="C1110:N1110"/>
    <mergeCell ref="C1111:O1113"/>
    <mergeCell ref="C1114:I1114"/>
    <mergeCell ref="M1114:N1114"/>
    <mergeCell ref="C1115:I1115"/>
    <mergeCell ref="M1115:N1115"/>
    <mergeCell ref="M1116:N1116"/>
    <mergeCell ref="M1117:N1117"/>
    <mergeCell ref="C1118:N1118"/>
    <mergeCell ref="C1100:O1102"/>
    <mergeCell ref="C1103:I1103"/>
    <mergeCell ref="M1103:N1103"/>
    <mergeCell ref="M1104:N1104"/>
    <mergeCell ref="M1105:N1105"/>
    <mergeCell ref="M1106:N1106"/>
    <mergeCell ref="C1107:I1107"/>
    <mergeCell ref="M1107:N1107"/>
    <mergeCell ref="C1108:N1108"/>
    <mergeCell ref="C1092:N1092"/>
    <mergeCell ref="C1093:O1095"/>
    <mergeCell ref="C1096:I1096"/>
    <mergeCell ref="M1096:N1096"/>
    <mergeCell ref="C1097:I1097"/>
    <mergeCell ref="M1097:N1097"/>
    <mergeCell ref="C1098:I1098"/>
    <mergeCell ref="M1098:N1098"/>
    <mergeCell ref="C1099:N1099"/>
    <mergeCell ref="C1082:N1082"/>
    <mergeCell ref="C1083:O1085"/>
    <mergeCell ref="C1086:J1086"/>
    <mergeCell ref="M1086:N1086"/>
    <mergeCell ref="M1087:N1087"/>
    <mergeCell ref="M1090:N1090"/>
    <mergeCell ref="C1091:J1091"/>
    <mergeCell ref="C1079:G1079"/>
    <mergeCell ref="H1079:I1079"/>
    <mergeCell ref="J1079:K1079"/>
    <mergeCell ref="M1079:N1079"/>
    <mergeCell ref="J1080:K1080"/>
    <mergeCell ref="M1080:N1080"/>
    <mergeCell ref="C1081:G1081"/>
    <mergeCell ref="H1081:I1081"/>
    <mergeCell ref="J1081:K1081"/>
    <mergeCell ref="M1081:N1081"/>
    <mergeCell ref="C1071:O1071"/>
    <mergeCell ref="D1073:L1073"/>
    <mergeCell ref="M1073:N1073"/>
    <mergeCell ref="D1074:L1074"/>
    <mergeCell ref="M1074:N1074"/>
    <mergeCell ref="C1075:O1077"/>
    <mergeCell ref="C1078:G1078"/>
    <mergeCell ref="H1078:I1078"/>
    <mergeCell ref="J1078:K1078"/>
    <mergeCell ref="M1078:N1078"/>
    <mergeCell ref="C1039:N1039"/>
    <mergeCell ref="C1049:E1049"/>
    <mergeCell ref="B1053:P1053"/>
    <mergeCell ref="C1058:D1064"/>
    <mergeCell ref="E1058:K1058"/>
    <mergeCell ref="L1058:O1059"/>
    <mergeCell ref="E1059:K1059"/>
    <mergeCell ref="E1060:K1060"/>
    <mergeCell ref="L1060:L1061"/>
    <mergeCell ref="M1060:O1061"/>
    <mergeCell ref="E1061:K1061"/>
    <mergeCell ref="E1062:K1062"/>
    <mergeCell ref="L1062:L1064"/>
    <mergeCell ref="M1062:M1064"/>
    <mergeCell ref="N1062:N1064"/>
    <mergeCell ref="O1062:O1064"/>
    <mergeCell ref="E1063:K1063"/>
    <mergeCell ref="E1064:K1064"/>
    <mergeCell ref="C1029:N1029"/>
    <mergeCell ref="C1030:O1032"/>
    <mergeCell ref="C1033:I1033"/>
    <mergeCell ref="M1033:N1033"/>
    <mergeCell ref="C1034:I1034"/>
    <mergeCell ref="M1034:N1034"/>
    <mergeCell ref="M1035:N1035"/>
    <mergeCell ref="M1036:N1036"/>
    <mergeCell ref="C1037:N1037"/>
    <mergeCell ref="C1019:O1021"/>
    <mergeCell ref="C1022:I1022"/>
    <mergeCell ref="M1022:N1022"/>
    <mergeCell ref="M1023:N1023"/>
    <mergeCell ref="M1024:N1024"/>
    <mergeCell ref="M1025:N1025"/>
    <mergeCell ref="C1026:I1026"/>
    <mergeCell ref="M1026:N1026"/>
    <mergeCell ref="C1027:N1027"/>
    <mergeCell ref="C1011:N1011"/>
    <mergeCell ref="C1012:O1014"/>
    <mergeCell ref="C1015:I1015"/>
    <mergeCell ref="M1015:N1015"/>
    <mergeCell ref="C1016:I1016"/>
    <mergeCell ref="M1016:N1016"/>
    <mergeCell ref="C1017:I1017"/>
    <mergeCell ref="M1017:N1017"/>
    <mergeCell ref="C1018:N1018"/>
    <mergeCell ref="C1002:N1002"/>
    <mergeCell ref="C1003:O1005"/>
    <mergeCell ref="C1006:J1006"/>
    <mergeCell ref="M1006:N1006"/>
    <mergeCell ref="M1007:N1007"/>
    <mergeCell ref="M1008:N1008"/>
    <mergeCell ref="M1009:N1009"/>
    <mergeCell ref="C1010:J1010"/>
    <mergeCell ref="M1010:N1010"/>
    <mergeCell ref="C999:G999"/>
    <mergeCell ref="H999:I999"/>
    <mergeCell ref="J999:K999"/>
    <mergeCell ref="M999:N999"/>
    <mergeCell ref="J1000:K1000"/>
    <mergeCell ref="M1000:N1000"/>
    <mergeCell ref="C1001:G1001"/>
    <mergeCell ref="H1001:I1001"/>
    <mergeCell ref="J1001:K1001"/>
    <mergeCell ref="M1001:N1001"/>
    <mergeCell ref="C991:O991"/>
    <mergeCell ref="D993:L993"/>
    <mergeCell ref="M993:N993"/>
    <mergeCell ref="D994:L994"/>
    <mergeCell ref="M994:N994"/>
    <mergeCell ref="C995:O997"/>
    <mergeCell ref="C998:G998"/>
    <mergeCell ref="H998:I998"/>
    <mergeCell ref="J998:K998"/>
    <mergeCell ref="M998:N998"/>
    <mergeCell ref="C978:D984"/>
    <mergeCell ref="E978:K978"/>
    <mergeCell ref="L978:O979"/>
    <mergeCell ref="E979:K979"/>
    <mergeCell ref="E980:K980"/>
    <mergeCell ref="L980:L981"/>
    <mergeCell ref="M980:O981"/>
    <mergeCell ref="E981:K981"/>
    <mergeCell ref="E982:K982"/>
    <mergeCell ref="L982:L984"/>
    <mergeCell ref="M982:M984"/>
    <mergeCell ref="N982:N984"/>
    <mergeCell ref="O982:O984"/>
    <mergeCell ref="E983:K983"/>
    <mergeCell ref="E984:K984"/>
    <mergeCell ref="C954:I954"/>
    <mergeCell ref="M954:N954"/>
    <mergeCell ref="M955:N955"/>
    <mergeCell ref="M956:N956"/>
    <mergeCell ref="C957:N957"/>
    <mergeCell ref="C959:N959"/>
    <mergeCell ref="C969:E969"/>
    <mergeCell ref="B973:P973"/>
    <mergeCell ref="M944:N944"/>
    <mergeCell ref="M945:N945"/>
    <mergeCell ref="C946:I946"/>
    <mergeCell ref="M946:N946"/>
    <mergeCell ref="C947:N947"/>
    <mergeCell ref="C949:N949"/>
    <mergeCell ref="C950:O952"/>
    <mergeCell ref="C953:I953"/>
    <mergeCell ref="M953:N953"/>
    <mergeCell ref="C936:I936"/>
    <mergeCell ref="M936:N936"/>
    <mergeCell ref="C937:I937"/>
    <mergeCell ref="M937:N937"/>
    <mergeCell ref="C938:N938"/>
    <mergeCell ref="C939:O941"/>
    <mergeCell ref="C942:I942"/>
    <mergeCell ref="M942:N942"/>
    <mergeCell ref="M943:N943"/>
    <mergeCell ref="M924:N924"/>
    <mergeCell ref="M925:N925"/>
    <mergeCell ref="M926:N926"/>
    <mergeCell ref="M928:N928"/>
    <mergeCell ref="M929:N929"/>
    <mergeCell ref="M930:N930"/>
    <mergeCell ref="C931:N931"/>
    <mergeCell ref="C932:O934"/>
    <mergeCell ref="C935:I935"/>
    <mergeCell ref="M935:N935"/>
    <mergeCell ref="C919:N919"/>
    <mergeCell ref="C920:O922"/>
    <mergeCell ref="C923:J923"/>
    <mergeCell ref="M923:N923"/>
    <mergeCell ref="C915:G915"/>
    <mergeCell ref="H915:I915"/>
    <mergeCell ref="J915:K915"/>
    <mergeCell ref="M915:N915"/>
    <mergeCell ref="J916:K916"/>
    <mergeCell ref="M916:N916"/>
    <mergeCell ref="J917:K917"/>
    <mergeCell ref="M917:N917"/>
    <mergeCell ref="J918:K918"/>
    <mergeCell ref="M918:N918"/>
    <mergeCell ref="M927:N927"/>
    <mergeCell ref="C907:O907"/>
    <mergeCell ref="D909:L909"/>
    <mergeCell ref="M909:N909"/>
    <mergeCell ref="D910:L910"/>
    <mergeCell ref="M910:N910"/>
    <mergeCell ref="C911:O913"/>
    <mergeCell ref="C914:G914"/>
    <mergeCell ref="H914:I914"/>
    <mergeCell ref="J914:K914"/>
    <mergeCell ref="M914:N914"/>
    <mergeCell ref="C875:N875"/>
    <mergeCell ref="C885:E885"/>
    <mergeCell ref="B889:P889"/>
    <mergeCell ref="C894:D900"/>
    <mergeCell ref="E894:K894"/>
    <mergeCell ref="L894:O895"/>
    <mergeCell ref="E895:K895"/>
    <mergeCell ref="E896:K896"/>
    <mergeCell ref="L896:L897"/>
    <mergeCell ref="M896:O897"/>
    <mergeCell ref="E897:K897"/>
    <mergeCell ref="E898:K898"/>
    <mergeCell ref="L898:L900"/>
    <mergeCell ref="M898:M900"/>
    <mergeCell ref="N898:N900"/>
    <mergeCell ref="O898:O900"/>
    <mergeCell ref="E899:K899"/>
    <mergeCell ref="E900:K900"/>
    <mergeCell ref="C865:N865"/>
    <mergeCell ref="C866:O868"/>
    <mergeCell ref="C869:I869"/>
    <mergeCell ref="M869:N869"/>
    <mergeCell ref="C870:I870"/>
    <mergeCell ref="M870:N870"/>
    <mergeCell ref="M871:N871"/>
    <mergeCell ref="M872:N872"/>
    <mergeCell ref="C873:N873"/>
    <mergeCell ref="C855:O857"/>
    <mergeCell ref="C858:I858"/>
    <mergeCell ref="M858:N858"/>
    <mergeCell ref="M859:N859"/>
    <mergeCell ref="M860:N860"/>
    <mergeCell ref="M861:N861"/>
    <mergeCell ref="C862:I862"/>
    <mergeCell ref="M862:N862"/>
    <mergeCell ref="C863:N863"/>
    <mergeCell ref="C847:N847"/>
    <mergeCell ref="C848:O850"/>
    <mergeCell ref="C851:I851"/>
    <mergeCell ref="M851:N851"/>
    <mergeCell ref="C852:I852"/>
    <mergeCell ref="M852:N852"/>
    <mergeCell ref="C853:I853"/>
    <mergeCell ref="M853:N853"/>
    <mergeCell ref="C854:N854"/>
    <mergeCell ref="C837:N837"/>
    <mergeCell ref="C838:O840"/>
    <mergeCell ref="C841:J841"/>
    <mergeCell ref="M841:N841"/>
    <mergeCell ref="M842:N842"/>
    <mergeCell ref="M843:N843"/>
    <mergeCell ref="M844:N844"/>
    <mergeCell ref="M845:N845"/>
    <mergeCell ref="C846:J846"/>
    <mergeCell ref="M846:N846"/>
    <mergeCell ref="C834:G834"/>
    <mergeCell ref="H834:I834"/>
    <mergeCell ref="J834:K834"/>
    <mergeCell ref="M834:N834"/>
    <mergeCell ref="J835:K835"/>
    <mergeCell ref="M835:N835"/>
    <mergeCell ref="H836:I836"/>
    <mergeCell ref="J836:K836"/>
    <mergeCell ref="M836:N836"/>
    <mergeCell ref="C826:O826"/>
    <mergeCell ref="D828:L828"/>
    <mergeCell ref="M828:N828"/>
    <mergeCell ref="D829:L829"/>
    <mergeCell ref="M829:N829"/>
    <mergeCell ref="C830:O832"/>
    <mergeCell ref="C833:G833"/>
    <mergeCell ref="H833:I833"/>
    <mergeCell ref="J833:K833"/>
    <mergeCell ref="M833:N833"/>
    <mergeCell ref="C794:N794"/>
    <mergeCell ref="C804:E804"/>
    <mergeCell ref="B808:P808"/>
    <mergeCell ref="C813:D819"/>
    <mergeCell ref="E813:K813"/>
    <mergeCell ref="L813:O814"/>
    <mergeCell ref="E814:K814"/>
    <mergeCell ref="E815:K815"/>
    <mergeCell ref="L815:L816"/>
    <mergeCell ref="M815:O816"/>
    <mergeCell ref="E816:K816"/>
    <mergeCell ref="E817:K817"/>
    <mergeCell ref="L817:L819"/>
    <mergeCell ref="M817:M819"/>
    <mergeCell ref="N817:N819"/>
    <mergeCell ref="O817:O819"/>
    <mergeCell ref="E818:K818"/>
    <mergeCell ref="E819:K819"/>
    <mergeCell ref="C784:N784"/>
    <mergeCell ref="C785:O787"/>
    <mergeCell ref="C788:I788"/>
    <mergeCell ref="M788:N788"/>
    <mergeCell ref="C789:I789"/>
    <mergeCell ref="M789:N789"/>
    <mergeCell ref="M790:N790"/>
    <mergeCell ref="M791:N791"/>
    <mergeCell ref="C792:N792"/>
    <mergeCell ref="C774:O776"/>
    <mergeCell ref="C777:I777"/>
    <mergeCell ref="M777:N777"/>
    <mergeCell ref="M778:N778"/>
    <mergeCell ref="M779:N779"/>
    <mergeCell ref="M780:N780"/>
    <mergeCell ref="C781:I781"/>
    <mergeCell ref="M781:N781"/>
    <mergeCell ref="C782:N782"/>
    <mergeCell ref="C766:N766"/>
    <mergeCell ref="C767:O769"/>
    <mergeCell ref="C770:I770"/>
    <mergeCell ref="M770:N770"/>
    <mergeCell ref="C771:I771"/>
    <mergeCell ref="M771:N771"/>
    <mergeCell ref="C772:I772"/>
    <mergeCell ref="M772:N772"/>
    <mergeCell ref="C773:N773"/>
    <mergeCell ref="C757:N757"/>
    <mergeCell ref="C758:O760"/>
    <mergeCell ref="C761:J761"/>
    <mergeCell ref="M761:N761"/>
    <mergeCell ref="M762:N762"/>
    <mergeCell ref="M763:N763"/>
    <mergeCell ref="M764:N764"/>
    <mergeCell ref="C765:J765"/>
    <mergeCell ref="M765:N765"/>
    <mergeCell ref="C754:G754"/>
    <mergeCell ref="H754:I754"/>
    <mergeCell ref="J754:K754"/>
    <mergeCell ref="M754:N754"/>
    <mergeCell ref="J755:K755"/>
    <mergeCell ref="M755:N755"/>
    <mergeCell ref="C756:G756"/>
    <mergeCell ref="H756:I756"/>
    <mergeCell ref="J756:K756"/>
    <mergeCell ref="M756:N756"/>
    <mergeCell ref="C746:O746"/>
    <mergeCell ref="D748:L748"/>
    <mergeCell ref="M748:N748"/>
    <mergeCell ref="D749:L749"/>
    <mergeCell ref="M749:N749"/>
    <mergeCell ref="C750:O752"/>
    <mergeCell ref="C753:G753"/>
    <mergeCell ref="H753:I753"/>
    <mergeCell ref="J753:K753"/>
    <mergeCell ref="M753:N753"/>
    <mergeCell ref="C714:N714"/>
    <mergeCell ref="C724:E724"/>
    <mergeCell ref="B728:P728"/>
    <mergeCell ref="C733:D739"/>
    <mergeCell ref="E733:K733"/>
    <mergeCell ref="L733:O734"/>
    <mergeCell ref="E734:K734"/>
    <mergeCell ref="E735:K735"/>
    <mergeCell ref="L735:L736"/>
    <mergeCell ref="M735:O736"/>
    <mergeCell ref="E736:K736"/>
    <mergeCell ref="E737:K737"/>
    <mergeCell ref="L737:L739"/>
    <mergeCell ref="M737:M739"/>
    <mergeCell ref="N737:N739"/>
    <mergeCell ref="O737:O739"/>
    <mergeCell ref="E738:K738"/>
    <mergeCell ref="E739:K739"/>
    <mergeCell ref="M710:N710"/>
    <mergeCell ref="M711:N711"/>
    <mergeCell ref="C712:N712"/>
    <mergeCell ref="C697:I697"/>
    <mergeCell ref="M697:N697"/>
    <mergeCell ref="C694:O696"/>
    <mergeCell ref="M698:N698"/>
    <mergeCell ref="M699:N699"/>
    <mergeCell ref="M700:N700"/>
    <mergeCell ref="C701:I701"/>
    <mergeCell ref="M701:N701"/>
    <mergeCell ref="C702:N702"/>
    <mergeCell ref="B647:P647"/>
    <mergeCell ref="C652:D658"/>
    <mergeCell ref="E652:K652"/>
    <mergeCell ref="L652:O653"/>
    <mergeCell ref="L654:L655"/>
    <mergeCell ref="M654:O655"/>
    <mergeCell ref="L656:L658"/>
    <mergeCell ref="M656:M658"/>
    <mergeCell ref="N656:N658"/>
    <mergeCell ref="O656:O658"/>
    <mergeCell ref="C665:O665"/>
    <mergeCell ref="D667:L667"/>
    <mergeCell ref="M667:N667"/>
    <mergeCell ref="C669:O671"/>
    <mergeCell ref="C672:G672"/>
    <mergeCell ref="H672:I672"/>
    <mergeCell ref="C691:I691"/>
    <mergeCell ref="M691:N691"/>
    <mergeCell ref="C692:I692"/>
    <mergeCell ref="M692:N692"/>
    <mergeCell ref="C693:N693"/>
    <mergeCell ref="M684:N684"/>
    <mergeCell ref="C677:O679"/>
    <mergeCell ref="C680:J680"/>
    <mergeCell ref="M680:N680"/>
    <mergeCell ref="M681:N681"/>
    <mergeCell ref="M682:N682"/>
    <mergeCell ref="M683:N683"/>
    <mergeCell ref="C704:N704"/>
    <mergeCell ref="C705:O707"/>
    <mergeCell ref="C708:I708"/>
    <mergeCell ref="M708:N708"/>
    <mergeCell ref="C709:I709"/>
    <mergeCell ref="M709:N709"/>
    <mergeCell ref="C676:N676"/>
    <mergeCell ref="D668:L668"/>
    <mergeCell ref="M668:N668"/>
    <mergeCell ref="C673:G673"/>
    <mergeCell ref="H673:I673"/>
    <mergeCell ref="J673:K673"/>
    <mergeCell ref="M673:N673"/>
    <mergeCell ref="J672:K672"/>
    <mergeCell ref="M672:N672"/>
    <mergeCell ref="E653:K653"/>
    <mergeCell ref="E654:K654"/>
    <mergeCell ref="E655:K655"/>
    <mergeCell ref="E656:K656"/>
    <mergeCell ref="E657:K657"/>
    <mergeCell ref="E658:K658"/>
    <mergeCell ref="M685:N685"/>
    <mergeCell ref="M690:N690"/>
    <mergeCell ref="C685:J685"/>
    <mergeCell ref="C686:N686"/>
    <mergeCell ref="C687:O689"/>
    <mergeCell ref="C690:I690"/>
    <mergeCell ref="B562:P562"/>
    <mergeCell ref="C567:D573"/>
    <mergeCell ref="E567:K567"/>
    <mergeCell ref="L567:O568"/>
    <mergeCell ref="E568:K568"/>
    <mergeCell ref="E569:K569"/>
    <mergeCell ref="L569:L570"/>
    <mergeCell ref="M569:O570"/>
    <mergeCell ref="E570:K570"/>
    <mergeCell ref="E571:K571"/>
    <mergeCell ref="L571:L573"/>
    <mergeCell ref="M571:M573"/>
    <mergeCell ref="N571:N573"/>
    <mergeCell ref="J674:K674"/>
    <mergeCell ref="M674:N674"/>
    <mergeCell ref="J675:K675"/>
    <mergeCell ref="M675:N675"/>
    <mergeCell ref="H675:I675"/>
    <mergeCell ref="C633:N633"/>
    <mergeCell ref="C643:E643"/>
    <mergeCell ref="C623:N623"/>
    <mergeCell ref="C624:O626"/>
    <mergeCell ref="C627:I627"/>
    <mergeCell ref="M627:N627"/>
    <mergeCell ref="C628:I628"/>
    <mergeCell ref="M628:N628"/>
    <mergeCell ref="M629:N629"/>
    <mergeCell ref="M630:N630"/>
    <mergeCell ref="C631:N631"/>
    <mergeCell ref="C613:O615"/>
    <mergeCell ref="C616:I616"/>
    <mergeCell ref="M616:N616"/>
    <mergeCell ref="M617:N617"/>
    <mergeCell ref="M618:N618"/>
    <mergeCell ref="M619:N619"/>
    <mergeCell ref="C620:I620"/>
    <mergeCell ref="M620:N620"/>
    <mergeCell ref="C621:N621"/>
    <mergeCell ref="C605:N605"/>
    <mergeCell ref="C606:O608"/>
    <mergeCell ref="C609:I609"/>
    <mergeCell ref="M609:N609"/>
    <mergeCell ref="C610:I610"/>
    <mergeCell ref="M610:N610"/>
    <mergeCell ref="C611:I611"/>
    <mergeCell ref="M611:N611"/>
    <mergeCell ref="C612:N612"/>
    <mergeCell ref="C594:N594"/>
    <mergeCell ref="C595:O597"/>
    <mergeCell ref="C598:J598"/>
    <mergeCell ref="M598:N598"/>
    <mergeCell ref="M599:N599"/>
    <mergeCell ref="M600:N600"/>
    <mergeCell ref="M603:N603"/>
    <mergeCell ref="M604:N604"/>
    <mergeCell ref="M602:N602"/>
    <mergeCell ref="M601:N601"/>
    <mergeCell ref="C588:G588"/>
    <mergeCell ref="H588:I588"/>
    <mergeCell ref="J588:K588"/>
    <mergeCell ref="M588:N588"/>
    <mergeCell ref="J592:K592"/>
    <mergeCell ref="M592:N592"/>
    <mergeCell ref="H593:I593"/>
    <mergeCell ref="J593:K593"/>
    <mergeCell ref="M593:N593"/>
    <mergeCell ref="C580:O580"/>
    <mergeCell ref="D582:L582"/>
    <mergeCell ref="M582:N582"/>
    <mergeCell ref="D583:L583"/>
    <mergeCell ref="M583:N583"/>
    <mergeCell ref="C584:O586"/>
    <mergeCell ref="C587:G587"/>
    <mergeCell ref="H587:I587"/>
    <mergeCell ref="J587:K587"/>
    <mergeCell ref="M587:N587"/>
    <mergeCell ref="J589:K589"/>
    <mergeCell ref="J590:K590"/>
    <mergeCell ref="J591:K591"/>
    <mergeCell ref="M589:N589"/>
    <mergeCell ref="M590:N590"/>
    <mergeCell ref="M591:N591"/>
    <mergeCell ref="O571:O573"/>
    <mergeCell ref="E572:K572"/>
    <mergeCell ref="E573:K573"/>
    <mergeCell ref="C523:I523"/>
    <mergeCell ref="M523:N523"/>
    <mergeCell ref="M515:N515"/>
    <mergeCell ref="M516:N516"/>
    <mergeCell ref="M517:N517"/>
    <mergeCell ref="M542:N542"/>
    <mergeCell ref="M532:N532"/>
    <mergeCell ref="C511:O513"/>
    <mergeCell ref="C514:J514"/>
    <mergeCell ref="M514:N514"/>
    <mergeCell ref="C509:G509"/>
    <mergeCell ref="H509:I509"/>
    <mergeCell ref="J509:K509"/>
    <mergeCell ref="M509:N509"/>
    <mergeCell ref="C510:N510"/>
    <mergeCell ref="C524:I524"/>
    <mergeCell ref="M524:N524"/>
    <mergeCell ref="C525:N525"/>
    <mergeCell ref="C518:N518"/>
    <mergeCell ref="C533:I533"/>
    <mergeCell ref="M533:N533"/>
    <mergeCell ref="C534:N534"/>
    <mergeCell ref="C536:N536"/>
    <mergeCell ref="C526:O528"/>
    <mergeCell ref="C529:I529"/>
    <mergeCell ref="M529:N529"/>
    <mergeCell ref="M530:N530"/>
    <mergeCell ref="M531:N531"/>
    <mergeCell ref="M543:N543"/>
    <mergeCell ref="C544:N544"/>
    <mergeCell ref="C546:N546"/>
    <mergeCell ref="C556:E556"/>
    <mergeCell ref="C537:O539"/>
    <mergeCell ref="C540:I540"/>
    <mergeCell ref="M540:N540"/>
    <mergeCell ref="C541:I541"/>
    <mergeCell ref="M541:N541"/>
    <mergeCell ref="M522:N522"/>
    <mergeCell ref="C504:O506"/>
    <mergeCell ref="C507:G507"/>
    <mergeCell ref="H507:I507"/>
    <mergeCell ref="J507:K507"/>
    <mergeCell ref="M507:N507"/>
    <mergeCell ref="E493:K493"/>
    <mergeCell ref="C500:O500"/>
    <mergeCell ref="D502:L502"/>
    <mergeCell ref="M502:N502"/>
    <mergeCell ref="D503:L503"/>
    <mergeCell ref="M503:N503"/>
    <mergeCell ref="C508:G508"/>
    <mergeCell ref="H508:I508"/>
    <mergeCell ref="J508:K508"/>
    <mergeCell ref="M508:N508"/>
    <mergeCell ref="C519:O521"/>
    <mergeCell ref="C522:I522"/>
    <mergeCell ref="B482:P482"/>
    <mergeCell ref="C487:D493"/>
    <mergeCell ref="E487:K487"/>
    <mergeCell ref="L487:O488"/>
    <mergeCell ref="E488:K488"/>
    <mergeCell ref="E489:K489"/>
    <mergeCell ref="L489:L490"/>
    <mergeCell ref="M489:O490"/>
    <mergeCell ref="E490:K490"/>
    <mergeCell ref="E491:K491"/>
    <mergeCell ref="L491:L493"/>
    <mergeCell ref="M491:M493"/>
    <mergeCell ref="N491:N493"/>
    <mergeCell ref="O491:O493"/>
    <mergeCell ref="E492:K492"/>
    <mergeCell ref="M464:N464"/>
    <mergeCell ref="M465:N465"/>
    <mergeCell ref="C466:N466"/>
    <mergeCell ref="C468:N468"/>
    <mergeCell ref="C478:E478"/>
    <mergeCell ref="C459:O461"/>
    <mergeCell ref="C462:I462"/>
    <mergeCell ref="M462:N462"/>
    <mergeCell ref="C463:I463"/>
    <mergeCell ref="M463:N463"/>
    <mergeCell ref="M454:N454"/>
    <mergeCell ref="C455:I455"/>
    <mergeCell ref="M455:N455"/>
    <mergeCell ref="C456:N456"/>
    <mergeCell ref="C458:N458"/>
    <mergeCell ref="C448:O450"/>
    <mergeCell ref="C451:I451"/>
    <mergeCell ref="M451:N451"/>
    <mergeCell ref="M452:N452"/>
    <mergeCell ref="M453:N453"/>
    <mergeCell ref="C445:I445"/>
    <mergeCell ref="M445:N445"/>
    <mergeCell ref="C446:I446"/>
    <mergeCell ref="M446:N446"/>
    <mergeCell ref="C447:N447"/>
    <mergeCell ref="C439:J439"/>
    <mergeCell ref="M439:N439"/>
    <mergeCell ref="C440:N440"/>
    <mergeCell ref="C441:O443"/>
    <mergeCell ref="C444:I444"/>
    <mergeCell ref="M444:N444"/>
    <mergeCell ref="C432:O434"/>
    <mergeCell ref="C435:J435"/>
    <mergeCell ref="M435:N435"/>
    <mergeCell ref="M436:N436"/>
    <mergeCell ref="C430:G430"/>
    <mergeCell ref="H430:I430"/>
    <mergeCell ref="J430:K430"/>
    <mergeCell ref="M430:N430"/>
    <mergeCell ref="C431:N431"/>
    <mergeCell ref="C428:G428"/>
    <mergeCell ref="H428:I428"/>
    <mergeCell ref="J428:K428"/>
    <mergeCell ref="M428:N428"/>
    <mergeCell ref="J429:K429"/>
    <mergeCell ref="M429:N429"/>
    <mergeCell ref="M438:N438"/>
    <mergeCell ref="M437:N437"/>
    <mergeCell ref="C424:O426"/>
    <mergeCell ref="C427:G427"/>
    <mergeCell ref="H427:I427"/>
    <mergeCell ref="J427:K427"/>
    <mergeCell ref="M427:N427"/>
    <mergeCell ref="E413:K413"/>
    <mergeCell ref="C420:O420"/>
    <mergeCell ref="D422:L422"/>
    <mergeCell ref="M422:N422"/>
    <mergeCell ref="D423:L423"/>
    <mergeCell ref="M423:N423"/>
    <mergeCell ref="B402:P402"/>
    <mergeCell ref="C407:D413"/>
    <mergeCell ref="E407:K407"/>
    <mergeCell ref="L407:O408"/>
    <mergeCell ref="E408:K408"/>
    <mergeCell ref="E409:K409"/>
    <mergeCell ref="L409:L410"/>
    <mergeCell ref="M409:O410"/>
    <mergeCell ref="E410:K410"/>
    <mergeCell ref="E411:K411"/>
    <mergeCell ref="L411:L413"/>
    <mergeCell ref="M411:M413"/>
    <mergeCell ref="N411:N413"/>
    <mergeCell ref="O411:O413"/>
    <mergeCell ref="E412:K412"/>
    <mergeCell ref="M384:N384"/>
    <mergeCell ref="M385:N385"/>
    <mergeCell ref="C386:N386"/>
    <mergeCell ref="C388:N388"/>
    <mergeCell ref="C398:E398"/>
    <mergeCell ref="C379:O381"/>
    <mergeCell ref="C382:I382"/>
    <mergeCell ref="M382:N382"/>
    <mergeCell ref="C383:I383"/>
    <mergeCell ref="M383:N383"/>
    <mergeCell ref="M374:N374"/>
    <mergeCell ref="C375:I375"/>
    <mergeCell ref="M375:N375"/>
    <mergeCell ref="C376:N376"/>
    <mergeCell ref="C378:N378"/>
    <mergeCell ref="C368:O370"/>
    <mergeCell ref="C371:I371"/>
    <mergeCell ref="M371:N371"/>
    <mergeCell ref="M372:N372"/>
    <mergeCell ref="M373:N373"/>
    <mergeCell ref="C365:I365"/>
    <mergeCell ref="M365:N365"/>
    <mergeCell ref="C366:I366"/>
    <mergeCell ref="M366:N366"/>
    <mergeCell ref="C367:N367"/>
    <mergeCell ref="C359:J359"/>
    <mergeCell ref="M359:N359"/>
    <mergeCell ref="C360:N360"/>
    <mergeCell ref="C361:O363"/>
    <mergeCell ref="C364:I364"/>
    <mergeCell ref="M364:N364"/>
    <mergeCell ref="C352:O354"/>
    <mergeCell ref="C355:J355"/>
    <mergeCell ref="M355:N355"/>
    <mergeCell ref="M356:N356"/>
    <mergeCell ref="C350:G350"/>
    <mergeCell ref="H350:I350"/>
    <mergeCell ref="J350:K350"/>
    <mergeCell ref="M350:N350"/>
    <mergeCell ref="C351:N351"/>
    <mergeCell ref="M358:N358"/>
    <mergeCell ref="M357:N357"/>
    <mergeCell ref="C348:G348"/>
    <mergeCell ref="H348:I348"/>
    <mergeCell ref="J348:K348"/>
    <mergeCell ref="M348:N348"/>
    <mergeCell ref="J349:K349"/>
    <mergeCell ref="M349:N349"/>
    <mergeCell ref="C344:O346"/>
    <mergeCell ref="C347:G347"/>
    <mergeCell ref="H347:I347"/>
    <mergeCell ref="J347:K347"/>
    <mergeCell ref="M347:N347"/>
    <mergeCell ref="E333:K333"/>
    <mergeCell ref="C340:O340"/>
    <mergeCell ref="D342:L342"/>
    <mergeCell ref="M342:N342"/>
    <mergeCell ref="D343:L343"/>
    <mergeCell ref="M343:N343"/>
    <mergeCell ref="B322:P322"/>
    <mergeCell ref="C327:D333"/>
    <mergeCell ref="E327:K327"/>
    <mergeCell ref="L327:O328"/>
    <mergeCell ref="E328:K328"/>
    <mergeCell ref="E329:K329"/>
    <mergeCell ref="L329:L330"/>
    <mergeCell ref="M329:O330"/>
    <mergeCell ref="E330:K330"/>
    <mergeCell ref="E331:K331"/>
    <mergeCell ref="L331:L333"/>
    <mergeCell ref="M331:M333"/>
    <mergeCell ref="N331:N333"/>
    <mergeCell ref="O331:O333"/>
    <mergeCell ref="E332:K332"/>
    <mergeCell ref="M304:N304"/>
    <mergeCell ref="M305:N305"/>
    <mergeCell ref="C306:N306"/>
    <mergeCell ref="C308:N308"/>
    <mergeCell ref="C318:E318"/>
    <mergeCell ref="C299:O301"/>
    <mergeCell ref="C302:I302"/>
    <mergeCell ref="M302:N302"/>
    <mergeCell ref="C303:I303"/>
    <mergeCell ref="M303:N303"/>
    <mergeCell ref="M294:N294"/>
    <mergeCell ref="C295:I295"/>
    <mergeCell ref="M295:N295"/>
    <mergeCell ref="C296:N296"/>
    <mergeCell ref="C298:N298"/>
    <mergeCell ref="C288:O290"/>
    <mergeCell ref="C291:I291"/>
    <mergeCell ref="M291:N291"/>
    <mergeCell ref="M292:N292"/>
    <mergeCell ref="M293:N293"/>
    <mergeCell ref="C285:I285"/>
    <mergeCell ref="M285:N285"/>
    <mergeCell ref="C286:I286"/>
    <mergeCell ref="M286:N286"/>
    <mergeCell ref="C287:N287"/>
    <mergeCell ref="C279:J279"/>
    <mergeCell ref="M279:N279"/>
    <mergeCell ref="C280:N280"/>
    <mergeCell ref="C281:O283"/>
    <mergeCell ref="C284:I284"/>
    <mergeCell ref="M284:N284"/>
    <mergeCell ref="C271:O273"/>
    <mergeCell ref="C274:J274"/>
    <mergeCell ref="M274:N274"/>
    <mergeCell ref="M275:N275"/>
    <mergeCell ref="C269:G269"/>
    <mergeCell ref="H269:I269"/>
    <mergeCell ref="J269:K269"/>
    <mergeCell ref="M269:N269"/>
    <mergeCell ref="C270:N270"/>
    <mergeCell ref="C267:G267"/>
    <mergeCell ref="H267:I267"/>
    <mergeCell ref="J267:K267"/>
    <mergeCell ref="M267:N267"/>
    <mergeCell ref="J268:K268"/>
    <mergeCell ref="M268:N268"/>
    <mergeCell ref="M278:N278"/>
    <mergeCell ref="M276:N276"/>
    <mergeCell ref="M277:N277"/>
    <mergeCell ref="C263:O265"/>
    <mergeCell ref="C266:G266"/>
    <mergeCell ref="H266:I266"/>
    <mergeCell ref="J266:K266"/>
    <mergeCell ref="M266:N266"/>
    <mergeCell ref="E252:K252"/>
    <mergeCell ref="C259:O259"/>
    <mergeCell ref="D261:L261"/>
    <mergeCell ref="M261:N261"/>
    <mergeCell ref="D262:L262"/>
    <mergeCell ref="M262:N262"/>
    <mergeCell ref="B241:P241"/>
    <mergeCell ref="C246:D252"/>
    <mergeCell ref="E246:K246"/>
    <mergeCell ref="L246:O247"/>
    <mergeCell ref="E247:K247"/>
    <mergeCell ref="E248:K248"/>
    <mergeCell ref="L248:L249"/>
    <mergeCell ref="M248:O249"/>
    <mergeCell ref="E249:K249"/>
    <mergeCell ref="E250:K250"/>
    <mergeCell ref="L250:L252"/>
    <mergeCell ref="M250:M252"/>
    <mergeCell ref="N250:N252"/>
    <mergeCell ref="O250:O252"/>
    <mergeCell ref="E251:K251"/>
    <mergeCell ref="M223:N223"/>
    <mergeCell ref="M224:N224"/>
    <mergeCell ref="C225:N225"/>
    <mergeCell ref="C227:N227"/>
    <mergeCell ref="C237:E237"/>
    <mergeCell ref="C218:O220"/>
    <mergeCell ref="C221:I221"/>
    <mergeCell ref="M221:N221"/>
    <mergeCell ref="C222:I222"/>
    <mergeCell ref="M222:N222"/>
    <mergeCell ref="M213:N213"/>
    <mergeCell ref="C214:I214"/>
    <mergeCell ref="M214:N214"/>
    <mergeCell ref="C215:N215"/>
    <mergeCell ref="C217:N217"/>
    <mergeCell ref="C207:O209"/>
    <mergeCell ref="C210:I210"/>
    <mergeCell ref="M210:N210"/>
    <mergeCell ref="M211:N211"/>
    <mergeCell ref="M212:N212"/>
    <mergeCell ref="C204:I204"/>
    <mergeCell ref="M204:N204"/>
    <mergeCell ref="C205:I205"/>
    <mergeCell ref="M205:N205"/>
    <mergeCell ref="C206:N206"/>
    <mergeCell ref="C198:J198"/>
    <mergeCell ref="M198:N198"/>
    <mergeCell ref="C199:N199"/>
    <mergeCell ref="C200:O202"/>
    <mergeCell ref="C203:I203"/>
    <mergeCell ref="M203:N203"/>
    <mergeCell ref="C191:O193"/>
    <mergeCell ref="C194:J194"/>
    <mergeCell ref="M194:N194"/>
    <mergeCell ref="M195:N195"/>
    <mergeCell ref="C189:G189"/>
    <mergeCell ref="H189:I189"/>
    <mergeCell ref="J189:K189"/>
    <mergeCell ref="M189:N189"/>
    <mergeCell ref="C190:N190"/>
    <mergeCell ref="M197:N197"/>
    <mergeCell ref="M196:N196"/>
    <mergeCell ref="C187:G187"/>
    <mergeCell ref="H187:I187"/>
    <mergeCell ref="J187:K187"/>
    <mergeCell ref="M187:N187"/>
    <mergeCell ref="J188:K188"/>
    <mergeCell ref="M188:N188"/>
    <mergeCell ref="C183:O185"/>
    <mergeCell ref="C186:G186"/>
    <mergeCell ref="H186:I186"/>
    <mergeCell ref="J186:K186"/>
    <mergeCell ref="M186:N186"/>
    <mergeCell ref="E172:K172"/>
    <mergeCell ref="C179:O179"/>
    <mergeCell ref="D181:L181"/>
    <mergeCell ref="M181:N181"/>
    <mergeCell ref="D182:L182"/>
    <mergeCell ref="M182:N182"/>
    <mergeCell ref="B161:P161"/>
    <mergeCell ref="C166:D172"/>
    <mergeCell ref="E166:K166"/>
    <mergeCell ref="L166:O167"/>
    <mergeCell ref="E167:K167"/>
    <mergeCell ref="E168:K168"/>
    <mergeCell ref="L168:L169"/>
    <mergeCell ref="M168:O169"/>
    <mergeCell ref="E169:K169"/>
    <mergeCell ref="E170:K170"/>
    <mergeCell ref="L170:L172"/>
    <mergeCell ref="M170:M172"/>
    <mergeCell ref="N170:N172"/>
    <mergeCell ref="O170:O172"/>
    <mergeCell ref="E171:K171"/>
    <mergeCell ref="M143:N143"/>
    <mergeCell ref="M144:N144"/>
    <mergeCell ref="C145:N145"/>
    <mergeCell ref="C147:N147"/>
    <mergeCell ref="C157:E157"/>
    <mergeCell ref="C138:O140"/>
    <mergeCell ref="C141:I141"/>
    <mergeCell ref="M141:N141"/>
    <mergeCell ref="C142:I142"/>
    <mergeCell ref="M142:N142"/>
    <mergeCell ref="M133:N133"/>
    <mergeCell ref="C134:I134"/>
    <mergeCell ref="M134:N134"/>
    <mergeCell ref="C135:N135"/>
    <mergeCell ref="C137:N137"/>
    <mergeCell ref="C127:O129"/>
    <mergeCell ref="C130:I130"/>
    <mergeCell ref="M130:N130"/>
    <mergeCell ref="M131:N131"/>
    <mergeCell ref="M132:N132"/>
    <mergeCell ref="C124:I124"/>
    <mergeCell ref="M124:N124"/>
    <mergeCell ref="C125:I125"/>
    <mergeCell ref="M125:N125"/>
    <mergeCell ref="C126:N126"/>
    <mergeCell ref="L89:L91"/>
    <mergeCell ref="M89:M91"/>
    <mergeCell ref="N89:N91"/>
    <mergeCell ref="O89:O91"/>
    <mergeCell ref="E90:K90"/>
    <mergeCell ref="C118:J118"/>
    <mergeCell ref="M118:N118"/>
    <mergeCell ref="C119:N119"/>
    <mergeCell ref="C120:O122"/>
    <mergeCell ref="C123:I123"/>
    <mergeCell ref="M123:N123"/>
    <mergeCell ref="C110:O112"/>
    <mergeCell ref="C113:J113"/>
    <mergeCell ref="M113:N113"/>
    <mergeCell ref="M114:N114"/>
    <mergeCell ref="H108:I108"/>
    <mergeCell ref="J108:K108"/>
    <mergeCell ref="M108:N108"/>
    <mergeCell ref="C109:N109"/>
    <mergeCell ref="C106:G106"/>
    <mergeCell ref="H106:I106"/>
    <mergeCell ref="J106:K106"/>
    <mergeCell ref="M106:N106"/>
    <mergeCell ref="J107:K107"/>
    <mergeCell ref="M107:N107"/>
    <mergeCell ref="M115:N115"/>
    <mergeCell ref="M116:N116"/>
    <mergeCell ref="M117:N117"/>
    <mergeCell ref="M60:N60"/>
    <mergeCell ref="C24:O26"/>
    <mergeCell ref="C30:G30"/>
    <mergeCell ref="H30:I30"/>
    <mergeCell ref="J30:K30"/>
    <mergeCell ref="M30:N30"/>
    <mergeCell ref="M29:N29"/>
    <mergeCell ref="C37:J37"/>
    <mergeCell ref="M37:N37"/>
    <mergeCell ref="C36:J36"/>
    <mergeCell ref="C102:O104"/>
    <mergeCell ref="C105:G105"/>
    <mergeCell ref="H105:I105"/>
    <mergeCell ref="J105:K105"/>
    <mergeCell ref="M105:N105"/>
    <mergeCell ref="E91:K91"/>
    <mergeCell ref="C98:O98"/>
    <mergeCell ref="D100:L100"/>
    <mergeCell ref="M100:N100"/>
    <mergeCell ref="D101:L101"/>
    <mergeCell ref="M101:N101"/>
    <mergeCell ref="B80:P80"/>
    <mergeCell ref="C85:D91"/>
    <mergeCell ref="E85:K85"/>
    <mergeCell ref="L85:O86"/>
    <mergeCell ref="E86:K86"/>
    <mergeCell ref="E87:K87"/>
    <mergeCell ref="L87:L88"/>
    <mergeCell ref="M87:O88"/>
    <mergeCell ref="E88:K88"/>
    <mergeCell ref="E89:K89"/>
    <mergeCell ref="E13:K13"/>
    <mergeCell ref="C7:D13"/>
    <mergeCell ref="J29:K29"/>
    <mergeCell ref="B2:P2"/>
    <mergeCell ref="C61:I61"/>
    <mergeCell ref="M61:N61"/>
    <mergeCell ref="M62:N62"/>
    <mergeCell ref="M63:N63"/>
    <mergeCell ref="C64:N64"/>
    <mergeCell ref="C76:E76"/>
    <mergeCell ref="M36:N36"/>
    <mergeCell ref="M23:N23"/>
    <mergeCell ref="C27:G27"/>
    <mergeCell ref="H27:I27"/>
    <mergeCell ref="M11:M13"/>
    <mergeCell ref="N11:N13"/>
    <mergeCell ref="M22:N22"/>
    <mergeCell ref="C20:O20"/>
    <mergeCell ref="C28:G28"/>
    <mergeCell ref="H28:I28"/>
    <mergeCell ref="J28:K28"/>
    <mergeCell ref="M28:N28"/>
    <mergeCell ref="C57:O59"/>
    <mergeCell ref="M50:N50"/>
    <mergeCell ref="M51:N51"/>
    <mergeCell ref="C39:O41"/>
    <mergeCell ref="C46:O48"/>
    <mergeCell ref="M53:N53"/>
    <mergeCell ref="C54:N54"/>
    <mergeCell ref="C56:N56"/>
    <mergeCell ref="C60:I60"/>
    <mergeCell ref="C66:N66"/>
    <mergeCell ref="C53:I53"/>
    <mergeCell ref="C42:I42"/>
    <mergeCell ref="M42:N42"/>
    <mergeCell ref="C43:I43"/>
    <mergeCell ref="M43:N43"/>
    <mergeCell ref="C44:I44"/>
    <mergeCell ref="M44:N44"/>
    <mergeCell ref="C45:N45"/>
    <mergeCell ref="C49:I49"/>
    <mergeCell ref="M49:N49"/>
    <mergeCell ref="L9:L10"/>
    <mergeCell ref="D22:L22"/>
    <mergeCell ref="C32:O34"/>
    <mergeCell ref="O11:O13"/>
    <mergeCell ref="L7:O8"/>
    <mergeCell ref="M9:O10"/>
    <mergeCell ref="M52:N52"/>
    <mergeCell ref="L11:L13"/>
    <mergeCell ref="C35:J35"/>
    <mergeCell ref="C38:N38"/>
    <mergeCell ref="M35:N35"/>
    <mergeCell ref="J27:K27"/>
    <mergeCell ref="M27:N27"/>
    <mergeCell ref="D23:L23"/>
    <mergeCell ref="C31:N31"/>
    <mergeCell ref="E7:K7"/>
    <mergeCell ref="E8:K8"/>
    <mergeCell ref="E9:K9"/>
    <mergeCell ref="E10:K10"/>
    <mergeCell ref="E11:K11"/>
    <mergeCell ref="E12:K12"/>
  </mergeCells>
  <printOptions horizontalCentered="1" verticalCentered="1"/>
  <pageMargins left="0.11811023622047245" right="0.11811023622047245" top="0.15748031496062992" bottom="0.15748031496062992" header="0" footer="0"/>
  <pageSetup scale="57" orientation="portrait" r:id="rId1"/>
  <headerFooter alignWithMargins="0"/>
  <rowBreaks count="33" manualBreakCount="33">
    <brk id="78" max="16383" man="1"/>
    <brk id="159" max="16383" man="1"/>
    <brk id="239" max="16383" man="1"/>
    <brk id="320" max="16383" man="1"/>
    <brk id="400" max="16383" man="1"/>
    <brk id="480" max="16383" man="1"/>
    <brk id="559" max="15" man="1"/>
    <brk id="645" max="15" man="1"/>
    <brk id="726" max="15" man="1"/>
    <brk id="806" max="15" man="1"/>
    <brk id="887" max="15" man="1"/>
    <brk id="971" max="15" man="1"/>
    <brk id="1051" max="15" man="1"/>
    <brk id="1132" max="15" man="1"/>
    <brk id="1215" max="15" man="1"/>
    <brk id="1296" max="15" man="1"/>
    <brk id="1379" max="15" man="1"/>
    <brk id="1460" max="15" man="1"/>
    <brk id="1541" max="15" man="1"/>
    <brk id="1623" max="15" man="1"/>
    <brk id="1701" max="15" man="1"/>
    <brk id="1779" max="15" man="1"/>
    <brk id="1857" max="15" man="1"/>
    <brk id="1935" max="15" man="1"/>
    <brk id="2013" max="15" man="1"/>
    <brk id="2099" max="15" man="1"/>
    <brk id="2182" max="15" man="1"/>
    <brk id="2260" max="15" man="1"/>
    <brk id="2343" max="15" man="1"/>
    <brk id="2430" max="15" man="1"/>
    <brk id="2515" max="15" man="1"/>
    <brk id="2594" max="15" man="1"/>
    <brk id="2680" max="1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BB4C8-B370-44E6-9E1B-8672E93660F9}">
  <dimension ref="A1:P53"/>
  <sheetViews>
    <sheetView showGridLines="0" view="pageBreakPreview" zoomScale="80" zoomScaleNormal="55" zoomScaleSheetLayoutView="80" zoomScalePageLayoutView="70" workbookViewId="0">
      <selection activeCell="G11" sqref="G11:G12"/>
    </sheetView>
  </sheetViews>
  <sheetFormatPr baseColWidth="10" defaultColWidth="11.44140625" defaultRowHeight="13.8"/>
  <cols>
    <col min="1" max="2" width="4.44140625" style="1" customWidth="1"/>
    <col min="3" max="3" width="14.6640625" style="1" customWidth="1"/>
    <col min="4" max="4" width="14.33203125" style="1" customWidth="1"/>
    <col min="5" max="5" width="16.109375" style="2" customWidth="1"/>
    <col min="6" max="6" width="23.109375" style="1" customWidth="1"/>
    <col min="7" max="7" width="73.33203125" style="1" customWidth="1"/>
    <col min="8" max="8" width="10.109375" style="1" customWidth="1"/>
    <col min="9" max="9" width="18.88671875" style="1" customWidth="1"/>
    <col min="10" max="10" width="23.88671875" style="1" customWidth="1"/>
    <col min="11" max="11" width="30" style="1" customWidth="1"/>
    <col min="12" max="13" width="4.44140625" style="1" customWidth="1"/>
    <col min="14" max="14" width="15.6640625" style="1" customWidth="1"/>
    <col min="15" max="16384" width="11.44140625" style="1"/>
  </cols>
  <sheetData>
    <row r="1" spans="1:16" ht="16.2" thickBot="1">
      <c r="A1" s="5"/>
      <c r="B1" s="91"/>
      <c r="C1" s="92"/>
      <c r="D1" s="91"/>
      <c r="E1" s="92"/>
      <c r="F1" s="5"/>
      <c r="G1" s="5"/>
      <c r="H1" s="5"/>
      <c r="I1" s="5"/>
      <c r="J1" s="5"/>
      <c r="K1" s="5"/>
      <c r="L1" s="5"/>
      <c r="M1" s="5"/>
    </row>
    <row r="2" spans="1:16" ht="16.2" thickTop="1">
      <c r="A2" s="5"/>
      <c r="B2" s="590"/>
      <c r="C2" s="591"/>
      <c r="D2" s="591"/>
      <c r="E2" s="591"/>
      <c r="F2" s="591"/>
      <c r="G2" s="591"/>
      <c r="H2" s="591"/>
      <c r="I2" s="591"/>
      <c r="J2" s="591"/>
      <c r="K2" s="591"/>
      <c r="L2" s="592"/>
      <c r="M2" s="5"/>
    </row>
    <row r="3" spans="1:16" ht="15.6">
      <c r="A3" s="5"/>
      <c r="B3" s="930"/>
      <c r="C3" s="933" t="s">
        <v>333</v>
      </c>
      <c r="D3" s="933"/>
      <c r="E3" s="933"/>
      <c r="F3" s="933"/>
      <c r="G3" s="933"/>
      <c r="H3" s="933"/>
      <c r="I3" s="931"/>
      <c r="J3" s="931"/>
      <c r="K3" s="931"/>
      <c r="L3" s="932"/>
      <c r="M3" s="5"/>
    </row>
    <row r="4" spans="1:16" ht="15.6">
      <c r="A4" s="5"/>
      <c r="B4" s="930"/>
      <c r="C4" s="933" t="s">
        <v>334</v>
      </c>
      <c r="D4" s="933"/>
      <c r="E4" s="933"/>
      <c r="F4" s="933"/>
      <c r="G4" s="934"/>
      <c r="H4" s="934"/>
      <c r="I4" s="931"/>
      <c r="J4" s="931"/>
      <c r="K4" s="931"/>
      <c r="L4" s="932"/>
      <c r="M4" s="5"/>
    </row>
    <row r="5" spans="1:16" ht="68.400000000000006" customHeight="1" thickBot="1">
      <c r="A5" s="5"/>
      <c r="B5" s="7"/>
      <c r="C5" s="91"/>
      <c r="D5" s="92"/>
      <c r="E5" s="91"/>
      <c r="F5" s="92"/>
      <c r="G5" s="5"/>
      <c r="H5" s="5"/>
      <c r="I5" s="5"/>
      <c r="J5" s="5"/>
      <c r="K5" s="5"/>
      <c r="L5" s="8"/>
      <c r="M5" s="5"/>
    </row>
    <row r="6" spans="1:16" ht="31.5" customHeight="1" thickTop="1">
      <c r="A6" s="5"/>
      <c r="B6" s="7"/>
      <c r="C6" s="587" t="s">
        <v>0</v>
      </c>
      <c r="D6" s="588"/>
      <c r="E6" s="588"/>
      <c r="F6" s="588"/>
      <c r="G6" s="588"/>
      <c r="H6" s="588"/>
      <c r="I6" s="588"/>
      <c r="J6" s="588"/>
      <c r="K6" s="589"/>
      <c r="L6" s="8"/>
      <c r="M6" s="5"/>
    </row>
    <row r="7" spans="1:16" ht="15.6">
      <c r="A7" s="5"/>
      <c r="B7" s="104"/>
      <c r="C7" s="593" t="s">
        <v>335</v>
      </c>
      <c r="D7" s="593"/>
      <c r="E7" s="593"/>
      <c r="F7" s="593"/>
      <c r="G7" s="593"/>
      <c r="H7" s="593"/>
      <c r="I7" s="593"/>
      <c r="J7" s="593"/>
      <c r="K7" s="594"/>
      <c r="L7" s="8"/>
      <c r="M7" s="5"/>
    </row>
    <row r="8" spans="1:16" s="76" customFormat="1" ht="19.95" customHeight="1">
      <c r="A8" s="75"/>
      <c r="B8" s="105"/>
      <c r="C8" s="603" t="s">
        <v>68</v>
      </c>
      <c r="D8" s="604"/>
      <c r="E8" s="604"/>
      <c r="F8" s="604"/>
      <c r="G8" s="604"/>
      <c r="H8" s="604"/>
      <c r="I8" s="604"/>
      <c r="J8" s="604"/>
      <c r="K8" s="605"/>
      <c r="L8" s="77"/>
      <c r="M8" s="75"/>
    </row>
    <row r="9" spans="1:16" ht="23.4" customHeight="1">
      <c r="A9" s="5"/>
      <c r="B9" s="104"/>
      <c r="C9" s="603"/>
      <c r="D9" s="604"/>
      <c r="E9" s="604"/>
      <c r="F9" s="604"/>
      <c r="G9" s="604"/>
      <c r="H9" s="604"/>
      <c r="I9" s="604"/>
      <c r="J9" s="604"/>
      <c r="K9" s="605"/>
      <c r="L9" s="8"/>
      <c r="M9" s="5"/>
    </row>
    <row r="10" spans="1:16" ht="43.95" customHeight="1" thickBot="1">
      <c r="A10" s="5"/>
      <c r="B10" s="104"/>
      <c r="C10" s="606" t="s">
        <v>2</v>
      </c>
      <c r="D10" s="607"/>
      <c r="E10" s="607"/>
      <c r="F10" s="607"/>
      <c r="G10" s="607"/>
      <c r="H10" s="607"/>
      <c r="I10" s="607"/>
      <c r="J10" s="607"/>
      <c r="K10" s="608"/>
      <c r="L10" s="8"/>
      <c r="M10" s="5"/>
    </row>
    <row r="11" spans="1:16" ht="30" customHeight="1">
      <c r="A11" s="5"/>
      <c r="B11" s="7"/>
      <c r="C11" s="601" t="s">
        <v>3</v>
      </c>
      <c r="D11" s="595" t="s">
        <v>4</v>
      </c>
      <c r="E11" s="918" t="s">
        <v>5</v>
      </c>
      <c r="F11" s="918"/>
      <c r="G11" s="601" t="s">
        <v>6</v>
      </c>
      <c r="H11" s="595" t="s">
        <v>7</v>
      </c>
      <c r="I11" s="595" t="s">
        <v>8</v>
      </c>
      <c r="J11" s="597" t="s">
        <v>9</v>
      </c>
      <c r="K11" s="599" t="s">
        <v>10</v>
      </c>
      <c r="L11" s="8"/>
      <c r="M11" s="5"/>
    </row>
    <row r="12" spans="1:16" ht="30" customHeight="1" thickBot="1">
      <c r="A12" s="5"/>
      <c r="B12" s="7"/>
      <c r="C12" s="602"/>
      <c r="D12" s="596"/>
      <c r="E12" s="9" t="s">
        <v>11</v>
      </c>
      <c r="F12" s="9" t="s">
        <v>12</v>
      </c>
      <c r="G12" s="602"/>
      <c r="H12" s="596"/>
      <c r="I12" s="596"/>
      <c r="J12" s="598"/>
      <c r="K12" s="600"/>
      <c r="L12" s="8"/>
      <c r="M12" s="5"/>
    </row>
    <row r="13" spans="1:16" ht="30" customHeight="1" thickBot="1">
      <c r="A13" s="5"/>
      <c r="B13" s="7"/>
      <c r="C13" s="912" t="s">
        <v>91</v>
      </c>
      <c r="D13" s="913"/>
      <c r="E13" s="913"/>
      <c r="F13" s="913"/>
      <c r="G13" s="913"/>
      <c r="H13" s="913"/>
      <c r="I13" s="913"/>
      <c r="J13" s="913"/>
      <c r="K13" s="914"/>
      <c r="L13" s="8"/>
      <c r="M13" s="5"/>
    </row>
    <row r="14" spans="1:16" ht="30" customHeight="1" thickBot="1">
      <c r="A14" s="5"/>
      <c r="B14" s="7"/>
      <c r="C14" s="111">
        <v>1</v>
      </c>
      <c r="D14" s="109" t="s">
        <v>69</v>
      </c>
      <c r="E14" s="109"/>
      <c r="F14" s="109"/>
      <c r="G14" s="109"/>
      <c r="H14" s="109"/>
      <c r="I14" s="109"/>
      <c r="J14" s="109"/>
      <c r="K14" s="110"/>
      <c r="L14" s="8"/>
      <c r="M14" s="5"/>
      <c r="P14" s="1" t="s">
        <v>90</v>
      </c>
    </row>
    <row r="15" spans="1:16" ht="30" customHeight="1">
      <c r="A15" s="5"/>
      <c r="B15" s="7"/>
      <c r="C15" s="15"/>
      <c r="D15" s="16">
        <v>1.1000000000000001</v>
      </c>
      <c r="E15" s="16"/>
      <c r="F15" s="16"/>
      <c r="G15" s="17" t="s">
        <v>70</v>
      </c>
      <c r="H15" s="16" t="s">
        <v>72</v>
      </c>
      <c r="I15" s="112">
        <v>20</v>
      </c>
      <c r="J15" s="13"/>
      <c r="K15" s="14"/>
      <c r="L15" s="8"/>
      <c r="M15" s="5"/>
    </row>
    <row r="16" spans="1:16" ht="30" customHeight="1">
      <c r="A16" s="5"/>
      <c r="B16" s="7"/>
      <c r="C16" s="15"/>
      <c r="D16" s="175">
        <v>1.2</v>
      </c>
      <c r="E16" s="175"/>
      <c r="F16" s="175"/>
      <c r="G16" s="176" t="s">
        <v>92</v>
      </c>
      <c r="H16" s="175" t="s">
        <v>72</v>
      </c>
      <c r="I16" s="177">
        <v>13.5</v>
      </c>
      <c r="J16" s="178"/>
      <c r="K16" s="14"/>
      <c r="L16" s="8"/>
      <c r="M16" s="5"/>
    </row>
    <row r="17" spans="1:14" ht="30" customHeight="1">
      <c r="A17" s="5"/>
      <c r="B17" s="7"/>
      <c r="C17" s="15"/>
      <c r="D17" s="16">
        <v>1.3</v>
      </c>
      <c r="E17" s="16"/>
      <c r="F17" s="16"/>
      <c r="G17" s="17" t="s">
        <v>71</v>
      </c>
      <c r="H17" s="16" t="s">
        <v>72</v>
      </c>
      <c r="I17" s="112">
        <f>+I15</f>
        <v>20</v>
      </c>
      <c r="J17" s="13"/>
      <c r="K17" s="14"/>
      <c r="L17" s="8"/>
      <c r="M17" s="5"/>
    </row>
    <row r="18" spans="1:14" s="5" customFormat="1" ht="30.75" customHeight="1" thickBot="1">
      <c r="B18" s="7"/>
      <c r="C18" s="114"/>
      <c r="D18" s="155">
        <v>1.4</v>
      </c>
      <c r="E18" s="155"/>
      <c r="F18" s="155"/>
      <c r="G18" s="168" t="s">
        <v>93</v>
      </c>
      <c r="H18" s="167" t="s">
        <v>72</v>
      </c>
      <c r="I18" s="156">
        <v>50</v>
      </c>
      <c r="J18" s="157"/>
      <c r="K18" s="14"/>
      <c r="L18" s="8"/>
    </row>
    <row r="19" spans="1:14" ht="30" customHeight="1" thickBot="1">
      <c r="A19" s="5"/>
      <c r="B19" s="7"/>
      <c r="C19" s="609" t="s">
        <v>13</v>
      </c>
      <c r="D19" s="610"/>
      <c r="E19" s="610"/>
      <c r="F19" s="610"/>
      <c r="G19" s="610"/>
      <c r="H19" s="610"/>
      <c r="I19" s="610"/>
      <c r="J19" s="611"/>
      <c r="K19" s="158">
        <f>SUM(K15:K18)</f>
        <v>0</v>
      </c>
      <c r="L19" s="8"/>
      <c r="M19" s="5"/>
    </row>
    <row r="20" spans="1:14" ht="30" customHeight="1" thickBot="1">
      <c r="A20" s="5"/>
      <c r="B20" s="7"/>
      <c r="C20" s="111">
        <v>2</v>
      </c>
      <c r="D20" s="109" t="s">
        <v>84</v>
      </c>
      <c r="E20" s="109"/>
      <c r="F20" s="109"/>
      <c r="G20" s="109"/>
      <c r="H20" s="109"/>
      <c r="I20" s="109"/>
      <c r="J20" s="109"/>
      <c r="K20" s="110"/>
      <c r="L20" s="8"/>
      <c r="M20" s="5"/>
    </row>
    <row r="21" spans="1:14" ht="30" customHeight="1">
      <c r="A21" s="5"/>
      <c r="B21" s="7"/>
      <c r="C21" s="15"/>
      <c r="D21" s="11">
        <v>2.1</v>
      </c>
      <c r="E21" s="11"/>
      <c r="F21" s="11"/>
      <c r="G21" s="12" t="s">
        <v>82</v>
      </c>
      <c r="H21" s="11" t="s">
        <v>83</v>
      </c>
      <c r="I21" s="113">
        <v>228</v>
      </c>
      <c r="J21" s="13"/>
      <c r="K21" s="14"/>
      <c r="L21" s="8"/>
      <c r="M21" s="5"/>
    </row>
    <row r="22" spans="1:14" ht="30" customHeight="1">
      <c r="A22" s="5"/>
      <c r="B22" s="7"/>
      <c r="C22" s="15"/>
      <c r="D22" s="24">
        <v>2.2000000000000002</v>
      </c>
      <c r="E22" s="24"/>
      <c r="F22" s="24"/>
      <c r="G22" s="12" t="s">
        <v>89</v>
      </c>
      <c r="H22" s="11" t="s">
        <v>72</v>
      </c>
      <c r="I22" s="182">
        <v>9.15</v>
      </c>
      <c r="J22" s="178"/>
      <c r="K22" s="14"/>
      <c r="L22" s="8"/>
      <c r="M22" s="5"/>
    </row>
    <row r="23" spans="1:14" ht="30" customHeight="1" thickBot="1">
      <c r="A23" s="5"/>
      <c r="B23" s="7"/>
      <c r="C23" s="114"/>
      <c r="D23" s="199">
        <v>2.2999999999999998</v>
      </c>
      <c r="E23" s="199"/>
      <c r="F23" s="199"/>
      <c r="G23" s="200" t="s">
        <v>86</v>
      </c>
      <c r="H23" s="199" t="s">
        <v>72</v>
      </c>
      <c r="I23" s="201">
        <v>8</v>
      </c>
      <c r="J23" s="183"/>
      <c r="K23" s="213"/>
      <c r="L23" s="8"/>
      <c r="M23" s="5"/>
    </row>
    <row r="24" spans="1:14" ht="30" customHeight="1" thickBot="1">
      <c r="A24" s="5"/>
      <c r="B24" s="7"/>
      <c r="C24" s="915" t="s">
        <v>13</v>
      </c>
      <c r="D24" s="916"/>
      <c r="E24" s="916"/>
      <c r="F24" s="916"/>
      <c r="G24" s="916"/>
      <c r="H24" s="916"/>
      <c r="I24" s="916"/>
      <c r="J24" s="917"/>
      <c r="K24" s="214">
        <f>+SUM(K21:K23)</f>
        <v>0</v>
      </c>
      <c r="L24" s="8"/>
      <c r="M24" s="5"/>
      <c r="N24" s="215">
        <f>+K24+K19</f>
        <v>0</v>
      </c>
    </row>
    <row r="25" spans="1:14" ht="30" customHeight="1" thickBot="1">
      <c r="A25" s="5"/>
      <c r="B25" s="7"/>
      <c r="C25" s="912" t="s">
        <v>94</v>
      </c>
      <c r="D25" s="913"/>
      <c r="E25" s="913"/>
      <c r="F25" s="913"/>
      <c r="G25" s="913"/>
      <c r="H25" s="913"/>
      <c r="I25" s="913"/>
      <c r="J25" s="913"/>
      <c r="K25" s="914"/>
      <c r="L25" s="8"/>
      <c r="M25" s="5"/>
    </row>
    <row r="26" spans="1:14" ht="30" customHeight="1" thickBot="1">
      <c r="A26" s="5"/>
      <c r="B26" s="7"/>
      <c r="C26" s="111">
        <v>3</v>
      </c>
      <c r="D26" s="109" t="s">
        <v>69</v>
      </c>
      <c r="E26" s="109"/>
      <c r="F26" s="109"/>
      <c r="G26" s="109"/>
      <c r="H26" s="109"/>
      <c r="I26" s="109"/>
      <c r="J26" s="109"/>
      <c r="K26" s="110"/>
      <c r="L26" s="8"/>
      <c r="M26" s="5"/>
    </row>
    <row r="27" spans="1:14" ht="30" customHeight="1">
      <c r="A27" s="5"/>
      <c r="B27" s="7"/>
      <c r="C27" s="15"/>
      <c r="D27" s="16">
        <v>3.1</v>
      </c>
      <c r="E27" s="16"/>
      <c r="F27" s="16"/>
      <c r="G27" s="17" t="s">
        <v>70</v>
      </c>
      <c r="H27" s="16" t="s">
        <v>72</v>
      </c>
      <c r="I27" s="112">
        <v>51.08</v>
      </c>
      <c r="J27" s="13"/>
      <c r="K27" s="14"/>
      <c r="L27" s="8"/>
      <c r="M27" s="5"/>
    </row>
    <row r="28" spans="1:14" ht="30" customHeight="1">
      <c r="A28" s="5"/>
      <c r="B28" s="7"/>
      <c r="C28" s="15"/>
      <c r="D28" s="175">
        <v>3.2</v>
      </c>
      <c r="E28" s="175"/>
      <c r="F28" s="175"/>
      <c r="G28" s="176" t="s">
        <v>92</v>
      </c>
      <c r="H28" s="175" t="s">
        <v>72</v>
      </c>
      <c r="I28" s="177">
        <v>5.1100000000000003</v>
      </c>
      <c r="J28" s="178"/>
      <c r="K28" s="14"/>
      <c r="L28" s="8"/>
      <c r="M28" s="5"/>
    </row>
    <row r="29" spans="1:14" ht="30" customHeight="1">
      <c r="A29" s="5"/>
      <c r="B29" s="7"/>
      <c r="C29" s="15"/>
      <c r="D29" s="175">
        <v>3.3</v>
      </c>
      <c r="E29" s="175"/>
      <c r="F29" s="175"/>
      <c r="G29" s="176" t="s">
        <v>93</v>
      </c>
      <c r="H29" s="175" t="s">
        <v>72</v>
      </c>
      <c r="I29" s="177">
        <v>22.18</v>
      </c>
      <c r="J29" s="178"/>
      <c r="K29" s="14"/>
      <c r="L29" s="8"/>
      <c r="M29" s="5"/>
    </row>
    <row r="30" spans="1:14" ht="30" customHeight="1" thickBot="1">
      <c r="A30" s="5"/>
      <c r="B30" s="7"/>
      <c r="C30" s="15"/>
      <c r="D30" s="16">
        <v>3.4</v>
      </c>
      <c r="E30" s="16"/>
      <c r="F30" s="16"/>
      <c r="G30" s="17" t="s">
        <v>71</v>
      </c>
      <c r="H30" s="16" t="s">
        <v>72</v>
      </c>
      <c r="I30" s="112">
        <v>10</v>
      </c>
      <c r="J30" s="13"/>
      <c r="K30" s="14"/>
      <c r="L30" s="8"/>
      <c r="M30" s="5"/>
    </row>
    <row r="31" spans="1:14" ht="30" customHeight="1" thickBot="1">
      <c r="A31" s="5"/>
      <c r="B31" s="7"/>
      <c r="C31" s="609" t="s">
        <v>13</v>
      </c>
      <c r="D31" s="610"/>
      <c r="E31" s="610"/>
      <c r="F31" s="610"/>
      <c r="G31" s="610"/>
      <c r="H31" s="610"/>
      <c r="I31" s="610"/>
      <c r="J31" s="611"/>
      <c r="K31" s="158">
        <f>SUM(K27:K30)</f>
        <v>0</v>
      </c>
      <c r="L31" s="8"/>
      <c r="M31" s="5"/>
    </row>
    <row r="32" spans="1:14" ht="30" customHeight="1" thickBot="1">
      <c r="A32" s="5"/>
      <c r="B32" s="7"/>
      <c r="C32" s="111">
        <v>4</v>
      </c>
      <c r="D32" s="109" t="s">
        <v>84</v>
      </c>
      <c r="E32" s="109"/>
      <c r="F32" s="109"/>
      <c r="G32" s="109"/>
      <c r="H32" s="109"/>
      <c r="I32" s="109"/>
      <c r="J32" s="109"/>
      <c r="K32" s="110"/>
      <c r="L32" s="8"/>
      <c r="M32" s="5"/>
    </row>
    <row r="33" spans="1:15" ht="30" customHeight="1">
      <c r="A33" s="5"/>
      <c r="B33" s="7"/>
      <c r="C33" s="184"/>
      <c r="D33" s="185">
        <v>4.0999999999999996</v>
      </c>
      <c r="E33" s="185"/>
      <c r="F33" s="185"/>
      <c r="G33" s="186" t="s">
        <v>85</v>
      </c>
      <c r="H33" s="185" t="s">
        <v>73</v>
      </c>
      <c r="I33" s="187">
        <v>5</v>
      </c>
      <c r="J33" s="188"/>
      <c r="K33" s="189"/>
      <c r="L33" s="8"/>
      <c r="M33" s="5"/>
    </row>
    <row r="34" spans="1:15" ht="30" customHeight="1">
      <c r="A34" s="5"/>
      <c r="B34" s="7"/>
      <c r="C34" s="15"/>
      <c r="D34" s="190">
        <v>4.2</v>
      </c>
      <c r="E34" s="190"/>
      <c r="F34" s="190"/>
      <c r="G34" s="181" t="s">
        <v>89</v>
      </c>
      <c r="H34" s="180" t="s">
        <v>72</v>
      </c>
      <c r="I34" s="182">
        <v>10.88</v>
      </c>
      <c r="J34" s="178"/>
      <c r="K34" s="179"/>
      <c r="L34" s="8"/>
      <c r="M34" s="5"/>
    </row>
    <row r="35" spans="1:15" ht="30" customHeight="1">
      <c r="A35" s="5"/>
      <c r="B35" s="7"/>
      <c r="C35" s="10"/>
      <c r="D35" s="190">
        <v>4.3</v>
      </c>
      <c r="E35" s="190"/>
      <c r="F35" s="190"/>
      <c r="G35" s="191" t="s">
        <v>86</v>
      </c>
      <c r="H35" s="180" t="s">
        <v>72</v>
      </c>
      <c r="I35" s="182">
        <v>1.5</v>
      </c>
      <c r="J35" s="178"/>
      <c r="K35" s="179"/>
      <c r="L35" s="8"/>
      <c r="M35" s="5"/>
    </row>
    <row r="36" spans="1:15" ht="30" customHeight="1" thickBot="1">
      <c r="A36" s="5"/>
      <c r="B36" s="7"/>
      <c r="C36" s="192"/>
      <c r="D36" s="193">
        <v>4.4000000000000004</v>
      </c>
      <c r="E36" s="193"/>
      <c r="F36" s="193"/>
      <c r="G36" s="194" t="s">
        <v>87</v>
      </c>
      <c r="H36" s="195" t="s">
        <v>83</v>
      </c>
      <c r="I36" s="196">
        <v>66.81168000000001</v>
      </c>
      <c r="J36" s="197"/>
      <c r="K36" s="198"/>
      <c r="L36" s="8"/>
      <c r="M36" s="5"/>
    </row>
    <row r="37" spans="1:15" ht="30" customHeight="1" thickBot="1">
      <c r="A37" s="5"/>
      <c r="B37" s="7"/>
      <c r="C37" s="915" t="s">
        <v>13</v>
      </c>
      <c r="D37" s="916"/>
      <c r="E37" s="916"/>
      <c r="F37" s="916"/>
      <c r="G37" s="916"/>
      <c r="H37" s="916"/>
      <c r="I37" s="916"/>
      <c r="J37" s="917"/>
      <c r="K37" s="162">
        <f>SUM(K33:K36)</f>
        <v>0</v>
      </c>
      <c r="L37" s="8"/>
      <c r="M37" s="5"/>
    </row>
    <row r="38" spans="1:15" s="3" customFormat="1" ht="30" customHeight="1" thickBot="1">
      <c r="A38" s="18"/>
      <c r="B38" s="19"/>
      <c r="C38" s="617" t="s">
        <v>14</v>
      </c>
      <c r="D38" s="618"/>
      <c r="E38" s="618"/>
      <c r="F38" s="618"/>
      <c r="G38" s="618"/>
      <c r="H38" s="618"/>
      <c r="I38" s="618"/>
      <c r="J38" s="619"/>
      <c r="K38" s="115">
        <f>+K37+K31+K24+K19</f>
        <v>0</v>
      </c>
      <c r="L38" s="20"/>
      <c r="M38" s="18"/>
    </row>
    <row r="39" spans="1:15" s="3" customFormat="1" ht="20.399999999999999" customHeight="1" thickBot="1">
      <c r="A39" s="18"/>
      <c r="B39" s="19"/>
      <c r="C39" s="233"/>
      <c r="D39" s="233"/>
      <c r="E39" s="233"/>
      <c r="F39" s="233"/>
      <c r="G39" s="233"/>
      <c r="H39" s="233"/>
      <c r="I39" s="233"/>
      <c r="J39" s="233"/>
      <c r="K39" s="234"/>
      <c r="L39" s="20"/>
      <c r="M39" s="18"/>
    </row>
    <row r="40" spans="1:15" s="3" customFormat="1" ht="25.2" customHeight="1" thickBot="1">
      <c r="A40" s="18"/>
      <c r="B40" s="19"/>
      <c r="C40" s="614" t="s">
        <v>98</v>
      </c>
      <c r="D40" s="615"/>
      <c r="E40" s="615"/>
      <c r="F40" s="615"/>
      <c r="G40" s="615"/>
      <c r="H40" s="615"/>
      <c r="I40" s="615"/>
      <c r="J40" s="616"/>
      <c r="K40" s="235">
        <f>+K38</f>
        <v>0</v>
      </c>
      <c r="L40" s="20"/>
      <c r="M40" s="18"/>
    </row>
    <row r="41" spans="1:15" s="3" customFormat="1" ht="16.2" thickBot="1">
      <c r="A41" s="18"/>
      <c r="B41" s="19"/>
      <c r="C41" s="93"/>
      <c r="D41" s="94"/>
      <c r="E41" s="94"/>
      <c r="F41" s="94"/>
      <c r="G41" s="93"/>
      <c r="H41" s="93"/>
      <c r="I41" s="95"/>
      <c r="J41" s="96"/>
      <c r="K41" s="97"/>
      <c r="L41" s="20"/>
      <c r="M41" s="18"/>
      <c r="O41" s="161"/>
    </row>
    <row r="42" spans="1:15" s="3" customFormat="1" ht="15.6">
      <c r="A42" s="18"/>
      <c r="B42" s="19"/>
      <c r="C42" s="21"/>
      <c r="D42" s="919"/>
      <c r="E42" s="919"/>
      <c r="F42" s="919"/>
      <c r="G42" s="919"/>
      <c r="H42" s="919"/>
      <c r="I42" s="919"/>
      <c r="J42" s="919"/>
      <c r="K42" s="920"/>
      <c r="L42" s="22"/>
      <c r="M42" s="18"/>
    </row>
    <row r="43" spans="1:15" s="3" customFormat="1" ht="46.5" customHeight="1">
      <c r="A43" s="18"/>
      <c r="B43" s="19"/>
      <c r="C43" s="628" t="s">
        <v>15</v>
      </c>
      <c r="D43" s="923"/>
      <c r="E43" s="923"/>
      <c r="F43" s="923"/>
      <c r="G43" s="923"/>
      <c r="H43" s="929" t="s">
        <v>6</v>
      </c>
      <c r="I43" s="929"/>
      <c r="J43" s="929"/>
      <c r="K43" s="106" t="s">
        <v>16</v>
      </c>
      <c r="L43" s="23"/>
      <c r="M43" s="18"/>
    </row>
    <row r="44" spans="1:15" s="3" customFormat="1" ht="32.25" customHeight="1">
      <c r="A44" s="18"/>
      <c r="B44" s="19"/>
      <c r="C44" s="628" t="s">
        <v>17</v>
      </c>
      <c r="D44" s="923"/>
      <c r="E44" s="923"/>
      <c r="F44" s="923"/>
      <c r="G44" s="923"/>
      <c r="H44" s="924" t="s">
        <v>18</v>
      </c>
      <c r="I44" s="924"/>
      <c r="J44" s="107" t="s">
        <v>19</v>
      </c>
      <c r="K44" s="108">
        <v>0.28999999999999998</v>
      </c>
      <c r="L44" s="23"/>
      <c r="M44" s="18"/>
    </row>
    <row r="45" spans="1:15" s="3" customFormat="1" ht="30" customHeight="1">
      <c r="A45" s="18"/>
      <c r="B45" s="19"/>
      <c r="C45" s="628" t="s">
        <v>20</v>
      </c>
      <c r="D45" s="923"/>
      <c r="E45" s="923"/>
      <c r="F45" s="923"/>
      <c r="G45" s="923"/>
      <c r="H45" s="925" t="s">
        <v>21</v>
      </c>
      <c r="I45" s="926"/>
      <c r="J45" s="107" t="s">
        <v>22</v>
      </c>
      <c r="K45" s="108">
        <v>0.01</v>
      </c>
      <c r="L45" s="23"/>
      <c r="M45" s="18"/>
    </row>
    <row r="46" spans="1:15" s="4" customFormat="1" ht="34.950000000000003" customHeight="1">
      <c r="A46" s="18"/>
      <c r="B46" s="19"/>
      <c r="C46" s="152"/>
      <c r="D46" s="153"/>
      <c r="E46" s="153"/>
      <c r="F46" s="153"/>
      <c r="G46" s="154"/>
      <c r="H46" s="927" t="s">
        <v>23</v>
      </c>
      <c r="I46" s="924"/>
      <c r="J46" s="107" t="s">
        <v>24</v>
      </c>
      <c r="K46" s="108">
        <v>0.05</v>
      </c>
      <c r="L46" s="20"/>
      <c r="M46" s="18"/>
    </row>
    <row r="47" spans="1:15" ht="39" customHeight="1">
      <c r="A47" s="5"/>
      <c r="B47" s="7"/>
      <c r="C47" s="637"/>
      <c r="D47" s="928"/>
      <c r="E47" s="928"/>
      <c r="F47" s="928"/>
      <c r="G47" s="639"/>
      <c r="H47" s="924" t="s">
        <v>25</v>
      </c>
      <c r="I47" s="924"/>
      <c r="J47" s="107" t="s">
        <v>26</v>
      </c>
      <c r="K47" s="116">
        <f>+K46+K45+K44</f>
        <v>0.35</v>
      </c>
      <c r="L47" s="8"/>
      <c r="M47" s="5"/>
    </row>
    <row r="48" spans="1:15" ht="47.25" customHeight="1" thickBot="1">
      <c r="A48" s="5"/>
      <c r="B48" s="7"/>
      <c r="C48" s="631"/>
      <c r="D48" s="921"/>
      <c r="E48" s="921"/>
      <c r="F48" s="921"/>
      <c r="G48" s="922"/>
      <c r="H48" s="620"/>
      <c r="I48" s="620"/>
      <c r="J48" s="620"/>
      <c r="K48" s="621"/>
      <c r="L48" s="8"/>
      <c r="M48" s="5"/>
    </row>
    <row r="49" spans="1:13" ht="16.2" thickBot="1">
      <c r="A49" s="5"/>
      <c r="B49" s="98"/>
      <c r="C49" s="99"/>
      <c r="D49" s="99"/>
      <c r="E49" s="100"/>
      <c r="F49" s="99"/>
      <c r="G49" s="101"/>
      <c r="H49" s="99"/>
      <c r="I49" s="99"/>
      <c r="J49" s="99"/>
      <c r="K49" s="99"/>
      <c r="L49" s="102"/>
      <c r="M49" s="5"/>
    </row>
    <row r="50" spans="1:13" ht="16.2" thickTop="1">
      <c r="A50" s="5"/>
      <c r="B50" s="5"/>
      <c r="C50" s="5"/>
      <c r="D50" s="5"/>
      <c r="E50" s="6"/>
      <c r="F50" s="5"/>
      <c r="G50" s="5"/>
      <c r="H50" s="5"/>
      <c r="I50" s="5"/>
      <c r="J50" s="5"/>
      <c r="K50" s="5"/>
      <c r="L50" s="5"/>
      <c r="M50" s="5"/>
    </row>
    <row r="52" spans="1:13" ht="15.6">
      <c r="G52" s="78"/>
    </row>
    <row r="53" spans="1:13" ht="20.399999999999999">
      <c r="G53" s="236" t="s">
        <v>27</v>
      </c>
    </row>
  </sheetData>
  <mergeCells count="35">
    <mergeCell ref="C40:J40"/>
    <mergeCell ref="D42:K42"/>
    <mergeCell ref="C48:G48"/>
    <mergeCell ref="H48:K48"/>
    <mergeCell ref="C44:G44"/>
    <mergeCell ref="H44:I44"/>
    <mergeCell ref="C45:G45"/>
    <mergeCell ref="H45:I45"/>
    <mergeCell ref="H46:I46"/>
    <mergeCell ref="C47:G47"/>
    <mergeCell ref="H47:I47"/>
    <mergeCell ref="C43:G43"/>
    <mergeCell ref="H43:J43"/>
    <mergeCell ref="K11:K12"/>
    <mergeCell ref="C13:K13"/>
    <mergeCell ref="C19:J19"/>
    <mergeCell ref="C24:J24"/>
    <mergeCell ref="C38:J38"/>
    <mergeCell ref="C31:J31"/>
    <mergeCell ref="C37:J37"/>
    <mergeCell ref="C25:K25"/>
    <mergeCell ref="C11:C12"/>
    <mergeCell ref="D11:D12"/>
    <mergeCell ref="E11:F11"/>
    <mergeCell ref="G11:G12"/>
    <mergeCell ref="H11:H12"/>
    <mergeCell ref="I11:I12"/>
    <mergeCell ref="J11:J12"/>
    <mergeCell ref="C10:K10"/>
    <mergeCell ref="B2:L2"/>
    <mergeCell ref="C6:K6"/>
    <mergeCell ref="C7:K7"/>
    <mergeCell ref="C8:K9"/>
    <mergeCell ref="C3:H3"/>
    <mergeCell ref="C4:F4"/>
  </mergeCells>
  <pageMargins left="0.11811023622047245" right="0.11811023622047245" top="0.15748031496062992" bottom="0.15748031496062992" header="0.31496062992125984" footer="0.31496062992125984"/>
  <pageSetup scale="33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PRESUPUESTO OFICIAL (Entidad)</vt:lpstr>
      <vt:lpstr>MEMORIA DE CANTIDADES</vt:lpstr>
      <vt:lpstr>INDICAR CÓDIGO DEL ITEM DE PAGO</vt:lpstr>
      <vt:lpstr>PROPUESTA ECONOMICA(Proponente)</vt:lpstr>
      <vt:lpstr>'INDICAR CÓDIGO DEL ITEM DE PAGO'!Área_de_impresión</vt:lpstr>
      <vt:lpstr>'MEMORIA DE CANTIDADES'!Área_de_impresión</vt:lpstr>
      <vt:lpstr>'PRESUPUESTO OFICIAL (Entidad)'!Área_de_impresión</vt:lpstr>
      <vt:lpstr>'PROPUESTA ECONOMICA(Proponente)'!Área_de_impresión</vt:lpstr>
      <vt:lpstr>'MEMORIA DE CANTIDADES'!Títulos_a_imprimir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2024-11-30T16:21:05Z</cp:lastPrinted>
  <dcterms:created xsi:type="dcterms:W3CDTF">2006-06-27T16:47:25Z</dcterms:created>
  <dcterms:modified xsi:type="dcterms:W3CDTF">2026-07-15T22:30:47Z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