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56834E77-54D0-4E0E-9095-F851665150F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studio de mercado Final" sheetId="1" r:id="rId1"/>
    <sheet name="Unidades de medida" sheetId="2" r:id="rId2"/>
  </sheets>
  <externalReferences>
    <externalReference r:id="rId3"/>
    <externalReference r:id="rId4"/>
    <externalReference r:id="rId5"/>
  </externalReferences>
  <definedNames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XC6">#REF!</definedName>
    <definedName name="____________EXC7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R">#REF!</definedName>
    <definedName name="_______tab1">#REF!</definedName>
    <definedName name="_______tab2">#REF!</definedName>
    <definedName name="_______tab3">#REF!</definedName>
    <definedName name="_______TAB4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R">#REF!</definedName>
    <definedName name="______tab1">#REF!</definedName>
    <definedName name="______tab2">#REF!</definedName>
    <definedName name="______tab3">#REF!</definedName>
    <definedName name="______TAB4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R">#REF!</definedName>
    <definedName name="_____tab1">#REF!</definedName>
    <definedName name="_____tab2">#REF!</definedName>
    <definedName name="_____tab3">#REF!</definedName>
    <definedName name="_____TAB4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r">#REF!</definedName>
    <definedName name="___SAL1">#REF!</definedName>
    <definedName name="___tab1">#REF!</definedName>
    <definedName name="___tab2">#REF!</definedName>
    <definedName name="___tab3">#REF!</definedName>
    <definedName name="___TAB4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10">#REF!</definedName>
    <definedName name="__FC">#REF!</definedName>
    <definedName name="__nrf10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J50">#REF!</definedName>
    <definedName name="__pj51">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1_Excel_BuiltIn_Print_Area_1_1_1">#REF!</definedName>
    <definedName name="_10Excel_BuiltIn_Print_Titles_1_1_1_1">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Area_1_1">#REF!</definedName>
    <definedName name="_2Excel_BuiltIn_Print_Titles_1_1_1_1">#REF!</definedName>
    <definedName name="_3Excel_BuiltIn_Print_Area_1_1_1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A16400">#REF!</definedName>
    <definedName name="_ACT1">#REF!</definedName>
    <definedName name="_ACT2">#REF!</definedName>
    <definedName name="_AIU1">#REF!</definedName>
    <definedName name="_APU221">#REF!</definedName>
    <definedName name="_Co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10">#REF!</definedName>
    <definedName name="_FC">#REF!</definedName>
    <definedName name="_Fill">#REF!</definedName>
    <definedName name="_xlnm._FilterDatabase" localSheetId="0" hidden="1">'Estudio de mercado Final'!$AL$2:$BG$139</definedName>
    <definedName name="_FOR1">#REF!</definedName>
    <definedName name="_nrf10">#REF!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SAL1">#REF!</definedName>
    <definedName name="_tab1">#REF!</definedName>
    <definedName name="_tab2">#REF!</definedName>
    <definedName name="_tab3">#REF!</definedName>
    <definedName name="_TAB4">#REF!</definedName>
    <definedName name="_TPE12">#REF!</definedName>
    <definedName name="_VLR1">(#REF!)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_ARCINIEGAS">#REF!</definedName>
    <definedName name="A_impresión_IM">#REF!</definedName>
    <definedName name="a1..056">#REF!</definedName>
    <definedName name="A1S">#REF!</definedName>
    <definedName name="A1XO56">#REF!</definedName>
    <definedName name="A2S">#REF!</definedName>
    <definedName name="AAAAAAAAAA">#REF!</definedName>
    <definedName name="AAAAAAAAAAAAAAAAAAAA">#REF!</definedName>
    <definedName name="AADOQUINVEH">#REF!</definedName>
    <definedName name="AANDENES">#REF!</definedName>
    <definedName name="ABR">#REF!</definedName>
    <definedName name="absc">#REF!</definedName>
    <definedName name="AC">#REF!</definedName>
    <definedName name="acaa">#REF!</definedName>
    <definedName name="ACALZADA">#REF!</definedName>
    <definedName name="acbb">#REF!</definedName>
    <definedName name="accc">#REF!</definedName>
    <definedName name="ACT">OFFSET(#REF!,0,0,COUNTA(#REF!),3)</definedName>
    <definedName name="Actividades">OFFSET(#REF!,0,0,COUNTA(#REF!),3)</definedName>
    <definedName name="ACUM">#REF!</definedName>
    <definedName name="ACUM1">(#REF!)</definedName>
    <definedName name="ACUM2">#REF!</definedName>
    <definedName name="aydd">#REF!</definedName>
    <definedName name="caa">#REF!</definedName>
    <definedName name="cbb">#REF!</definedName>
    <definedName name="ccc">#REF!</definedName>
    <definedName name="cdd">#REF!</definedName>
    <definedName name="CDFGH">OFFSET([1]Actividades!$A$1,0,0,COUNTA([1]Actividades!$A:$A),1)</definedName>
    <definedName name="CDFGRT">OFFSET([1]Actividades!$A$1,0,0,COUNTA([1]Actividades!$A:$A),1)</definedName>
    <definedName name="CDFR">OFFSET([1]Actividades!$B$1,0,0,COUNTA([1]Actividades!$B:$B),1)</definedName>
    <definedName name="cdgtr">OFFSET([1]Actividades!$B$1,0,0,COUNTA([1]Actividades!$B:$B),1)</definedName>
    <definedName name="consol">#REF!</definedName>
    <definedName name="Decision">#REF!</definedName>
    <definedName name="DERT">OFFSET([1]Actividades!$C$1,0,0,COUNTA([1]Actividades!$C:$C),1)</definedName>
    <definedName name="DERTFDD">OFFSET([2]Actividades!$C$1,0,0,COUNTA([2]Actividades!$C:$C),1)</definedName>
    <definedName name="Descripción">OFFSET(#REF!,0,0,COUNTA(#REF!),1)</definedName>
    <definedName name="dfer">OFFSET([1]Actividades!$C$1,0,0,COUNTA([1]Actividades!$C:$C),1)</definedName>
    <definedName name="dfgtt">OFFSET([2]Actividades!$B$1,0,0,COUNTA([2]Actividades!$B:$B),1)</definedName>
    <definedName name="FCorteSubaUsaq">'[3]Ver.Project 220126'!$AD$3</definedName>
    <definedName name="fderds">OFFSET([1]Actividades!$C$1,0,0,COUNTA([1]Actividades!$C:$C),1)</definedName>
    <definedName name="FILTRO">OFFSET(#REF!,0,0,COUNTA(#REF!),1)</definedName>
    <definedName name="FRE">OFFSET([1]Actividades!$C$1,0,0,COUNTA([1]Actividades!$C:$C),1)</definedName>
    <definedName name="GAVION">OFFSET(#REF!,0,0,COUNTA(#REF!),3)</definedName>
    <definedName name="GAVIONES">#REF!</definedName>
    <definedName name="HJKIYT">OFFSET([2]Actividades!$B$1,0,0,COUNTA([2]Actividades!$B:$B),1)</definedName>
    <definedName name="Indice">#REF!</definedName>
    <definedName name="Inicio10">#REF!</definedName>
    <definedName name="Inicio11">#REF!</definedName>
    <definedName name="Inicio12">#REF!</definedName>
    <definedName name="Inicio13">#REF!</definedName>
    <definedName name="Inicio14">#REF!</definedName>
    <definedName name="Inicio2">#REF!</definedName>
    <definedName name="Inicio3">#REF!</definedName>
    <definedName name="Inicio4">#REF!</definedName>
    <definedName name="Inicio5">#REF!</definedName>
    <definedName name="Inicio6">#REF!</definedName>
    <definedName name="Inicio7">#REF!</definedName>
    <definedName name="Inicio8">#REF!</definedName>
    <definedName name="Inicio9">#REF!</definedName>
    <definedName name="INICIO90">#REF!</definedName>
    <definedName name="Ítem">OFFSET(#REF!,0,0,COUNTA(#REF!),1)</definedName>
    <definedName name="JUIOYH">OFFSET([2]Actividades!$C$1,0,0,COUNTA([2]Actividades!$C:$C),1)</definedName>
    <definedName name="NFAGNDRJG">#REF!</definedName>
    <definedName name="ocaa">#REF!</definedName>
    <definedName name="ocbb">#REF!</definedName>
    <definedName name="occc">#REF!</definedName>
    <definedName name="ocdd">#REF!</definedName>
    <definedName name="PUNT1">#REF!</definedName>
    <definedName name="PUNT2">#REF!</definedName>
    <definedName name="RANGO1">#REF!</definedName>
    <definedName name="SDCCFEW">OFFSET([2]Actividades!$A$1,0,0,COUNTA([2]Actividades!$A:$A),1)</definedName>
    <definedName name="SDER">OFFSET([1]Actividades!$A$1,0,0,COUNTA([1]Actividades!$A:$A),1)</definedName>
    <definedName name="sdfrr">OFFSET([1]Actividades!$B$1,0,0,COUNTA([1]Actividades!$B:$B),1)</definedName>
    <definedName name="sdfvcv">OFFSET([1]Actividades!$A$1,0,0,COUNTA([1]Actividades!$A:$A),1)</definedName>
    <definedName name="T">#REF!</definedName>
    <definedName name="Unidad">OFFSET(#REF!,0,0,COUNTA(#REF!),1)</definedName>
    <definedName name="Valoracion">#REF!</definedName>
    <definedName name="VALORACIÓN">#REF!</definedName>
    <definedName name="wrn.ar." hidden="1">{#N/A,#N/A,TRUE,"CODIGO DEPENDENCIA"}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136" i="1" l="1"/>
  <c r="E138" i="1" l="1"/>
  <c r="F138" i="1"/>
  <c r="BF4" i="1"/>
  <c r="AQ126" i="1"/>
  <c r="AP110" i="1"/>
  <c r="AR86" i="1"/>
  <c r="AR139" i="1" s="1"/>
  <c r="AQ86" i="1"/>
  <c r="AP86" i="1"/>
  <c r="AO86" i="1"/>
  <c r="AR67" i="1"/>
  <c r="AQ67" i="1"/>
  <c r="AP67" i="1"/>
  <c r="AO67" i="1"/>
  <c r="BE29" i="1"/>
  <c r="BC29" i="1"/>
  <c r="BB29" i="1"/>
  <c r="BA29" i="1"/>
  <c r="AZ29" i="1"/>
  <c r="AY29" i="1"/>
  <c r="AX29" i="1"/>
  <c r="AW29" i="1"/>
  <c r="AV29" i="1"/>
  <c r="AU29" i="1"/>
  <c r="AS29" i="1"/>
  <c r="AR29" i="1"/>
  <c r="AQ29" i="1"/>
  <c r="AP29" i="1"/>
  <c r="AO29" i="1"/>
  <c r="AN29" i="1"/>
  <c r="E136" i="1"/>
  <c r="F136" i="1" s="1"/>
  <c r="E135" i="1"/>
  <c r="F135" i="1" s="1"/>
  <c r="E125" i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24" i="1"/>
  <c r="F124" i="1" s="1"/>
  <c r="E103" i="1"/>
  <c r="F103" i="1" s="1"/>
  <c r="E104" i="1"/>
  <c r="F104" i="1" s="1"/>
  <c r="E105" i="1"/>
  <c r="F105" i="1" s="1"/>
  <c r="E106" i="1"/>
  <c r="E107" i="1"/>
  <c r="E108" i="1"/>
  <c r="F108" i="1" s="1"/>
  <c r="E109" i="1"/>
  <c r="F109" i="1" s="1"/>
  <c r="E110" i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E102" i="1"/>
  <c r="F102" i="1" s="1"/>
  <c r="E94" i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93" i="1"/>
  <c r="F9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E91" i="1"/>
  <c r="E83" i="1"/>
  <c r="E81" i="1"/>
  <c r="E80" i="1"/>
  <c r="F80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E48" i="1"/>
  <c r="F48" i="1" s="1"/>
  <c r="E42" i="1"/>
  <c r="F42" i="1" s="1"/>
  <c r="E43" i="1"/>
  <c r="F43" i="1" s="1"/>
  <c r="E44" i="1"/>
  <c r="F44" i="1" s="1"/>
  <c r="E45" i="1"/>
  <c r="F45" i="1" s="1"/>
  <c r="E46" i="1"/>
  <c r="F46" i="1" s="1"/>
  <c r="E41" i="1"/>
  <c r="F41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16" i="1"/>
  <c r="E9" i="1"/>
  <c r="E10" i="1"/>
  <c r="F10" i="1" s="1"/>
  <c r="E11" i="1"/>
  <c r="F11" i="1" s="1"/>
  <c r="E12" i="1"/>
  <c r="F12" i="1" s="1"/>
  <c r="E13" i="1"/>
  <c r="F13" i="1" s="1"/>
  <c r="E14" i="1"/>
  <c r="F14" i="1" s="1"/>
  <c r="E5" i="1"/>
  <c r="F5" i="1" s="1"/>
  <c r="E6" i="1"/>
  <c r="F6" i="1" s="1"/>
  <c r="E7" i="1"/>
  <c r="F7" i="1" s="1"/>
  <c r="E8" i="1"/>
  <c r="F8" i="1" s="1"/>
  <c r="E4" i="1"/>
  <c r="F4" i="1" s="1"/>
  <c r="AL138" i="1"/>
  <c r="BB138" i="1" s="1"/>
  <c r="AE138" i="1"/>
  <c r="AD138" i="1"/>
  <c r="BE137" i="1"/>
  <c r="BD137" i="1"/>
  <c r="BC137" i="1"/>
  <c r="BB137" i="1"/>
  <c r="BA137" i="1"/>
  <c r="AZ137" i="1"/>
  <c r="AY137" i="1"/>
  <c r="AX137" i="1"/>
  <c r="AW137" i="1"/>
  <c r="AV137" i="1"/>
  <c r="AU137" i="1"/>
  <c r="AT137" i="1"/>
  <c r="AS137" i="1"/>
  <c r="AN137" i="1"/>
  <c r="AL136" i="1"/>
  <c r="BE136" i="1" s="1"/>
  <c r="AE136" i="1"/>
  <c r="AD136" i="1"/>
  <c r="AL135" i="1"/>
  <c r="BB135" i="1" s="1"/>
  <c r="AE135" i="1"/>
  <c r="AD135" i="1"/>
  <c r="BE134" i="1"/>
  <c r="BD134" i="1"/>
  <c r="BC134" i="1"/>
  <c r="BB134" i="1"/>
  <c r="BA134" i="1"/>
  <c r="AZ134" i="1"/>
  <c r="AY134" i="1"/>
  <c r="AX134" i="1"/>
  <c r="AW134" i="1"/>
  <c r="AV134" i="1"/>
  <c r="AU134" i="1"/>
  <c r="AT134" i="1"/>
  <c r="AS134" i="1"/>
  <c r="AN134" i="1"/>
  <c r="AL133" i="1"/>
  <c r="BA133" i="1" s="1"/>
  <c r="AE133" i="1"/>
  <c r="AD133" i="1"/>
  <c r="AL132" i="1"/>
  <c r="BA132" i="1" s="1"/>
  <c r="AE132" i="1"/>
  <c r="AD132" i="1"/>
  <c r="AL131" i="1"/>
  <c r="AZ131" i="1" s="1"/>
  <c r="AE131" i="1"/>
  <c r="AD131" i="1"/>
  <c r="AH131" i="1" s="1"/>
  <c r="AL130" i="1"/>
  <c r="AV130" i="1" s="1"/>
  <c r="AE130" i="1"/>
  <c r="AD130" i="1"/>
  <c r="AL129" i="1"/>
  <c r="BA129" i="1" s="1"/>
  <c r="AE129" i="1"/>
  <c r="AD129" i="1"/>
  <c r="AL128" i="1"/>
  <c r="BB128" i="1" s="1"/>
  <c r="AE128" i="1"/>
  <c r="AD128" i="1"/>
  <c r="AL127" i="1"/>
  <c r="BB127" i="1" s="1"/>
  <c r="AE127" i="1"/>
  <c r="AD127" i="1"/>
  <c r="AH127" i="1" s="1"/>
  <c r="AL126" i="1"/>
  <c r="BB126" i="1" s="1"/>
  <c r="AE126" i="1"/>
  <c r="AD126" i="1"/>
  <c r="AL125" i="1"/>
  <c r="AE125" i="1"/>
  <c r="AD125" i="1"/>
  <c r="F125" i="1"/>
  <c r="AL124" i="1"/>
  <c r="AV124" i="1" s="1"/>
  <c r="AE124" i="1"/>
  <c r="AD124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AS123" i="1"/>
  <c r="AN123" i="1"/>
  <c r="AL122" i="1"/>
  <c r="AW122" i="1" s="1"/>
  <c r="AE122" i="1"/>
  <c r="AD122" i="1"/>
  <c r="F122" i="1"/>
  <c r="AL121" i="1"/>
  <c r="BB121" i="1" s="1"/>
  <c r="AE121" i="1"/>
  <c r="AD121" i="1"/>
  <c r="AL120" i="1"/>
  <c r="BE120" i="1" s="1"/>
  <c r="AE120" i="1"/>
  <c r="AD120" i="1"/>
  <c r="AL119" i="1"/>
  <c r="BB119" i="1" s="1"/>
  <c r="AE119" i="1"/>
  <c r="AD119" i="1"/>
  <c r="AL118" i="1"/>
  <c r="AW118" i="1" s="1"/>
  <c r="AE118" i="1"/>
  <c r="AD118" i="1"/>
  <c r="AL117" i="1"/>
  <c r="AU117" i="1" s="1"/>
  <c r="AE117" i="1"/>
  <c r="AD117" i="1"/>
  <c r="AL116" i="1"/>
  <c r="BE116" i="1" s="1"/>
  <c r="AE116" i="1"/>
  <c r="AD116" i="1"/>
  <c r="AL115" i="1"/>
  <c r="BB115" i="1" s="1"/>
  <c r="AE115" i="1"/>
  <c r="AD115" i="1"/>
  <c r="AL114" i="1"/>
  <c r="BE114" i="1" s="1"/>
  <c r="AE114" i="1"/>
  <c r="AD114" i="1"/>
  <c r="AL113" i="1"/>
  <c r="AE113" i="1"/>
  <c r="AD113" i="1"/>
  <c r="AL112" i="1"/>
  <c r="AE112" i="1"/>
  <c r="AD112" i="1"/>
  <c r="AL111" i="1"/>
  <c r="BB111" i="1" s="1"/>
  <c r="AE111" i="1"/>
  <c r="AD111" i="1"/>
  <c r="AL110" i="1"/>
  <c r="BB110" i="1" s="1"/>
  <c r="AE110" i="1"/>
  <c r="AD110" i="1"/>
  <c r="F110" i="1"/>
  <c r="AL109" i="1"/>
  <c r="AU109" i="1" s="1"/>
  <c r="AE109" i="1"/>
  <c r="AD109" i="1"/>
  <c r="AL108" i="1"/>
  <c r="BB108" i="1" s="1"/>
  <c r="AE108" i="1"/>
  <c r="AD108" i="1"/>
  <c r="AH108" i="1" s="1"/>
  <c r="AL107" i="1"/>
  <c r="AU107" i="1" s="1"/>
  <c r="AE107" i="1"/>
  <c r="AD107" i="1"/>
  <c r="F107" i="1"/>
  <c r="AL106" i="1"/>
  <c r="BB106" i="1" s="1"/>
  <c r="AE106" i="1"/>
  <c r="AD106" i="1"/>
  <c r="F106" i="1"/>
  <c r="AL105" i="1"/>
  <c r="BC105" i="1" s="1"/>
  <c r="AE105" i="1"/>
  <c r="AD105" i="1"/>
  <c r="AL104" i="1"/>
  <c r="BB104" i="1" s="1"/>
  <c r="AE104" i="1"/>
  <c r="AD104" i="1"/>
  <c r="AL103" i="1"/>
  <c r="BB103" i="1" s="1"/>
  <c r="AE103" i="1"/>
  <c r="AD103" i="1"/>
  <c r="AL102" i="1"/>
  <c r="AU102" i="1" s="1"/>
  <c r="AE102" i="1"/>
  <c r="AD102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AS101" i="1"/>
  <c r="AN101" i="1"/>
  <c r="AL100" i="1"/>
  <c r="AE100" i="1"/>
  <c r="AD100" i="1"/>
  <c r="AL99" i="1"/>
  <c r="BA99" i="1" s="1"/>
  <c r="AE99" i="1"/>
  <c r="AD99" i="1"/>
  <c r="AL98" i="1"/>
  <c r="AY98" i="1" s="1"/>
  <c r="AE98" i="1"/>
  <c r="AD98" i="1"/>
  <c r="AL97" i="1"/>
  <c r="AE97" i="1"/>
  <c r="AD97" i="1"/>
  <c r="AL96" i="1"/>
  <c r="BB96" i="1" s="1"/>
  <c r="AE96" i="1"/>
  <c r="AD96" i="1"/>
  <c r="AL95" i="1"/>
  <c r="BC95" i="1" s="1"/>
  <c r="AE95" i="1"/>
  <c r="AD95" i="1"/>
  <c r="AL94" i="1"/>
  <c r="AY94" i="1" s="1"/>
  <c r="AE94" i="1"/>
  <c r="AD94" i="1"/>
  <c r="F94" i="1"/>
  <c r="AL93" i="1"/>
  <c r="AV93" i="1" s="1"/>
  <c r="AD93" i="1"/>
  <c r="AF93" i="1" s="1"/>
  <c r="BE92" i="1"/>
  <c r="BD92" i="1"/>
  <c r="BC92" i="1"/>
  <c r="BB92" i="1"/>
  <c r="BA92" i="1"/>
  <c r="AZ92" i="1"/>
  <c r="AY92" i="1"/>
  <c r="AX92" i="1"/>
  <c r="AW92" i="1"/>
  <c r="AV92" i="1"/>
  <c r="AU92" i="1"/>
  <c r="AT92" i="1"/>
  <c r="AS92" i="1"/>
  <c r="AN92" i="1"/>
  <c r="AL91" i="1"/>
  <c r="AE91" i="1"/>
  <c r="AD91" i="1"/>
  <c r="F91" i="1"/>
  <c r="AL90" i="1"/>
  <c r="AE90" i="1"/>
  <c r="AD90" i="1"/>
  <c r="F90" i="1"/>
  <c r="AL89" i="1"/>
  <c r="BE89" i="1" s="1"/>
  <c r="AE89" i="1"/>
  <c r="AD89" i="1"/>
  <c r="AL88" i="1"/>
  <c r="AE88" i="1"/>
  <c r="AD88" i="1"/>
  <c r="AL87" i="1"/>
  <c r="BE87" i="1" s="1"/>
  <c r="AE87" i="1"/>
  <c r="AD87" i="1"/>
  <c r="AL86" i="1"/>
  <c r="BC86" i="1" s="1"/>
  <c r="AE86" i="1"/>
  <c r="AD86" i="1"/>
  <c r="AL85" i="1"/>
  <c r="AE85" i="1"/>
  <c r="AD85" i="1"/>
  <c r="AL84" i="1"/>
  <c r="BB84" i="1" s="1"/>
  <c r="AE84" i="1"/>
  <c r="AD84" i="1"/>
  <c r="AL83" i="1"/>
  <c r="BE83" i="1" s="1"/>
  <c r="AE83" i="1"/>
  <c r="AD83" i="1"/>
  <c r="F83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AS82" i="1"/>
  <c r="AN82" i="1"/>
  <c r="AL81" i="1"/>
  <c r="AE81" i="1"/>
  <c r="AD81" i="1"/>
  <c r="F81" i="1"/>
  <c r="AL80" i="1"/>
  <c r="AT80" i="1" s="1"/>
  <c r="AE80" i="1"/>
  <c r="AD80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N79" i="1"/>
  <c r="AL78" i="1"/>
  <c r="BB78" i="1" s="1"/>
  <c r="AE78" i="1"/>
  <c r="AD78" i="1"/>
  <c r="F78" i="1"/>
  <c r="AL77" i="1"/>
  <c r="BA77" i="1" s="1"/>
  <c r="AE77" i="1"/>
  <c r="AD77" i="1"/>
  <c r="AL76" i="1"/>
  <c r="AE76" i="1"/>
  <c r="AD76" i="1"/>
  <c r="AL75" i="1"/>
  <c r="AW75" i="1" s="1"/>
  <c r="AE75" i="1"/>
  <c r="AD75" i="1"/>
  <c r="AL74" i="1"/>
  <c r="BB74" i="1" s="1"/>
  <c r="AE74" i="1"/>
  <c r="AD74" i="1"/>
  <c r="AL73" i="1"/>
  <c r="AX73" i="1" s="1"/>
  <c r="AE73" i="1"/>
  <c r="AD73" i="1"/>
  <c r="AL72" i="1"/>
  <c r="AE72" i="1"/>
  <c r="AD72" i="1"/>
  <c r="AL71" i="1"/>
  <c r="AT71" i="1" s="1"/>
  <c r="AE71" i="1"/>
  <c r="AD71" i="1"/>
  <c r="AL70" i="1"/>
  <c r="AN70" i="1" s="1"/>
  <c r="AE70" i="1"/>
  <c r="AD70" i="1"/>
  <c r="AL69" i="1"/>
  <c r="AV69" i="1" s="1"/>
  <c r="AE69" i="1"/>
  <c r="AD69" i="1"/>
  <c r="AL68" i="1"/>
  <c r="AZ68" i="1" s="1"/>
  <c r="AE68" i="1"/>
  <c r="AD68" i="1"/>
  <c r="AL67" i="1"/>
  <c r="BE67" i="1" s="1"/>
  <c r="AE67" i="1"/>
  <c r="AD67" i="1"/>
  <c r="AL66" i="1"/>
  <c r="AX66" i="1" s="1"/>
  <c r="AE66" i="1"/>
  <c r="AD66" i="1"/>
  <c r="AL65" i="1"/>
  <c r="BC65" i="1" s="1"/>
  <c r="AE65" i="1"/>
  <c r="AD65" i="1"/>
  <c r="AL64" i="1"/>
  <c r="AE64" i="1"/>
  <c r="AD64" i="1"/>
  <c r="AL63" i="1"/>
  <c r="BC63" i="1" s="1"/>
  <c r="AE63" i="1"/>
  <c r="AD63" i="1"/>
  <c r="AL62" i="1"/>
  <c r="AY62" i="1" s="1"/>
  <c r="AE62" i="1"/>
  <c r="AD62" i="1"/>
  <c r="AL61" i="1"/>
  <c r="BC61" i="1" s="1"/>
  <c r="AD61" i="1"/>
  <c r="F61" i="1"/>
  <c r="AL60" i="1"/>
  <c r="AS60" i="1" s="1"/>
  <c r="AE60" i="1"/>
  <c r="AD60" i="1"/>
  <c r="AL59" i="1"/>
  <c r="AE59" i="1"/>
  <c r="AD59" i="1"/>
  <c r="AL58" i="1"/>
  <c r="BE58" i="1" s="1"/>
  <c r="AE58" i="1"/>
  <c r="AD58" i="1"/>
  <c r="AL57" i="1"/>
  <c r="BB57" i="1" s="1"/>
  <c r="AE57" i="1"/>
  <c r="AD57" i="1"/>
  <c r="AG57" i="1" s="1"/>
  <c r="AL56" i="1"/>
  <c r="AE56" i="1"/>
  <c r="AD56" i="1"/>
  <c r="AL55" i="1"/>
  <c r="BB55" i="1" s="1"/>
  <c r="AE55" i="1"/>
  <c r="AD55" i="1"/>
  <c r="AL54" i="1"/>
  <c r="AE54" i="1"/>
  <c r="AD54" i="1"/>
  <c r="AL53" i="1"/>
  <c r="BB53" i="1" s="1"/>
  <c r="AE53" i="1"/>
  <c r="AD53" i="1"/>
  <c r="AL52" i="1"/>
  <c r="AS52" i="1" s="1"/>
  <c r="AE52" i="1"/>
  <c r="AD52" i="1"/>
  <c r="AG52" i="1" s="1"/>
  <c r="AL51" i="1"/>
  <c r="BB51" i="1" s="1"/>
  <c r="AE51" i="1"/>
  <c r="AD51" i="1"/>
  <c r="AL50" i="1"/>
  <c r="BE50" i="1" s="1"/>
  <c r="AE50" i="1"/>
  <c r="AD50" i="1"/>
  <c r="AL49" i="1"/>
  <c r="BB49" i="1" s="1"/>
  <c r="AE49" i="1"/>
  <c r="AD49" i="1"/>
  <c r="AL48" i="1"/>
  <c r="AS48" i="1" s="1"/>
  <c r="AE48" i="1"/>
  <c r="AD48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N47" i="1"/>
  <c r="AL46" i="1"/>
  <c r="AZ46" i="1" s="1"/>
  <c r="AE46" i="1"/>
  <c r="AD46" i="1"/>
  <c r="AL45" i="1"/>
  <c r="BA45" i="1" s="1"/>
  <c r="AE45" i="1"/>
  <c r="AD45" i="1"/>
  <c r="AL44" i="1"/>
  <c r="AN44" i="1" s="1"/>
  <c r="AE44" i="1"/>
  <c r="AD44" i="1"/>
  <c r="AG44" i="1" s="1"/>
  <c r="AL43" i="1"/>
  <c r="AS43" i="1" s="1"/>
  <c r="AE43" i="1"/>
  <c r="AD43" i="1"/>
  <c r="AL42" i="1"/>
  <c r="BB42" i="1" s="1"/>
  <c r="AE42" i="1"/>
  <c r="AD42" i="1"/>
  <c r="AL41" i="1"/>
  <c r="AS41" i="1" s="1"/>
  <c r="AE41" i="1"/>
  <c r="AD41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N40" i="1"/>
  <c r="AL39" i="1"/>
  <c r="BE39" i="1" s="1"/>
  <c r="AE39" i="1"/>
  <c r="AD39" i="1"/>
  <c r="AL38" i="1"/>
  <c r="BB38" i="1" s="1"/>
  <c r="AE38" i="1"/>
  <c r="AD38" i="1"/>
  <c r="AH38" i="1" s="1"/>
  <c r="AL37" i="1"/>
  <c r="AU37" i="1" s="1"/>
  <c r="AE37" i="1"/>
  <c r="AD37" i="1"/>
  <c r="AL36" i="1"/>
  <c r="BE36" i="1" s="1"/>
  <c r="AE36" i="1"/>
  <c r="AD36" i="1"/>
  <c r="AL35" i="1"/>
  <c r="BD35" i="1" s="1"/>
  <c r="AE35" i="1"/>
  <c r="AD35" i="1"/>
  <c r="AL34" i="1"/>
  <c r="AS34" i="1" s="1"/>
  <c r="AE34" i="1"/>
  <c r="AD34" i="1"/>
  <c r="AL33" i="1"/>
  <c r="BB33" i="1" s="1"/>
  <c r="AE33" i="1"/>
  <c r="AD33" i="1"/>
  <c r="AL32" i="1"/>
  <c r="AY32" i="1" s="1"/>
  <c r="AE32" i="1"/>
  <c r="AD32" i="1"/>
  <c r="AL31" i="1"/>
  <c r="AW31" i="1" s="1"/>
  <c r="AE31" i="1"/>
  <c r="AD31" i="1"/>
  <c r="AL30" i="1"/>
  <c r="BE30" i="1" s="1"/>
  <c r="AE30" i="1"/>
  <c r="AD30" i="1"/>
  <c r="AL29" i="1"/>
  <c r="AE29" i="1"/>
  <c r="AD29" i="1"/>
  <c r="AL28" i="1"/>
  <c r="BE28" i="1" s="1"/>
  <c r="AE28" i="1"/>
  <c r="AD28" i="1"/>
  <c r="AG28" i="1" s="1"/>
  <c r="AL27" i="1"/>
  <c r="BD27" i="1" s="1"/>
  <c r="AE27" i="1"/>
  <c r="AD27" i="1"/>
  <c r="AL26" i="1"/>
  <c r="BE26" i="1" s="1"/>
  <c r="AE26" i="1"/>
  <c r="AD26" i="1"/>
  <c r="AL25" i="1"/>
  <c r="AW25" i="1" s="1"/>
  <c r="AE25" i="1"/>
  <c r="AD25" i="1"/>
  <c r="AL24" i="1"/>
  <c r="BE24" i="1" s="1"/>
  <c r="AE24" i="1"/>
  <c r="AD24" i="1"/>
  <c r="F24" i="1"/>
  <c r="AL23" i="1"/>
  <c r="BC23" i="1" s="1"/>
  <c r="AE23" i="1"/>
  <c r="AD23" i="1"/>
  <c r="AL22" i="1"/>
  <c r="BE22" i="1" s="1"/>
  <c r="AE22" i="1"/>
  <c r="AD22" i="1"/>
  <c r="AL21" i="1"/>
  <c r="BC21" i="1" s="1"/>
  <c r="AE21" i="1"/>
  <c r="AD21" i="1"/>
  <c r="AH21" i="1" s="1"/>
  <c r="AL20" i="1"/>
  <c r="BE20" i="1" s="1"/>
  <c r="AE20" i="1"/>
  <c r="AD20" i="1"/>
  <c r="AL19" i="1"/>
  <c r="BC19" i="1" s="1"/>
  <c r="AE19" i="1"/>
  <c r="AD19" i="1"/>
  <c r="AL18" i="1"/>
  <c r="BE18" i="1" s="1"/>
  <c r="AE18" i="1"/>
  <c r="AD18" i="1"/>
  <c r="AL17" i="1"/>
  <c r="BC17" i="1" s="1"/>
  <c r="AE17" i="1"/>
  <c r="AD17" i="1"/>
  <c r="AL16" i="1"/>
  <c r="BE16" i="1" s="1"/>
  <c r="AE16" i="1"/>
  <c r="AD16" i="1"/>
  <c r="F16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N15" i="1"/>
  <c r="AL14" i="1"/>
  <c r="BB14" i="1" s="1"/>
  <c r="AE14" i="1"/>
  <c r="AD14" i="1"/>
  <c r="AL13" i="1"/>
  <c r="BD13" i="1" s="1"/>
  <c r="AE13" i="1"/>
  <c r="AD13" i="1"/>
  <c r="AL12" i="1"/>
  <c r="BA12" i="1" s="1"/>
  <c r="AE12" i="1"/>
  <c r="AD12" i="1"/>
  <c r="AL11" i="1"/>
  <c r="BD11" i="1" s="1"/>
  <c r="AE11" i="1"/>
  <c r="AD11" i="1"/>
  <c r="AL10" i="1"/>
  <c r="AV10" i="1" s="1"/>
  <c r="AE10" i="1"/>
  <c r="AD10" i="1"/>
  <c r="AL9" i="1"/>
  <c r="BD9" i="1" s="1"/>
  <c r="AE9" i="1"/>
  <c r="AD9" i="1"/>
  <c r="F9" i="1"/>
  <c r="AL8" i="1"/>
  <c r="AN8" i="1" s="1"/>
  <c r="AE8" i="1"/>
  <c r="AD8" i="1"/>
  <c r="AL7" i="1"/>
  <c r="BD7" i="1" s="1"/>
  <c r="AE7" i="1"/>
  <c r="AD7" i="1"/>
  <c r="AL6" i="1"/>
  <c r="AZ6" i="1" s="1"/>
  <c r="AE6" i="1"/>
  <c r="AD6" i="1"/>
  <c r="AL5" i="1"/>
  <c r="BD5" i="1" s="1"/>
  <c r="AE5" i="1"/>
  <c r="AD5" i="1"/>
  <c r="AH5" i="1" s="1"/>
  <c r="AL4" i="1"/>
  <c r="AO54" i="1" s="1"/>
  <c r="AE4" i="1"/>
  <c r="AD4" i="1"/>
  <c r="AJ2" i="1"/>
  <c r="AI2" i="1"/>
  <c r="AO12" i="1" l="1"/>
  <c r="AR40" i="1"/>
  <c r="AG36" i="1"/>
  <c r="AH77" i="1"/>
  <c r="AH90" i="1"/>
  <c r="AG62" i="1"/>
  <c r="AH26" i="1"/>
  <c r="AF97" i="1"/>
  <c r="AV14" i="1"/>
  <c r="AV55" i="1"/>
  <c r="AU55" i="1"/>
  <c r="AY55" i="1"/>
  <c r="AG6" i="1"/>
  <c r="AH45" i="1"/>
  <c r="AZ55" i="1"/>
  <c r="BD55" i="1"/>
  <c r="BD14" i="1"/>
  <c r="BE14" i="1"/>
  <c r="AG32" i="1"/>
  <c r="AG56" i="1"/>
  <c r="AH118" i="1"/>
  <c r="AH19" i="1"/>
  <c r="AG49" i="1"/>
  <c r="AH58" i="1"/>
  <c r="AF91" i="1"/>
  <c r="AG14" i="1"/>
  <c r="AH87" i="1"/>
  <c r="AI87" i="1" s="1"/>
  <c r="AF98" i="1"/>
  <c r="AH120" i="1"/>
  <c r="AH138" i="1"/>
  <c r="AV65" i="1"/>
  <c r="AF133" i="1"/>
  <c r="BA130" i="1"/>
  <c r="AQ18" i="1"/>
  <c r="AG35" i="1"/>
  <c r="AH89" i="1"/>
  <c r="AF30" i="1"/>
  <c r="AZ65" i="1"/>
  <c r="AQ5" i="1"/>
  <c r="AW14" i="1"/>
  <c r="AF80" i="1"/>
  <c r="AY14" i="1"/>
  <c r="AG55" i="1"/>
  <c r="AF77" i="1"/>
  <c r="AF45" i="1"/>
  <c r="AV25" i="1"/>
  <c r="AF87" i="1"/>
  <c r="BA65" i="1"/>
  <c r="AP31" i="1"/>
  <c r="BE65" i="1"/>
  <c r="BA14" i="1"/>
  <c r="AH105" i="1"/>
  <c r="AH7" i="1"/>
  <c r="BC14" i="1"/>
  <c r="AG73" i="1"/>
  <c r="AX62" i="1"/>
  <c r="AF22" i="1"/>
  <c r="BC111" i="1"/>
  <c r="BD37" i="1"/>
  <c r="BA52" i="1"/>
  <c r="AT122" i="1"/>
  <c r="BE12" i="1"/>
  <c r="AF60" i="1"/>
  <c r="AX116" i="1"/>
  <c r="AG98" i="1"/>
  <c r="AM110" i="1"/>
  <c r="BC124" i="1"/>
  <c r="AX131" i="1"/>
  <c r="AM4" i="1"/>
  <c r="AQ6" i="1"/>
  <c r="AR23" i="1"/>
  <c r="AX60" i="1"/>
  <c r="AM70" i="1"/>
  <c r="BA89" i="1"/>
  <c r="AX94" i="1"/>
  <c r="BD131" i="1"/>
  <c r="AN4" i="1"/>
  <c r="AR15" i="1"/>
  <c r="AF42" i="1"/>
  <c r="BA60" i="1"/>
  <c r="AF113" i="1"/>
  <c r="AM33" i="1"/>
  <c r="AZ70" i="1"/>
  <c r="AR4" i="1"/>
  <c r="AX32" i="1"/>
  <c r="AM42" i="1"/>
  <c r="AU78" i="1"/>
  <c r="AZ110" i="1"/>
  <c r="AF11" i="1"/>
  <c r="BC32" i="1"/>
  <c r="AU33" i="1"/>
  <c r="BC110" i="1"/>
  <c r="AG29" i="1"/>
  <c r="BD42" i="1"/>
  <c r="AY57" i="1"/>
  <c r="AT87" i="1"/>
  <c r="AW99" i="1"/>
  <c r="BC104" i="1"/>
  <c r="AX129" i="1"/>
  <c r="AW7" i="1"/>
  <c r="AQ11" i="1"/>
  <c r="AM14" i="1"/>
  <c r="AG25" i="1"/>
  <c r="BC33" i="1"/>
  <c r="AZ61" i="1"/>
  <c r="BD78" i="1"/>
  <c r="BC84" i="1"/>
  <c r="AW87" i="1"/>
  <c r="BD104" i="1"/>
  <c r="BE110" i="1"/>
  <c r="AG118" i="1"/>
  <c r="BA80" i="1"/>
  <c r="BD12" i="1"/>
  <c r="AX34" i="1"/>
  <c r="AG63" i="1"/>
  <c r="BA34" i="1"/>
  <c r="AH49" i="1"/>
  <c r="AS116" i="1"/>
  <c r="AY119" i="1"/>
  <c r="AV31" i="1"/>
  <c r="AN63" i="1"/>
  <c r="AF112" i="1"/>
  <c r="AT131" i="1"/>
  <c r="AN6" i="1"/>
  <c r="BA73" i="1"/>
  <c r="AT89" i="1"/>
  <c r="AU94" i="1"/>
  <c r="BA116" i="1"/>
  <c r="AF13" i="1"/>
  <c r="AH78" i="1"/>
  <c r="AN110" i="1"/>
  <c r="AU6" i="1"/>
  <c r="AF50" i="1"/>
  <c r="AT70" i="1"/>
  <c r="AW83" i="1"/>
  <c r="AV110" i="1"/>
  <c r="AQ4" i="1"/>
  <c r="AQ13" i="1"/>
  <c r="AN78" i="1"/>
  <c r="AY110" i="1"/>
  <c r="AG125" i="1"/>
  <c r="AG54" i="1"/>
  <c r="AG67" i="1"/>
  <c r="AF129" i="1"/>
  <c r="AR42" i="1"/>
  <c r="AF114" i="1"/>
  <c r="AG17" i="1"/>
  <c r="AF36" i="1"/>
  <c r="AW61" i="1"/>
  <c r="AN14" i="1"/>
  <c r="AP21" i="1"/>
  <c r="AQ46" i="1"/>
  <c r="AN65" i="1"/>
  <c r="BD84" i="1"/>
  <c r="BE104" i="1"/>
  <c r="AG130" i="1"/>
  <c r="AF85" i="1"/>
  <c r="AG127" i="1"/>
  <c r="AJ127" i="1" s="1"/>
  <c r="AF73" i="1"/>
  <c r="AM94" i="1"/>
  <c r="AW63" i="1"/>
  <c r="AU32" i="1"/>
  <c r="AQ35" i="1"/>
  <c r="AS120" i="1"/>
  <c r="AN33" i="1"/>
  <c r="AP50" i="1"/>
  <c r="BD70" i="1"/>
  <c r="AX120" i="1"/>
  <c r="AV4" i="1"/>
  <c r="AV78" i="1"/>
  <c r="AW4" i="1"/>
  <c r="AZ33" i="1"/>
  <c r="AG65" i="1"/>
  <c r="BC78" i="1"/>
  <c r="BD110" i="1"/>
  <c r="AG12" i="1"/>
  <c r="AS14" i="1"/>
  <c r="AR21" i="1"/>
  <c r="AP25" i="1"/>
  <c r="AH34" i="1"/>
  <c r="AG37" i="1"/>
  <c r="AM55" i="1"/>
  <c r="AS65" i="1"/>
  <c r="BE118" i="1"/>
  <c r="BC6" i="1"/>
  <c r="AW13" i="1"/>
  <c r="AZ19" i="1"/>
  <c r="BD23" i="1"/>
  <c r="AG5" i="1"/>
  <c r="AI5" i="1" s="1"/>
  <c r="BA13" i="1"/>
  <c r="BD38" i="1"/>
  <c r="AU126" i="1"/>
  <c r="BE6" i="1"/>
  <c r="BE13" i="1"/>
  <c r="BE17" i="1"/>
  <c r="BE19" i="1"/>
  <c r="BD21" i="1"/>
  <c r="BE21" i="1"/>
  <c r="BC35" i="1"/>
  <c r="AF52" i="1"/>
  <c r="AW108" i="1"/>
  <c r="AU115" i="1"/>
  <c r="AZ126" i="1"/>
  <c r="BA5" i="1"/>
  <c r="AW12" i="1"/>
  <c r="AT16" i="1"/>
  <c r="AF28" i="1"/>
  <c r="AU42" i="1"/>
  <c r="BA48" i="1"/>
  <c r="AG50" i="1"/>
  <c r="AZ63" i="1"/>
  <c r="AX67" i="1"/>
  <c r="AM84" i="1"/>
  <c r="AS104" i="1"/>
  <c r="AN106" i="1"/>
  <c r="AY108" i="1"/>
  <c r="AV115" i="1"/>
  <c r="BC126" i="1"/>
  <c r="AN132" i="1"/>
  <c r="AG4" i="1"/>
  <c r="AF10" i="1"/>
  <c r="AY12" i="1"/>
  <c r="AX16" i="1"/>
  <c r="AF18" i="1"/>
  <c r="AV42" i="1"/>
  <c r="AX52" i="1"/>
  <c r="AH57" i="1"/>
  <c r="AJ57" i="1" s="1"/>
  <c r="BA63" i="1"/>
  <c r="BD65" i="1"/>
  <c r="BA67" i="1"/>
  <c r="AU70" i="1"/>
  <c r="AN84" i="1"/>
  <c r="AV104" i="1"/>
  <c r="AU106" i="1"/>
  <c r="AZ108" i="1"/>
  <c r="AU110" i="1"/>
  <c r="AG113" i="1"/>
  <c r="AY115" i="1"/>
  <c r="BA120" i="1"/>
  <c r="AT132" i="1"/>
  <c r="AW133" i="1"/>
  <c r="AG21" i="1"/>
  <c r="AJ21" i="1" s="1"/>
  <c r="AM49" i="1"/>
  <c r="AN95" i="1"/>
  <c r="AN38" i="1"/>
  <c r="AN49" i="1"/>
  <c r="AM53" i="1"/>
  <c r="AV95" i="1"/>
  <c r="AF116" i="1"/>
  <c r="AY121" i="1"/>
  <c r="AF131" i="1"/>
  <c r="AV6" i="1"/>
  <c r="AS19" i="1"/>
  <c r="BA17" i="1"/>
  <c r="AW21" i="1"/>
  <c r="BD29" i="1"/>
  <c r="AN12" i="1"/>
  <c r="BD17" i="1"/>
  <c r="AZ21" i="1"/>
  <c r="AG89" i="1"/>
  <c r="AF120" i="1"/>
  <c r="AF16" i="1"/>
  <c r="AV12" i="1"/>
  <c r="BD132" i="1"/>
  <c r="AX133" i="1"/>
  <c r="AH32" i="1"/>
  <c r="AU38" i="1"/>
  <c r="BA43" i="1"/>
  <c r="AY51" i="1"/>
  <c r="AY109" i="1"/>
  <c r="AX114" i="1"/>
  <c r="AV17" i="1"/>
  <c r="BA6" i="1"/>
  <c r="AS13" i="1"/>
  <c r="AZ17" i="1"/>
  <c r="AS21" i="1"/>
  <c r="AY38" i="1"/>
  <c r="BC49" i="1"/>
  <c r="BD51" i="1"/>
  <c r="AF9" i="1"/>
  <c r="AG27" i="1"/>
  <c r="BD6" i="1"/>
  <c r="BD19" i="1"/>
  <c r="AS108" i="1"/>
  <c r="BE9" i="1"/>
  <c r="AX48" i="1"/>
  <c r="AS67" i="1"/>
  <c r="AN104" i="1"/>
  <c r="AZ12" i="1"/>
  <c r="BB16" i="1"/>
  <c r="AY42" i="1"/>
  <c r="BD63" i="1"/>
  <c r="BD67" i="1"/>
  <c r="AV84" i="1"/>
  <c r="AW104" i="1"/>
  <c r="AV106" i="1"/>
  <c r="BC108" i="1"/>
  <c r="AZ115" i="1"/>
  <c r="AQ7" i="1"/>
  <c r="BC12" i="1"/>
  <c r="AP18" i="1"/>
  <c r="AQ20" i="1"/>
  <c r="AH29" i="1"/>
  <c r="AJ29" i="1" s="1"/>
  <c r="AZ42" i="1"/>
  <c r="AG45" i="1"/>
  <c r="AN55" i="1"/>
  <c r="AV57" i="1"/>
  <c r="BE63" i="1"/>
  <c r="AS73" i="1"/>
  <c r="AY84" i="1"/>
  <c r="AZ104" i="1"/>
  <c r="BC106" i="1"/>
  <c r="BC115" i="1"/>
  <c r="AH121" i="1"/>
  <c r="BE132" i="1"/>
  <c r="BE133" i="1"/>
  <c r="AM38" i="1"/>
  <c r="AH23" i="1"/>
  <c r="AH64" i="1"/>
  <c r="AZ84" i="1"/>
  <c r="BA104" i="1"/>
  <c r="AF109" i="1"/>
  <c r="BD115" i="1"/>
  <c r="AZ14" i="1"/>
  <c r="AO17" i="1"/>
  <c r="AN19" i="1"/>
  <c r="AN21" i="1"/>
  <c r="AS23" i="1"/>
  <c r="AG26" i="1"/>
  <c r="AJ26" i="1" s="1"/>
  <c r="AG33" i="1"/>
  <c r="AR38" i="1"/>
  <c r="AU49" i="1"/>
  <c r="AV51" i="1"/>
  <c r="AR53" i="1"/>
  <c r="BC55" i="1"/>
  <c r="AY66" i="1"/>
  <c r="AV71" i="1"/>
  <c r="AN74" i="1"/>
  <c r="AH83" i="1"/>
  <c r="AW95" i="1"/>
  <c r="AX98" i="1"/>
  <c r="AT107" i="1"/>
  <c r="AX109" i="1"/>
  <c r="AN114" i="1"/>
  <c r="AZ121" i="1"/>
  <c r="AV38" i="1"/>
  <c r="AZ49" i="1"/>
  <c r="AZ51" i="1"/>
  <c r="BD53" i="1"/>
  <c r="AH67" i="1"/>
  <c r="BB69" i="1"/>
  <c r="AY74" i="1"/>
  <c r="AH99" i="1"/>
  <c r="AF108" i="1"/>
  <c r="BC109" i="1"/>
  <c r="BB114" i="1"/>
  <c r="AZ128" i="1"/>
  <c r="AF138" i="1"/>
  <c r="AM109" i="1"/>
  <c r="AM78" i="1"/>
  <c r="AZ38" i="1"/>
  <c r="BD49" i="1"/>
  <c r="AG60" i="1"/>
  <c r="AH75" i="1"/>
  <c r="AF89" i="1"/>
  <c r="AF104" i="1"/>
  <c r="AM108" i="1"/>
  <c r="AH117" i="1"/>
  <c r="AN126" i="1"/>
  <c r="AH129" i="1"/>
  <c r="AP136" i="1"/>
  <c r="AV138" i="1"/>
  <c r="AS136" i="1"/>
  <c r="AY138" i="1"/>
  <c r="AZ27" i="1"/>
  <c r="AV33" i="1"/>
  <c r="AR35" i="1"/>
  <c r="AN42" i="1"/>
  <c r="AH50" i="1"/>
  <c r="AV63" i="1"/>
  <c r="AW65" i="1"/>
  <c r="AN67" i="1"/>
  <c r="AZ78" i="1"/>
  <c r="AM104" i="1"/>
  <c r="AF106" i="1"/>
  <c r="AU108" i="1"/>
  <c r="AN115" i="1"/>
  <c r="AH124" i="1"/>
  <c r="AV126" i="1"/>
  <c r="AF132" i="1"/>
  <c r="AH133" i="1"/>
  <c r="AX136" i="1"/>
  <c r="AN17" i="1"/>
  <c r="BA11" i="1"/>
  <c r="AW6" i="1"/>
  <c r="BA8" i="1"/>
  <c r="AS17" i="1"/>
  <c r="AV23" i="1"/>
  <c r="AV49" i="1"/>
  <c r="AU53" i="1"/>
  <c r="AX71" i="1"/>
  <c r="AV74" i="1"/>
  <c r="BD95" i="1"/>
  <c r="AY6" i="1"/>
  <c r="AV19" i="1"/>
  <c r="AW23" i="1"/>
  <c r="AF12" i="1"/>
  <c r="AW19" i="1"/>
  <c r="AZ23" i="1"/>
  <c r="AH35" i="1"/>
  <c r="AF41" i="1"/>
  <c r="AH74" i="1"/>
  <c r="AS77" i="1"/>
  <c r="AM98" i="1"/>
  <c r="AG114" i="1"/>
  <c r="AR121" i="1"/>
  <c r="AF125" i="1"/>
  <c r="AM135" i="1"/>
  <c r="AF8" i="1"/>
  <c r="AN51" i="1"/>
  <c r="AF58" i="1"/>
  <c r="AU98" i="1"/>
  <c r="AY135" i="1"/>
  <c r="AM115" i="1"/>
  <c r="AM32" i="1"/>
  <c r="BB59" i="1"/>
  <c r="BD59" i="1"/>
  <c r="BC59" i="1"/>
  <c r="BA59" i="1"/>
  <c r="AY59" i="1"/>
  <c r="AW59" i="1"/>
  <c r="AU59" i="1"/>
  <c r="AS59" i="1"/>
  <c r="AN59" i="1"/>
  <c r="BC90" i="1"/>
  <c r="BB90" i="1"/>
  <c r="AM90" i="1"/>
  <c r="BC97" i="1"/>
  <c r="BD97" i="1"/>
  <c r="BA97" i="1"/>
  <c r="AW97" i="1"/>
  <c r="AV97" i="1"/>
  <c r="AS97" i="1"/>
  <c r="AN97" i="1"/>
  <c r="AP120" i="1"/>
  <c r="AM59" i="1"/>
  <c r="AH70" i="1"/>
  <c r="AG70" i="1"/>
  <c r="AG86" i="1"/>
  <c r="AH86" i="1"/>
  <c r="AX90" i="1"/>
  <c r="AZ97" i="1"/>
  <c r="BA7" i="1"/>
  <c r="BC8" i="1"/>
  <c r="BB10" i="1"/>
  <c r="AU10" i="1"/>
  <c r="AS10" i="1"/>
  <c r="BA27" i="1"/>
  <c r="AP5" i="1"/>
  <c r="BE7" i="1"/>
  <c r="BD8" i="1"/>
  <c r="AM10" i="1"/>
  <c r="AR18" i="1"/>
  <c r="AV35" i="1"/>
  <c r="BB44" i="1"/>
  <c r="AM44" i="1"/>
  <c r="BD44" i="1"/>
  <c r="BC44" i="1"/>
  <c r="AZ44" i="1"/>
  <c r="AY44" i="1"/>
  <c r="BB46" i="1"/>
  <c r="BD46" i="1"/>
  <c r="BC46" i="1"/>
  <c r="AY46" i="1"/>
  <c r="AN46" i="1"/>
  <c r="AM46" i="1"/>
  <c r="AG53" i="1"/>
  <c r="AH53" i="1"/>
  <c r="AJ53" i="1" s="1"/>
  <c r="AV59" i="1"/>
  <c r="BC72" i="1"/>
  <c r="AU72" i="1"/>
  <c r="BE97" i="1"/>
  <c r="AZ59" i="1"/>
  <c r="AP77" i="1"/>
  <c r="BB86" i="1"/>
  <c r="AY86" i="1"/>
  <c r="AV86" i="1"/>
  <c r="AN86" i="1"/>
  <c r="AM86" i="1"/>
  <c r="BD86" i="1"/>
  <c r="BB88" i="1"/>
  <c r="BD88" i="1"/>
  <c r="BC88" i="1"/>
  <c r="AY88" i="1"/>
  <c r="AV88" i="1"/>
  <c r="AU88" i="1"/>
  <c r="AN88" i="1"/>
  <c r="BE8" i="1"/>
  <c r="AN10" i="1"/>
  <c r="AU4" i="1"/>
  <c r="AS5" i="1"/>
  <c r="AG8" i="1"/>
  <c r="AO10" i="1"/>
  <c r="AS11" i="1"/>
  <c r="AF14" i="1"/>
  <c r="AO15" i="1"/>
  <c r="AP17" i="1"/>
  <c r="AF34" i="1"/>
  <c r="AU44" i="1"/>
  <c r="AU46" i="1"/>
  <c r="BE59" i="1"/>
  <c r="AF75" i="1"/>
  <c r="AU86" i="1"/>
  <c r="AM88" i="1"/>
  <c r="AF20" i="1"/>
  <c r="AG20" i="1"/>
  <c r="AW5" i="1"/>
  <c r="AH9" i="1"/>
  <c r="AG9" i="1"/>
  <c r="AJ9" i="1" s="1"/>
  <c r="AR10" i="1"/>
  <c r="AW11" i="1"/>
  <c r="AQ15" i="1"/>
  <c r="AH16" i="1"/>
  <c r="AP20" i="1"/>
  <c r="AH22" i="1"/>
  <c r="AG34" i="1"/>
  <c r="AQ40" i="1"/>
  <c r="AH41" i="1"/>
  <c r="AV44" i="1"/>
  <c r="AV46" i="1"/>
  <c r="AQ49" i="1"/>
  <c r="AQ57" i="1"/>
  <c r="AH62" i="1"/>
  <c r="AJ62" i="1" s="1"/>
  <c r="AH66" i="1"/>
  <c r="AG66" i="1"/>
  <c r="AG75" i="1"/>
  <c r="AZ86" i="1"/>
  <c r="AZ88" i="1"/>
  <c r="AG91" i="1"/>
  <c r="AG116" i="1"/>
  <c r="AY4" i="1"/>
  <c r="BE5" i="1"/>
  <c r="AM8" i="1"/>
  <c r="AW10" i="1"/>
  <c r="BE11" i="1"/>
  <c r="AG16" i="1"/>
  <c r="AR20" i="1"/>
  <c r="AG22" i="1"/>
  <c r="AH24" i="1"/>
  <c r="AG24" i="1"/>
  <c r="AG41" i="1"/>
  <c r="AH48" i="1"/>
  <c r="AG48" i="1"/>
  <c r="AF48" i="1"/>
  <c r="AP64" i="1"/>
  <c r="BC93" i="1"/>
  <c r="BE93" i="1"/>
  <c r="BA93" i="1"/>
  <c r="AZ93" i="1"/>
  <c r="AW93" i="1"/>
  <c r="AS93" i="1"/>
  <c r="AN93" i="1"/>
  <c r="BB102" i="1"/>
  <c r="AW102" i="1"/>
  <c r="AV102" i="1"/>
  <c r="AS102" i="1"/>
  <c r="AN102" i="1"/>
  <c r="AM102" i="1"/>
  <c r="BE102" i="1"/>
  <c r="BD102" i="1"/>
  <c r="BC102" i="1"/>
  <c r="BA102" i="1"/>
  <c r="AZ102" i="1"/>
  <c r="AZ4" i="1"/>
  <c r="AY10" i="1"/>
  <c r="AO14" i="1"/>
  <c r="AO19" i="1"/>
  <c r="AF24" i="1"/>
  <c r="AP26" i="1"/>
  <c r="AG30" i="1"/>
  <c r="AH39" i="1"/>
  <c r="AG39" i="1"/>
  <c r="AF39" i="1"/>
  <c r="AX41" i="1"/>
  <c r="AW41" i="1"/>
  <c r="AQ47" i="1"/>
  <c r="AP66" i="1"/>
  <c r="BB81" i="1"/>
  <c r="AN81" i="1"/>
  <c r="AM81" i="1"/>
  <c r="BC81" i="1"/>
  <c r="AZ81" i="1"/>
  <c r="AY81" i="1"/>
  <c r="AV81" i="1"/>
  <c r="BC112" i="1"/>
  <c r="BA112" i="1"/>
  <c r="AZ112" i="1"/>
  <c r="AW112" i="1"/>
  <c r="AV112" i="1"/>
  <c r="AU112" i="1"/>
  <c r="AN112" i="1"/>
  <c r="AM112" i="1"/>
  <c r="BE112" i="1"/>
  <c r="BA4" i="1"/>
  <c r="AO8" i="1"/>
  <c r="AQ9" i="1"/>
  <c r="AZ10" i="1"/>
  <c r="AH13" i="1"/>
  <c r="AG13" i="1"/>
  <c r="AR14" i="1"/>
  <c r="AP16" i="1"/>
  <c r="AP19" i="1"/>
  <c r="AP22" i="1"/>
  <c r="AR26" i="1"/>
  <c r="AO41" i="1"/>
  <c r="AP68" i="1"/>
  <c r="AQ81" i="1"/>
  <c r="BD93" i="1"/>
  <c r="AY102" i="1"/>
  <c r="AS112" i="1"/>
  <c r="BA125" i="1"/>
  <c r="BE125" i="1"/>
  <c r="AX125" i="1"/>
  <c r="AW125" i="1"/>
  <c r="BC4" i="1"/>
  <c r="AR8" i="1"/>
  <c r="AS9" i="1"/>
  <c r="BA10" i="1"/>
  <c r="AQ16" i="1"/>
  <c r="AR19" i="1"/>
  <c r="AR22" i="1"/>
  <c r="AR24" i="1"/>
  <c r="AP30" i="1"/>
  <c r="AP32" i="1"/>
  <c r="AP36" i="1"/>
  <c r="AH43" i="1"/>
  <c r="AG43" i="1"/>
  <c r="AF43" i="1"/>
  <c r="AP48" i="1"/>
  <c r="AF71" i="1"/>
  <c r="AG71" i="1"/>
  <c r="BB76" i="1"/>
  <c r="BC76" i="1"/>
  <c r="AZ76" i="1"/>
  <c r="AV76" i="1"/>
  <c r="AU76" i="1"/>
  <c r="AN76" i="1"/>
  <c r="AU81" i="1"/>
  <c r="AY112" i="1"/>
  <c r="BB8" i="1"/>
  <c r="AU8" i="1"/>
  <c r="BD91" i="1"/>
  <c r="AW91" i="1"/>
  <c r="AS91" i="1"/>
  <c r="BB6" i="1"/>
  <c r="AS6" i="1"/>
  <c r="AF7" i="1"/>
  <c r="AS8" i="1"/>
  <c r="AW9" i="1"/>
  <c r="BC10" i="1"/>
  <c r="BB12" i="1"/>
  <c r="AU12" i="1"/>
  <c r="AS12" i="1"/>
  <c r="AQ30" i="1"/>
  <c r="AQ32" i="1"/>
  <c r="AO39" i="1"/>
  <c r="BA41" i="1"/>
  <c r="AW45" i="1"/>
  <c r="AS45" i="1"/>
  <c r="BE45" i="1"/>
  <c r="AG58" i="1"/>
  <c r="AM76" i="1"/>
  <c r="BD81" i="1"/>
  <c r="AH94" i="1"/>
  <c r="AG94" i="1"/>
  <c r="BD112" i="1"/>
  <c r="AF6" i="1"/>
  <c r="BD4" i="1"/>
  <c r="BE4" i="1"/>
  <c r="AM6" i="1"/>
  <c r="AG7" i="1"/>
  <c r="AV8" i="1"/>
  <c r="BA9" i="1"/>
  <c r="BD10" i="1"/>
  <c r="AM12" i="1"/>
  <c r="AH18" i="1"/>
  <c r="AH25" i="1"/>
  <c r="AR30" i="1"/>
  <c r="AP39" i="1"/>
  <c r="BE41" i="1"/>
  <c r="AP45" i="1"/>
  <c r="AF54" i="1"/>
  <c r="AH56" i="1"/>
  <c r="AF56" i="1"/>
  <c r="AG69" i="1"/>
  <c r="AF69" i="1"/>
  <c r="AO71" i="1"/>
  <c r="AY76" i="1"/>
  <c r="AF83" i="1"/>
  <c r="AO87" i="1"/>
  <c r="AG136" i="1"/>
  <c r="AF136" i="1"/>
  <c r="AX45" i="1"/>
  <c r="BD76" i="1"/>
  <c r="AG83" i="1"/>
  <c r="AG122" i="1"/>
  <c r="AF122" i="1"/>
  <c r="AW8" i="1"/>
  <c r="BE10" i="1"/>
  <c r="BC27" i="1"/>
  <c r="BE27" i="1"/>
  <c r="AW27" i="1"/>
  <c r="AN27" i="1"/>
  <c r="BC25" i="1"/>
  <c r="AS25" i="1"/>
  <c r="BE25" i="1"/>
  <c r="BD25" i="1"/>
  <c r="BA25" i="1"/>
  <c r="AZ25" i="1"/>
  <c r="AS27" i="1"/>
  <c r="BB35" i="1"/>
  <c r="AZ35" i="1"/>
  <c r="AY35" i="1"/>
  <c r="AU35" i="1"/>
  <c r="AM35" i="1"/>
  <c r="BB37" i="1"/>
  <c r="AN37" i="1"/>
  <c r="AM37" i="1"/>
  <c r="BC37" i="1"/>
  <c r="AZ37" i="1"/>
  <c r="AY37" i="1"/>
  <c r="AV37" i="1"/>
  <c r="BA85" i="1"/>
  <c r="AX85" i="1"/>
  <c r="AS85" i="1"/>
  <c r="BC99" i="1"/>
  <c r="AZ99" i="1"/>
  <c r="AY99" i="1"/>
  <c r="AV99" i="1"/>
  <c r="AU99" i="1"/>
  <c r="AS99" i="1"/>
  <c r="AN99" i="1"/>
  <c r="AM99" i="1"/>
  <c r="BE99" i="1"/>
  <c r="BD99" i="1"/>
  <c r="BB117" i="1"/>
  <c r="AN117" i="1"/>
  <c r="AM117" i="1"/>
  <c r="BD117" i="1"/>
  <c r="BC117" i="1"/>
  <c r="AZ117" i="1"/>
  <c r="AY117" i="1"/>
  <c r="AV117" i="1"/>
  <c r="AF4" i="1"/>
  <c r="AY8" i="1"/>
  <c r="AG18" i="1"/>
  <c r="AP89" i="1"/>
  <c r="AR70" i="1"/>
  <c r="AQ53" i="1"/>
  <c r="AO50" i="1"/>
  <c r="AR44" i="1"/>
  <c r="AP34" i="1"/>
  <c r="AR106" i="1"/>
  <c r="AR95" i="1"/>
  <c r="AQ74" i="1"/>
  <c r="AQ68" i="1"/>
  <c r="AR57" i="1"/>
  <c r="AP54" i="1"/>
  <c r="AQ44" i="1"/>
  <c r="AR25" i="1"/>
  <c r="AQ22" i="1"/>
  <c r="AO21" i="1"/>
  <c r="AR135" i="1"/>
  <c r="AQ62" i="1"/>
  <c r="AO61" i="1"/>
  <c r="AP58" i="1"/>
  <c r="AO45" i="1"/>
  <c r="AP41" i="1"/>
  <c r="AQ26" i="1"/>
  <c r="AO25" i="1"/>
  <c r="AO83" i="1"/>
  <c r="AQ78" i="1"/>
  <c r="AP62" i="1"/>
  <c r="AO58" i="1"/>
  <c r="AQ96" i="1"/>
  <c r="AQ72" i="1"/>
  <c r="AP134" i="1"/>
  <c r="AP101" i="1"/>
  <c r="AQ90" i="1"/>
  <c r="AR65" i="1"/>
  <c r="AQ38" i="1"/>
  <c r="AO36" i="1"/>
  <c r="AQ109" i="1"/>
  <c r="AQ66" i="1"/>
  <c r="AO65" i="1"/>
  <c r="AR51" i="1"/>
  <c r="AR130" i="1"/>
  <c r="AP94" i="1"/>
  <c r="AR55" i="1"/>
  <c r="AR27" i="1"/>
  <c r="AQ24" i="1"/>
  <c r="AO16" i="1"/>
  <c r="AP13" i="1"/>
  <c r="AP11" i="1"/>
  <c r="AP9" i="1"/>
  <c r="AO7" i="1"/>
  <c r="AO5" i="1"/>
  <c r="AS4" i="1"/>
  <c r="AR28" i="1"/>
  <c r="AP27" i="1"/>
  <c r="AP24" i="1"/>
  <c r="AO13" i="1"/>
  <c r="AO11" i="1"/>
  <c r="AO9" i="1"/>
  <c r="AR69" i="1"/>
  <c r="AO63" i="1"/>
  <c r="AP60" i="1"/>
  <c r="AP52" i="1"/>
  <c r="AR79" i="1"/>
  <c r="AR76" i="1"/>
  <c r="AP73" i="1"/>
  <c r="AR59" i="1"/>
  <c r="AQ28" i="1"/>
  <c r="AO27" i="1"/>
  <c r="AP105" i="1"/>
  <c r="AO97" i="1"/>
  <c r="AP56" i="1"/>
  <c r="AR49" i="1"/>
  <c r="AR47" i="1"/>
  <c r="AR33" i="1"/>
  <c r="AP28" i="1"/>
  <c r="AR17" i="1"/>
  <c r="AQ14" i="1"/>
  <c r="AQ12" i="1"/>
  <c r="AQ10" i="1"/>
  <c r="AQ8" i="1"/>
  <c r="AO6" i="1"/>
  <c r="AO4" i="1"/>
  <c r="AF5" i="1"/>
  <c r="AR6" i="1"/>
  <c r="AS7" i="1"/>
  <c r="AZ8" i="1"/>
  <c r="AG10" i="1"/>
  <c r="AH11" i="1"/>
  <c r="AG11" i="1"/>
  <c r="AR12" i="1"/>
  <c r="AH17" i="1"/>
  <c r="AP23" i="1"/>
  <c r="AN25" i="1"/>
  <c r="AV27" i="1"/>
  <c r="AN35" i="1"/>
  <c r="AR37" i="1"/>
  <c r="BA56" i="1"/>
  <c r="AX56" i="1"/>
  <c r="AS56" i="1"/>
  <c r="AR61" i="1"/>
  <c r="AP85" i="1"/>
  <c r="AR99" i="1"/>
  <c r="AY105" i="1"/>
  <c r="AX105" i="1"/>
  <c r="AU105" i="1"/>
  <c r="AM105" i="1"/>
  <c r="BC113" i="1"/>
  <c r="AV113" i="1"/>
  <c r="AH132" i="1"/>
  <c r="AG132" i="1"/>
  <c r="AM128" i="1"/>
  <c r="AZ135" i="1"/>
  <c r="AF94" i="1"/>
  <c r="AH20" i="1"/>
  <c r="AV21" i="1"/>
  <c r="AG23" i="1"/>
  <c r="BD31" i="1"/>
  <c r="AG38" i="1"/>
  <c r="AI38" i="1" s="1"/>
  <c r="AG51" i="1"/>
  <c r="AV53" i="1"/>
  <c r="AZ57" i="1"/>
  <c r="BA61" i="1"/>
  <c r="AH65" i="1"/>
  <c r="AT67" i="1"/>
  <c r="AX70" i="1"/>
  <c r="AZ71" i="1"/>
  <c r="AZ74" i="1"/>
  <c r="AX77" i="1"/>
  <c r="AH80" i="1"/>
  <c r="AZ95" i="1"/>
  <c r="BC98" i="1"/>
  <c r="AU104" i="1"/>
  <c r="AW106" i="1"/>
  <c r="AS110" i="1"/>
  <c r="AM119" i="1"/>
  <c r="AW120" i="1"/>
  <c r="BC121" i="1"/>
  <c r="AH125" i="1"/>
  <c r="AY126" i="1"/>
  <c r="AN128" i="1"/>
  <c r="AY131" i="1"/>
  <c r="BC135" i="1"/>
  <c r="AH36" i="1"/>
  <c r="AI36" i="1" s="1"/>
  <c r="AY53" i="1"/>
  <c r="BC57" i="1"/>
  <c r="BD61" i="1"/>
  <c r="AV67" i="1"/>
  <c r="AY70" i="1"/>
  <c r="BA71" i="1"/>
  <c r="BC74" i="1"/>
  <c r="BA95" i="1"/>
  <c r="AY106" i="1"/>
  <c r="AG109" i="1"/>
  <c r="AH112" i="1"/>
  <c r="AN119" i="1"/>
  <c r="BD121" i="1"/>
  <c r="AU128" i="1"/>
  <c r="BC131" i="1"/>
  <c r="AG133" i="1"/>
  <c r="BD135" i="1"/>
  <c r="AZ53" i="1"/>
  <c r="BD57" i="1"/>
  <c r="BE61" i="1"/>
  <c r="BD71" i="1"/>
  <c r="BD74" i="1"/>
  <c r="AZ106" i="1"/>
  <c r="AH109" i="1"/>
  <c r="AU119" i="1"/>
  <c r="AV128" i="1"/>
  <c r="AG19" i="1"/>
  <c r="AN23" i="1"/>
  <c r="AU14" i="1"/>
  <c r="AW17" i="1"/>
  <c r="BA21" i="1"/>
  <c r="AO23" i="1"/>
  <c r="AH30" i="1"/>
  <c r="AF32" i="1"/>
  <c r="AY33" i="1"/>
  <c r="AF46" i="1"/>
  <c r="AY49" i="1"/>
  <c r="AM51" i="1"/>
  <c r="BC53" i="1"/>
  <c r="AS63" i="1"/>
  <c r="AZ67" i="1"/>
  <c r="BC70" i="1"/>
  <c r="BE71" i="1"/>
  <c r="AG78" i="1"/>
  <c r="AG80" i="1"/>
  <c r="AU84" i="1"/>
  <c r="BE95" i="1"/>
  <c r="AF99" i="1"/>
  <c r="AY104" i="1"/>
  <c r="BA106" i="1"/>
  <c r="AN108" i="1"/>
  <c r="AW110" i="1"/>
  <c r="AW116" i="1"/>
  <c r="AV119" i="1"/>
  <c r="AH122" i="1"/>
  <c r="BD126" i="1"/>
  <c r="AY128" i="1"/>
  <c r="AH136" i="1"/>
  <c r="AG87" i="1"/>
  <c r="BD106" i="1"/>
  <c r="AZ119" i="1"/>
  <c r="BC128" i="1"/>
  <c r="BB130" i="1"/>
  <c r="AF26" i="1"/>
  <c r="BD33" i="1"/>
  <c r="AQ42" i="1"/>
  <c r="AU51" i="1"/>
  <c r="AH54" i="1"/>
  <c r="AH71" i="1"/>
  <c r="AF72" i="1"/>
  <c r="AG74" i="1"/>
  <c r="BC94" i="1"/>
  <c r="AF102" i="1"/>
  <c r="BE106" i="1"/>
  <c r="AV108" i="1"/>
  <c r="BA110" i="1"/>
  <c r="BC119" i="1"/>
  <c r="AF121" i="1"/>
  <c r="BD128" i="1"/>
  <c r="AF118" i="1"/>
  <c r="BD119" i="1"/>
  <c r="AF127" i="1"/>
  <c r="AM138" i="1"/>
  <c r="AN138" i="1"/>
  <c r="AM57" i="1"/>
  <c r="AN61" i="1"/>
  <c r="AT75" i="1"/>
  <c r="AF117" i="1"/>
  <c r="AM121" i="1"/>
  <c r="AG131" i="1"/>
  <c r="AJ131" i="1" s="1"/>
  <c r="AU138" i="1"/>
  <c r="BA23" i="1"/>
  <c r="BC51" i="1"/>
  <c r="AN57" i="1"/>
  <c r="AF67" i="1"/>
  <c r="AN71" i="1"/>
  <c r="AM74" i="1"/>
  <c r="AT83" i="1"/>
  <c r="AH85" i="1"/>
  <c r="AH104" i="1"/>
  <c r="AF105" i="1"/>
  <c r="AM106" i="1"/>
  <c r="BA108" i="1"/>
  <c r="AT118" i="1"/>
  <c r="AN121" i="1"/>
  <c r="AF124" i="1"/>
  <c r="AS132" i="1"/>
  <c r="AN135" i="1"/>
  <c r="AW136" i="1"/>
  <c r="AG124" i="1"/>
  <c r="AG129" i="1"/>
  <c r="BA19" i="1"/>
  <c r="BE23" i="1"/>
  <c r="AH28" i="1"/>
  <c r="AJ28" i="1" s="1"/>
  <c r="AG31" i="1"/>
  <c r="BC38" i="1"/>
  <c r="BC42" i="1"/>
  <c r="AN53" i="1"/>
  <c r="AG59" i="1"/>
  <c r="AS61" i="1"/>
  <c r="AS71" i="1"/>
  <c r="AH73" i="1"/>
  <c r="AG77" i="1"/>
  <c r="AJ77" i="1" s="1"/>
  <c r="AY78" i="1"/>
  <c r="AG105" i="1"/>
  <c r="BD108" i="1"/>
  <c r="AF110" i="1"/>
  <c r="AG120" i="1"/>
  <c r="AU121" i="1"/>
  <c r="AM126" i="1"/>
  <c r="AM131" i="1"/>
  <c r="AX132" i="1"/>
  <c r="AU135" i="1"/>
  <c r="BA136" i="1"/>
  <c r="AZ138" i="1"/>
  <c r="AH27" i="1"/>
  <c r="AH52" i="1"/>
  <c r="AJ52" i="1" s="1"/>
  <c r="AU57" i="1"/>
  <c r="AH60" i="1"/>
  <c r="AV61" i="1"/>
  <c r="AU74" i="1"/>
  <c r="AG85" i="1"/>
  <c r="AS95" i="1"/>
  <c r="AS106" i="1"/>
  <c r="BE108" i="1"/>
  <c r="AH116" i="1"/>
  <c r="AV121" i="1"/>
  <c r="AW129" i="1"/>
  <c r="AN131" i="1"/>
  <c r="AZ132" i="1"/>
  <c r="AV135" i="1"/>
  <c r="BC138" i="1"/>
  <c r="BD138" i="1"/>
  <c r="AH4" i="1"/>
  <c r="AH8" i="1"/>
  <c r="AH10" i="1"/>
  <c r="AT20" i="1"/>
  <c r="BB20" i="1"/>
  <c r="AT22" i="1"/>
  <c r="AX28" i="1"/>
  <c r="AT30" i="1"/>
  <c r="BB30" i="1"/>
  <c r="AV68" i="1"/>
  <c r="AG135" i="1"/>
  <c r="AH135" i="1"/>
  <c r="AT7" i="1"/>
  <c r="BB7" i="1"/>
  <c r="AX9" i="1"/>
  <c r="AH6" i="1"/>
  <c r="AH12" i="1"/>
  <c r="AX18" i="1"/>
  <c r="AT24" i="1"/>
  <c r="BB24" i="1"/>
  <c r="AT26" i="1"/>
  <c r="AX26" i="1"/>
  <c r="AT28" i="1"/>
  <c r="BB28" i="1"/>
  <c r="BD54" i="1"/>
  <c r="AZ54" i="1"/>
  <c r="AV54" i="1"/>
  <c r="AR54" i="1"/>
  <c r="AN54" i="1"/>
  <c r="BC54" i="1"/>
  <c r="AY54" i="1"/>
  <c r="AU54" i="1"/>
  <c r="AM54" i="1"/>
  <c r="AT54" i="1"/>
  <c r="BB54" i="1"/>
  <c r="BE64" i="1"/>
  <c r="BA64" i="1"/>
  <c r="AW64" i="1"/>
  <c r="AS64" i="1"/>
  <c r="BD64" i="1"/>
  <c r="AZ64" i="1"/>
  <c r="AV64" i="1"/>
  <c r="AN64" i="1"/>
  <c r="BB64" i="1"/>
  <c r="AG81" i="1"/>
  <c r="AH81" i="1"/>
  <c r="AG95" i="1"/>
  <c r="AF95" i="1"/>
  <c r="AX5" i="1"/>
  <c r="AT13" i="1"/>
  <c r="AX13" i="1"/>
  <c r="BB13" i="1"/>
  <c r="AU16" i="1"/>
  <c r="AY16" i="1"/>
  <c r="AM18" i="1"/>
  <c r="AU18" i="1"/>
  <c r="BC18" i="1"/>
  <c r="AF19" i="1"/>
  <c r="AY20" i="1"/>
  <c r="BC20" i="1"/>
  <c r="AF21" i="1"/>
  <c r="AM22" i="1"/>
  <c r="AU22" i="1"/>
  <c r="BC22" i="1"/>
  <c r="AF23" i="1"/>
  <c r="AU24" i="1"/>
  <c r="BC24" i="1"/>
  <c r="AF25" i="1"/>
  <c r="AU26" i="1"/>
  <c r="BC26" i="1"/>
  <c r="AF27" i="1"/>
  <c r="AM28" i="1"/>
  <c r="AU28" i="1"/>
  <c r="BC28" i="1"/>
  <c r="AF29" i="1"/>
  <c r="AM30" i="1"/>
  <c r="AU30" i="1"/>
  <c r="AY30" i="1"/>
  <c r="BC30" i="1"/>
  <c r="AF31" i="1"/>
  <c r="AR31" i="1"/>
  <c r="AF33" i="1"/>
  <c r="AW36" i="1"/>
  <c r="AW39" i="1"/>
  <c r="AW50" i="1"/>
  <c r="AW54" i="1"/>
  <c r="BE54" i="1"/>
  <c r="AW58" i="1"/>
  <c r="AM64" i="1"/>
  <c r="AH68" i="1"/>
  <c r="AG68" i="1"/>
  <c r="AG96" i="1"/>
  <c r="AH96" i="1"/>
  <c r="BE100" i="1"/>
  <c r="BA100" i="1"/>
  <c r="AW100" i="1"/>
  <c r="AS100" i="1"/>
  <c r="BD100" i="1"/>
  <c r="AZ100" i="1"/>
  <c r="AV100" i="1"/>
  <c r="AN100" i="1"/>
  <c r="AY100" i="1"/>
  <c r="AQ100" i="1"/>
  <c r="AX100" i="1"/>
  <c r="AT100" i="1"/>
  <c r="BC100" i="1"/>
  <c r="AM100" i="1"/>
  <c r="AF135" i="1"/>
  <c r="BC5" i="1"/>
  <c r="AM7" i="1"/>
  <c r="AU7" i="1"/>
  <c r="BC7" i="1"/>
  <c r="AM9" i="1"/>
  <c r="AY9" i="1"/>
  <c r="AY11" i="1"/>
  <c r="BC13" i="1"/>
  <c r="AN18" i="1"/>
  <c r="AV18" i="1"/>
  <c r="BD18" i="1"/>
  <c r="AZ20" i="1"/>
  <c r="AZ30" i="1"/>
  <c r="AH14" i="1"/>
  <c r="AT18" i="1"/>
  <c r="BB18" i="1"/>
  <c r="AX20" i="1"/>
  <c r="AX22" i="1"/>
  <c r="BB22" i="1"/>
  <c r="AX24" i="1"/>
  <c r="BB26" i="1"/>
  <c r="AX30" i="1"/>
  <c r="BD36" i="1"/>
  <c r="AZ36" i="1"/>
  <c r="AV36" i="1"/>
  <c r="AN36" i="1"/>
  <c r="BC36" i="1"/>
  <c r="AY36" i="1"/>
  <c r="AU36" i="1"/>
  <c r="AM36" i="1"/>
  <c r="AT36" i="1"/>
  <c r="BB36" i="1"/>
  <c r="BD39" i="1"/>
  <c r="AZ39" i="1"/>
  <c r="AV39" i="1"/>
  <c r="AN39" i="1"/>
  <c r="BC39" i="1"/>
  <c r="AY39" i="1"/>
  <c r="AU39" i="1"/>
  <c r="AM39" i="1"/>
  <c r="AT39" i="1"/>
  <c r="BB39" i="1"/>
  <c r="BD50" i="1"/>
  <c r="AZ50" i="1"/>
  <c r="AV50" i="1"/>
  <c r="AN50" i="1"/>
  <c r="BC50" i="1"/>
  <c r="AY50" i="1"/>
  <c r="AU50" i="1"/>
  <c r="AM50" i="1"/>
  <c r="AT50" i="1"/>
  <c r="BB50" i="1"/>
  <c r="BD58" i="1"/>
  <c r="AZ58" i="1"/>
  <c r="AV58" i="1"/>
  <c r="AN58" i="1"/>
  <c r="BC58" i="1"/>
  <c r="AY58" i="1"/>
  <c r="AU58" i="1"/>
  <c r="AM58" i="1"/>
  <c r="AT58" i="1"/>
  <c r="BB58" i="1"/>
  <c r="AT64" i="1"/>
  <c r="BE68" i="1"/>
  <c r="BA68" i="1"/>
  <c r="AW68" i="1"/>
  <c r="AS68" i="1"/>
  <c r="BD68" i="1"/>
  <c r="AY68" i="1"/>
  <c r="AT68" i="1"/>
  <c r="AN68" i="1"/>
  <c r="BC68" i="1"/>
  <c r="AX68" i="1"/>
  <c r="AR68" i="1"/>
  <c r="AM68" i="1"/>
  <c r="AT5" i="1"/>
  <c r="BB5" i="1"/>
  <c r="AX7" i="1"/>
  <c r="AT9" i="1"/>
  <c r="BB9" i="1"/>
  <c r="AT11" i="1"/>
  <c r="AX11" i="1"/>
  <c r="BB11" i="1"/>
  <c r="BC16" i="1"/>
  <c r="AF17" i="1"/>
  <c r="AY18" i="1"/>
  <c r="AM20" i="1"/>
  <c r="AU20" i="1"/>
  <c r="AY22" i="1"/>
  <c r="AM24" i="1"/>
  <c r="AY24" i="1"/>
  <c r="AM26" i="1"/>
  <c r="AY26" i="1"/>
  <c r="AY28" i="1"/>
  <c r="BC31" i="1"/>
  <c r="AY31" i="1"/>
  <c r="AU31" i="1"/>
  <c r="AM31" i="1"/>
  <c r="BB31" i="1"/>
  <c r="AX31" i="1"/>
  <c r="BE31" i="1"/>
  <c r="AF37" i="1"/>
  <c r="AH42" i="1"/>
  <c r="BD43" i="1"/>
  <c r="AZ43" i="1"/>
  <c r="AV43" i="1"/>
  <c r="AR43" i="1"/>
  <c r="AN43" i="1"/>
  <c r="BC43" i="1"/>
  <c r="AY43" i="1"/>
  <c r="AU43" i="1"/>
  <c r="AQ43" i="1"/>
  <c r="AM43" i="1"/>
  <c r="AT43" i="1"/>
  <c r="BB43" i="1"/>
  <c r="AH46" i="1"/>
  <c r="AF51" i="1"/>
  <c r="AF55" i="1"/>
  <c r="AF59" i="1"/>
  <c r="AF63" i="1"/>
  <c r="AF64" i="1"/>
  <c r="AU64" i="1"/>
  <c r="BC64" i="1"/>
  <c r="AG76" i="1"/>
  <c r="AH76" i="1"/>
  <c r="AF107" i="1"/>
  <c r="AH107" i="1"/>
  <c r="AG107" i="1"/>
  <c r="AM5" i="1"/>
  <c r="AU5" i="1"/>
  <c r="AY5" i="1"/>
  <c r="AY7" i="1"/>
  <c r="AU9" i="1"/>
  <c r="BC9" i="1"/>
  <c r="AM11" i="1"/>
  <c r="AU11" i="1"/>
  <c r="BC11" i="1"/>
  <c r="AM13" i="1"/>
  <c r="AU13" i="1"/>
  <c r="AY13" i="1"/>
  <c r="AM16" i="1"/>
  <c r="AV16" i="1"/>
  <c r="AZ16" i="1"/>
  <c r="BD16" i="1"/>
  <c r="AT17" i="1"/>
  <c r="AX17" i="1"/>
  <c r="BB17" i="1"/>
  <c r="AZ18" i="1"/>
  <c r="AT19" i="1"/>
  <c r="AX19" i="1"/>
  <c r="BB19" i="1"/>
  <c r="AN20" i="1"/>
  <c r="AV20" i="1"/>
  <c r="BD20" i="1"/>
  <c r="AT21" i="1"/>
  <c r="AX21" i="1"/>
  <c r="BB21" i="1"/>
  <c r="AN22" i="1"/>
  <c r="AV22" i="1"/>
  <c r="AZ22" i="1"/>
  <c r="BD22" i="1"/>
  <c r="AT23" i="1"/>
  <c r="AX23" i="1"/>
  <c r="BB23" i="1"/>
  <c r="AN24" i="1"/>
  <c r="AV24" i="1"/>
  <c r="AZ24" i="1"/>
  <c r="BD24" i="1"/>
  <c r="AT25" i="1"/>
  <c r="AX25" i="1"/>
  <c r="BB25" i="1"/>
  <c r="AN26" i="1"/>
  <c r="AV26" i="1"/>
  <c r="AZ26" i="1"/>
  <c r="BD26" i="1"/>
  <c r="AT27" i="1"/>
  <c r="AX27" i="1"/>
  <c r="BB27" i="1"/>
  <c r="AN28" i="1"/>
  <c r="AV28" i="1"/>
  <c r="AZ28" i="1"/>
  <c r="BD28" i="1"/>
  <c r="AT29" i="1"/>
  <c r="AN30" i="1"/>
  <c r="AV30" i="1"/>
  <c r="BD30" i="1"/>
  <c r="AN31" i="1"/>
  <c r="AS31" i="1"/>
  <c r="AZ31" i="1"/>
  <c r="AH33" i="1"/>
  <c r="BD34" i="1"/>
  <c r="AZ34" i="1"/>
  <c r="AV34" i="1"/>
  <c r="AN34" i="1"/>
  <c r="BC34" i="1"/>
  <c r="AY34" i="1"/>
  <c r="AU34" i="1"/>
  <c r="AM34" i="1"/>
  <c r="AT34" i="1"/>
  <c r="BB34" i="1"/>
  <c r="AX36" i="1"/>
  <c r="AH37" i="1"/>
  <c r="AX39" i="1"/>
  <c r="AO43" i="1"/>
  <c r="AW43" i="1"/>
  <c r="BE43" i="1"/>
  <c r="AF44" i="1"/>
  <c r="BD48" i="1"/>
  <c r="AZ48" i="1"/>
  <c r="AV48" i="1"/>
  <c r="AN48" i="1"/>
  <c r="BC48" i="1"/>
  <c r="AY48" i="1"/>
  <c r="AU48" i="1"/>
  <c r="AM48" i="1"/>
  <c r="AT48" i="1"/>
  <c r="BB48" i="1"/>
  <c r="AX50" i="1"/>
  <c r="AH51" i="1"/>
  <c r="BD52" i="1"/>
  <c r="AZ52" i="1"/>
  <c r="AV52" i="1"/>
  <c r="AN52" i="1"/>
  <c r="BC52" i="1"/>
  <c r="AY52" i="1"/>
  <c r="AU52" i="1"/>
  <c r="AM52" i="1"/>
  <c r="AT52" i="1"/>
  <c r="BB52" i="1"/>
  <c r="AX54" i="1"/>
  <c r="AH55" i="1"/>
  <c r="BD56" i="1"/>
  <c r="AZ56" i="1"/>
  <c r="AV56" i="1"/>
  <c r="AN56" i="1"/>
  <c r="BC56" i="1"/>
  <c r="AY56" i="1"/>
  <c r="AU56" i="1"/>
  <c r="AM56" i="1"/>
  <c r="AT56" i="1"/>
  <c r="BB56" i="1"/>
  <c r="AX58" i="1"/>
  <c r="AH59" i="1"/>
  <c r="BD60" i="1"/>
  <c r="AZ60" i="1"/>
  <c r="AV60" i="1"/>
  <c r="AN60" i="1"/>
  <c r="BC60" i="1"/>
  <c r="AY60" i="1"/>
  <c r="AU60" i="1"/>
  <c r="AM60" i="1"/>
  <c r="AT60" i="1"/>
  <c r="BB60" i="1"/>
  <c r="AH61" i="1"/>
  <c r="AG61" i="1"/>
  <c r="BE62" i="1"/>
  <c r="BA62" i="1"/>
  <c r="AW62" i="1"/>
  <c r="AS62" i="1"/>
  <c r="BD62" i="1"/>
  <c r="AZ62" i="1"/>
  <c r="AV62" i="1"/>
  <c r="AN62" i="1"/>
  <c r="AT62" i="1"/>
  <c r="BB62" i="1"/>
  <c r="AG64" i="1"/>
  <c r="AX64" i="1"/>
  <c r="BE66" i="1"/>
  <c r="BA66" i="1"/>
  <c r="BB66" i="1"/>
  <c r="AW66" i="1"/>
  <c r="AS66" i="1"/>
  <c r="AZ66" i="1"/>
  <c r="AV66" i="1"/>
  <c r="AN66" i="1"/>
  <c r="AT66" i="1"/>
  <c r="BC66" i="1"/>
  <c r="AF68" i="1"/>
  <c r="BB68" i="1"/>
  <c r="BC69" i="1"/>
  <c r="AY69" i="1"/>
  <c r="AU69" i="1"/>
  <c r="AM69" i="1"/>
  <c r="BE69" i="1"/>
  <c r="AZ69" i="1"/>
  <c r="AT69" i="1"/>
  <c r="BD69" i="1"/>
  <c r="AX69" i="1"/>
  <c r="AS69" i="1"/>
  <c r="AN69" i="1"/>
  <c r="AW69" i="1"/>
  <c r="BB72" i="1"/>
  <c r="BE72" i="1"/>
  <c r="BA72" i="1"/>
  <c r="AW72" i="1"/>
  <c r="AS72" i="1"/>
  <c r="AY72" i="1"/>
  <c r="AT72" i="1"/>
  <c r="AN72" i="1"/>
  <c r="BD72" i="1"/>
  <c r="AX72" i="1"/>
  <c r="AR72" i="1"/>
  <c r="AM72" i="1"/>
  <c r="AV72" i="1"/>
  <c r="BD75" i="1"/>
  <c r="AZ75" i="1"/>
  <c r="AV75" i="1"/>
  <c r="AN75" i="1"/>
  <c r="BC75" i="1"/>
  <c r="AY75" i="1"/>
  <c r="AU75" i="1"/>
  <c r="AM75" i="1"/>
  <c r="BA75" i="1"/>
  <c r="AS75" i="1"/>
  <c r="AX75" i="1"/>
  <c r="BB75" i="1"/>
  <c r="AF76" i="1"/>
  <c r="BD80" i="1"/>
  <c r="AZ80" i="1"/>
  <c r="AV80" i="1"/>
  <c r="AN80" i="1"/>
  <c r="BC80" i="1"/>
  <c r="AY80" i="1"/>
  <c r="AU80" i="1"/>
  <c r="AM80" i="1"/>
  <c r="AX80" i="1"/>
  <c r="BE80" i="1"/>
  <c r="AW80" i="1"/>
  <c r="BB80" i="1"/>
  <c r="AG84" i="1"/>
  <c r="AH84" i="1"/>
  <c r="AG88" i="1"/>
  <c r="AH88" i="1"/>
  <c r="AU100" i="1"/>
  <c r="BE103" i="1"/>
  <c r="BA103" i="1"/>
  <c r="AW103" i="1"/>
  <c r="AS103" i="1"/>
  <c r="BD103" i="1"/>
  <c r="AZ103" i="1"/>
  <c r="AV103" i="1"/>
  <c r="AN103" i="1"/>
  <c r="AY103" i="1"/>
  <c r="AX103" i="1"/>
  <c r="AT103" i="1"/>
  <c r="BC103" i="1"/>
  <c r="AM103" i="1"/>
  <c r="BE111" i="1"/>
  <c r="BA111" i="1"/>
  <c r="AW111" i="1"/>
  <c r="AS111" i="1"/>
  <c r="BD111" i="1"/>
  <c r="AZ111" i="1"/>
  <c r="AV111" i="1"/>
  <c r="AN111" i="1"/>
  <c r="AY111" i="1"/>
  <c r="AX111" i="1"/>
  <c r="AU111" i="1"/>
  <c r="AT111" i="1"/>
  <c r="AP138" i="1"/>
  <c r="AP137" i="1"/>
  <c r="AP135" i="1"/>
  <c r="AR134" i="1"/>
  <c r="AR133" i="1"/>
  <c r="AO138" i="1"/>
  <c r="AO137" i="1"/>
  <c r="AQ136" i="1"/>
  <c r="AO135" i="1"/>
  <c r="AQ134" i="1"/>
  <c r="AQ133" i="1"/>
  <c r="AQ132" i="1"/>
  <c r="AO131" i="1"/>
  <c r="AQ130" i="1"/>
  <c r="AO136" i="1"/>
  <c r="AQ135" i="1"/>
  <c r="AO134" i="1"/>
  <c r="AR132" i="1"/>
  <c r="AQ131" i="1"/>
  <c r="AO130" i="1"/>
  <c r="AR129" i="1"/>
  <c r="AP128" i="1"/>
  <c r="AR127" i="1"/>
  <c r="AP126" i="1"/>
  <c r="AR125" i="1"/>
  <c r="AR138" i="1"/>
  <c r="AP132" i="1"/>
  <c r="AP131" i="1"/>
  <c r="AQ129" i="1"/>
  <c r="AO128" i="1"/>
  <c r="AQ127" i="1"/>
  <c r="AO126" i="1"/>
  <c r="AQ125" i="1"/>
  <c r="AO124" i="1"/>
  <c r="AQ123" i="1"/>
  <c r="AQ137" i="1"/>
  <c r="AP133" i="1"/>
  <c r="AR131" i="1"/>
  <c r="AP127" i="1"/>
  <c r="AR126" i="1"/>
  <c r="AP124" i="1"/>
  <c r="AR123" i="1"/>
  <c r="AR122" i="1"/>
  <c r="AP121" i="1"/>
  <c r="AR120" i="1"/>
  <c r="AP119" i="1"/>
  <c r="AR118" i="1"/>
  <c r="AP117" i="1"/>
  <c r="AR116" i="1"/>
  <c r="AP115" i="1"/>
  <c r="AO133" i="1"/>
  <c r="AO127" i="1"/>
  <c r="AP123" i="1"/>
  <c r="AQ122" i="1"/>
  <c r="AO121" i="1"/>
  <c r="AQ120" i="1"/>
  <c r="AO119" i="1"/>
  <c r="AQ118" i="1"/>
  <c r="AO117" i="1"/>
  <c r="AQ116" i="1"/>
  <c r="AO115" i="1"/>
  <c r="AQ114" i="1"/>
  <c r="AO113" i="1"/>
  <c r="AR137" i="1"/>
  <c r="AO132" i="1"/>
  <c r="AP130" i="1"/>
  <c r="AQ124" i="1"/>
  <c r="AO120" i="1"/>
  <c r="AQ119" i="1"/>
  <c r="AO116" i="1"/>
  <c r="AQ115" i="1"/>
  <c r="AP114" i="1"/>
  <c r="AP113" i="1"/>
  <c r="AQ112" i="1"/>
  <c r="AO111" i="1"/>
  <c r="AQ110" i="1"/>
  <c r="AO109" i="1"/>
  <c r="AQ108" i="1"/>
  <c r="AO107" i="1"/>
  <c r="AQ106" i="1"/>
  <c r="AO105" i="1"/>
  <c r="AQ104" i="1"/>
  <c r="AO103" i="1"/>
  <c r="AQ102" i="1"/>
  <c r="AO101" i="1"/>
  <c r="AO100" i="1"/>
  <c r="AQ99" i="1"/>
  <c r="AO98" i="1"/>
  <c r="AQ97" i="1"/>
  <c r="AO96" i="1"/>
  <c r="AQ95" i="1"/>
  <c r="AO94" i="1"/>
  <c r="AQ93" i="1"/>
  <c r="AR128" i="1"/>
  <c r="AO123" i="1"/>
  <c r="AP122" i="1"/>
  <c r="AP118" i="1"/>
  <c r="AR117" i="1"/>
  <c r="AO114" i="1"/>
  <c r="AP112" i="1"/>
  <c r="AR111" i="1"/>
  <c r="AR109" i="1"/>
  <c r="AR107" i="1"/>
  <c r="AP106" i="1"/>
  <c r="AR105" i="1"/>
  <c r="AP104" i="1"/>
  <c r="AR103" i="1"/>
  <c r="AP102" i="1"/>
  <c r="AR101" i="1"/>
  <c r="AR100" i="1"/>
  <c r="AP99" i="1"/>
  <c r="AR98" i="1"/>
  <c r="AP97" i="1"/>
  <c r="AR96" i="1"/>
  <c r="AP95" i="1"/>
  <c r="AR94" i="1"/>
  <c r="AP93" i="1"/>
  <c r="AQ92" i="1"/>
  <c r="AQ91" i="1"/>
  <c r="AO90" i="1"/>
  <c r="AQ89" i="1"/>
  <c r="AQ138" i="1"/>
  <c r="AP129" i="1"/>
  <c r="AR124" i="1"/>
  <c r="AO122" i="1"/>
  <c r="AR119" i="1"/>
  <c r="AP116" i="1"/>
  <c r="AQ113" i="1"/>
  <c r="AQ111" i="1"/>
  <c r="AO110" i="1"/>
  <c r="AQ107" i="1"/>
  <c r="AO106" i="1"/>
  <c r="AQ103" i="1"/>
  <c r="AO102" i="1"/>
  <c r="AP96" i="1"/>
  <c r="AO95" i="1"/>
  <c r="AR92" i="1"/>
  <c r="AP91" i="1"/>
  <c r="AP90" i="1"/>
  <c r="AP88" i="1"/>
  <c r="AR87" i="1"/>
  <c r="AR85" i="1"/>
  <c r="AP84" i="1"/>
  <c r="AR83" i="1"/>
  <c r="AP82" i="1"/>
  <c r="AP81" i="1"/>
  <c r="AR80" i="1"/>
  <c r="AP79" i="1"/>
  <c r="AP78" i="1"/>
  <c r="AR77" i="1"/>
  <c r="AP76" i="1"/>
  <c r="AR75" i="1"/>
  <c r="AP74" i="1"/>
  <c r="AR73" i="1"/>
  <c r="AO129" i="1"/>
  <c r="AP125" i="1"/>
  <c r="AQ117" i="1"/>
  <c r="AR112" i="1"/>
  <c r="AP111" i="1"/>
  <c r="AR108" i="1"/>
  <c r="AP107" i="1"/>
  <c r="AR104" i="1"/>
  <c r="AP103" i="1"/>
  <c r="AQ101" i="1"/>
  <c r="AP100" i="1"/>
  <c r="AQ98" i="1"/>
  <c r="AR97" i="1"/>
  <c r="AQ94" i="1"/>
  <c r="AR93" i="1"/>
  <c r="AP92" i="1"/>
  <c r="AO91" i="1"/>
  <c r="AR89" i="1"/>
  <c r="AO88" i="1"/>
  <c r="AQ87" i="1"/>
  <c r="AQ85" i="1"/>
  <c r="AO84" i="1"/>
  <c r="AQ83" i="1"/>
  <c r="AO82" i="1"/>
  <c r="AO81" i="1"/>
  <c r="AQ80" i="1"/>
  <c r="AO79" i="1"/>
  <c r="AO78" i="1"/>
  <c r="AQ77" i="1"/>
  <c r="AO76" i="1"/>
  <c r="AQ75" i="1"/>
  <c r="AO74" i="1"/>
  <c r="AQ73" i="1"/>
  <c r="AO72" i="1"/>
  <c r="AQ71" i="1"/>
  <c r="AO70" i="1"/>
  <c r="AQ69" i="1"/>
  <c r="AO68" i="1"/>
  <c r="AO125" i="1"/>
  <c r="AO118" i="1"/>
  <c r="AR115" i="1"/>
  <c r="AR113" i="1"/>
  <c r="AO112" i="1"/>
  <c r="AP109" i="1"/>
  <c r="AO104" i="1"/>
  <c r="AR102" i="1"/>
  <c r="AO99" i="1"/>
  <c r="AP98" i="1"/>
  <c r="AO93" i="1"/>
  <c r="AR91" i="1"/>
  <c r="AO89" i="1"/>
  <c r="AQ88" i="1"/>
  <c r="AO85" i="1"/>
  <c r="AQ84" i="1"/>
  <c r="AR82" i="1"/>
  <c r="AP80" i="1"/>
  <c r="AQ79" i="1"/>
  <c r="AO77" i="1"/>
  <c r="AQ76" i="1"/>
  <c r="AO73" i="1"/>
  <c r="AR71" i="1"/>
  <c r="AQ70" i="1"/>
  <c r="AO69" i="1"/>
  <c r="AO66" i="1"/>
  <c r="AQ65" i="1"/>
  <c r="AO64" i="1"/>
  <c r="AQ63" i="1"/>
  <c r="AO62" i="1"/>
  <c r="AQ61" i="1"/>
  <c r="AR60" i="1"/>
  <c r="AP59" i="1"/>
  <c r="AR58" i="1"/>
  <c r="AP57" i="1"/>
  <c r="AR56" i="1"/>
  <c r="AP55" i="1"/>
  <c r="AP53" i="1"/>
  <c r="AR52" i="1"/>
  <c r="AP51" i="1"/>
  <c r="AR50" i="1"/>
  <c r="AP49" i="1"/>
  <c r="AR48" i="1"/>
  <c r="AP47" i="1"/>
  <c r="AP46" i="1"/>
  <c r="AR45" i="1"/>
  <c r="AP44" i="1"/>
  <c r="AR41" i="1"/>
  <c r="AP40" i="1"/>
  <c r="AR39" i="1"/>
  <c r="AP38" i="1"/>
  <c r="AP37" i="1"/>
  <c r="AR36" i="1"/>
  <c r="AP35" i="1"/>
  <c r="AR34" i="1"/>
  <c r="AP33" i="1"/>
  <c r="AO32" i="1"/>
  <c r="AQ31" i="1"/>
  <c r="AQ128" i="1"/>
  <c r="AQ121" i="1"/>
  <c r="AR114" i="1"/>
  <c r="AR110" i="1"/>
  <c r="AQ105" i="1"/>
  <c r="AO92" i="1"/>
  <c r="AR90" i="1"/>
  <c r="AP87" i="1"/>
  <c r="AP83" i="1"/>
  <c r="AQ82" i="1"/>
  <c r="AO80" i="1"/>
  <c r="AR78" i="1"/>
  <c r="AP75" i="1"/>
  <c r="AR74" i="1"/>
  <c r="AP71" i="1"/>
  <c r="AP70" i="1"/>
  <c r="AR66" i="1"/>
  <c r="AP65" i="1"/>
  <c r="AR64" i="1"/>
  <c r="AP63" i="1"/>
  <c r="AR62" i="1"/>
  <c r="AP61" i="1"/>
  <c r="AQ60" i="1"/>
  <c r="AO59" i="1"/>
  <c r="AQ58" i="1"/>
  <c r="AO57" i="1"/>
  <c r="AQ56" i="1"/>
  <c r="AO55" i="1"/>
  <c r="AQ54" i="1"/>
  <c r="AO53" i="1"/>
  <c r="AQ52" i="1"/>
  <c r="AO51" i="1"/>
  <c r="AQ50" i="1"/>
  <c r="AO49" i="1"/>
  <c r="AQ48" i="1"/>
  <c r="AO47" i="1"/>
  <c r="AO46" i="1"/>
  <c r="AQ45" i="1"/>
  <c r="AQ41" i="1"/>
  <c r="AO40" i="1"/>
  <c r="AQ39" i="1"/>
  <c r="AO38" i="1"/>
  <c r="AO37" i="1"/>
  <c r="AQ36" i="1"/>
  <c r="AO35" i="1"/>
  <c r="AQ34" i="1"/>
  <c r="AO33" i="1"/>
  <c r="AR32" i="1"/>
  <c r="AP4" i="1"/>
  <c r="AT4" i="1"/>
  <c r="AX4" i="1"/>
  <c r="BB4" i="1"/>
  <c r="AN5" i="1"/>
  <c r="AR5" i="1"/>
  <c r="AV5" i="1"/>
  <c r="AZ5" i="1"/>
  <c r="AP6" i="1"/>
  <c r="AT6" i="1"/>
  <c r="AX6" i="1"/>
  <c r="AN7" i="1"/>
  <c r="AR7" i="1"/>
  <c r="AV7" i="1"/>
  <c r="AZ7" i="1"/>
  <c r="AP8" i="1"/>
  <c r="AT8" i="1"/>
  <c r="AX8" i="1"/>
  <c r="AN9" i="1"/>
  <c r="AR9" i="1"/>
  <c r="AV9" i="1"/>
  <c r="AZ9" i="1"/>
  <c r="AP10" i="1"/>
  <c r="AT10" i="1"/>
  <c r="AX10" i="1"/>
  <c r="AN11" i="1"/>
  <c r="AR11" i="1"/>
  <c r="AV11" i="1"/>
  <c r="AZ11" i="1"/>
  <c r="AP12" i="1"/>
  <c r="AT12" i="1"/>
  <c r="AX12" i="1"/>
  <c r="AN13" i="1"/>
  <c r="AR13" i="1"/>
  <c r="AV13" i="1"/>
  <c r="AZ13" i="1"/>
  <c r="AP14" i="1"/>
  <c r="AT14" i="1"/>
  <c r="AX14" i="1"/>
  <c r="AP15" i="1"/>
  <c r="AN16" i="1"/>
  <c r="AR16" i="1"/>
  <c r="AW16" i="1"/>
  <c r="BA16" i="1"/>
  <c r="AM17" i="1"/>
  <c r="AQ17" i="1"/>
  <c r="AU17" i="1"/>
  <c r="AY17" i="1"/>
  <c r="AO18" i="1"/>
  <c r="AS18" i="1"/>
  <c r="AW18" i="1"/>
  <c r="BA18" i="1"/>
  <c r="AM19" i="1"/>
  <c r="AQ19" i="1"/>
  <c r="AU19" i="1"/>
  <c r="AY19" i="1"/>
  <c r="AO20" i="1"/>
  <c r="AS20" i="1"/>
  <c r="AW20" i="1"/>
  <c r="BA20" i="1"/>
  <c r="AM21" i="1"/>
  <c r="AQ21" i="1"/>
  <c r="AU21" i="1"/>
  <c r="AY21" i="1"/>
  <c r="AO22" i="1"/>
  <c r="AS22" i="1"/>
  <c r="AW22" i="1"/>
  <c r="BA22" i="1"/>
  <c r="AM23" i="1"/>
  <c r="AQ23" i="1"/>
  <c r="AU23" i="1"/>
  <c r="AY23" i="1"/>
  <c r="AO24" i="1"/>
  <c r="AS24" i="1"/>
  <c r="AW24" i="1"/>
  <c r="BA24" i="1"/>
  <c r="AM25" i="1"/>
  <c r="AQ25" i="1"/>
  <c r="AU25" i="1"/>
  <c r="AY25" i="1"/>
  <c r="AO26" i="1"/>
  <c r="AS26" i="1"/>
  <c r="AW26" i="1"/>
  <c r="BA26" i="1"/>
  <c r="AM27" i="1"/>
  <c r="AQ27" i="1"/>
  <c r="AU27" i="1"/>
  <c r="AY27" i="1"/>
  <c r="AO28" i="1"/>
  <c r="AS28" i="1"/>
  <c r="AW28" i="1"/>
  <c r="BA28" i="1"/>
  <c r="AM29" i="1"/>
  <c r="AO30" i="1"/>
  <c r="AS30" i="1"/>
  <c r="AW30" i="1"/>
  <c r="BA30" i="1"/>
  <c r="AH31" i="1"/>
  <c r="AO31" i="1"/>
  <c r="AT31" i="1"/>
  <c r="BA31" i="1"/>
  <c r="BE32" i="1"/>
  <c r="BA32" i="1"/>
  <c r="AW32" i="1"/>
  <c r="AS32" i="1"/>
  <c r="BD32" i="1"/>
  <c r="AZ32" i="1"/>
  <c r="AV32" i="1"/>
  <c r="AN32" i="1"/>
  <c r="AT32" i="1"/>
  <c r="BB32" i="1"/>
  <c r="AQ33" i="1"/>
  <c r="AO34" i="1"/>
  <c r="AW34" i="1"/>
  <c r="BE34" i="1"/>
  <c r="AF35" i="1"/>
  <c r="AS36" i="1"/>
  <c r="BA36" i="1"/>
  <c r="AQ37" i="1"/>
  <c r="AF38" i="1"/>
  <c r="AS39" i="1"/>
  <c r="BA39" i="1"/>
  <c r="BD41" i="1"/>
  <c r="AZ41" i="1"/>
  <c r="AV41" i="1"/>
  <c r="AN41" i="1"/>
  <c r="BC41" i="1"/>
  <c r="AY41" i="1"/>
  <c r="AU41" i="1"/>
  <c r="AM41" i="1"/>
  <c r="AT41" i="1"/>
  <c r="BB41" i="1"/>
  <c r="AG42" i="1"/>
  <c r="AP43" i="1"/>
  <c r="AX43" i="1"/>
  <c r="AH44" i="1"/>
  <c r="BD45" i="1"/>
  <c r="AZ45" i="1"/>
  <c r="AV45" i="1"/>
  <c r="AN45" i="1"/>
  <c r="BC45" i="1"/>
  <c r="AY45" i="1"/>
  <c r="AU45" i="1"/>
  <c r="AM45" i="1"/>
  <c r="AT45" i="1"/>
  <c r="BB45" i="1"/>
  <c r="AG46" i="1"/>
  <c r="AR46" i="1"/>
  <c r="AO48" i="1"/>
  <c r="AW48" i="1"/>
  <c r="BE48" i="1"/>
  <c r="AF49" i="1"/>
  <c r="AS50" i="1"/>
  <c r="BA50" i="1"/>
  <c r="AQ51" i="1"/>
  <c r="AO52" i="1"/>
  <c r="AW52" i="1"/>
  <c r="BE52" i="1"/>
  <c r="AF53" i="1"/>
  <c r="AS54" i="1"/>
  <c r="BA54" i="1"/>
  <c r="AQ55" i="1"/>
  <c r="AO56" i="1"/>
  <c r="AW56" i="1"/>
  <c r="BE56" i="1"/>
  <c r="AF57" i="1"/>
  <c r="AS58" i="1"/>
  <c r="BA58" i="1"/>
  <c r="AQ59" i="1"/>
  <c r="AO60" i="1"/>
  <c r="AW60" i="1"/>
  <c r="BE60" i="1"/>
  <c r="AF61" i="1"/>
  <c r="AF62" i="1"/>
  <c r="AM62" i="1"/>
  <c r="AU62" i="1"/>
  <c r="BC62" i="1"/>
  <c r="AH63" i="1"/>
  <c r="AR63" i="1"/>
  <c r="AQ64" i="1"/>
  <c r="AY64" i="1"/>
  <c r="AF65" i="1"/>
  <c r="AF66" i="1"/>
  <c r="AM66" i="1"/>
  <c r="AU66" i="1"/>
  <c r="BD66" i="1"/>
  <c r="AU68" i="1"/>
  <c r="AP69" i="1"/>
  <c r="BA69" i="1"/>
  <c r="AH72" i="1"/>
  <c r="AG72" i="1"/>
  <c r="AP72" i="1"/>
  <c r="AZ72" i="1"/>
  <c r="AO75" i="1"/>
  <c r="BE75" i="1"/>
  <c r="AS80" i="1"/>
  <c r="AR81" i="1"/>
  <c r="BD83" i="1"/>
  <c r="AZ83" i="1"/>
  <c r="AV83" i="1"/>
  <c r="AN83" i="1"/>
  <c r="BC83" i="1"/>
  <c r="AY83" i="1"/>
  <c r="AU83" i="1"/>
  <c r="AM83" i="1"/>
  <c r="BA83" i="1"/>
  <c r="AS83" i="1"/>
  <c r="AX83" i="1"/>
  <c r="BB83" i="1"/>
  <c r="AF84" i="1"/>
  <c r="AR84" i="1"/>
  <c r="BD87" i="1"/>
  <c r="AZ87" i="1"/>
  <c r="AV87" i="1"/>
  <c r="AN87" i="1"/>
  <c r="BC87" i="1"/>
  <c r="AY87" i="1"/>
  <c r="AU87" i="1"/>
  <c r="AM87" i="1"/>
  <c r="BA87" i="1"/>
  <c r="AS87" i="1"/>
  <c r="AX87" i="1"/>
  <c r="BB87" i="1"/>
  <c r="AF88" i="1"/>
  <c r="AR88" i="1"/>
  <c r="AF90" i="1"/>
  <c r="AG90" i="1"/>
  <c r="AJ90" i="1" s="1"/>
  <c r="BC91" i="1"/>
  <c r="AY91" i="1"/>
  <c r="AU91" i="1"/>
  <c r="AM91" i="1"/>
  <c r="BA91" i="1"/>
  <c r="AV91" i="1"/>
  <c r="BE91" i="1"/>
  <c r="AZ91" i="1"/>
  <c r="AT91" i="1"/>
  <c r="BB91" i="1"/>
  <c r="AX91" i="1"/>
  <c r="AN91" i="1"/>
  <c r="BE96" i="1"/>
  <c r="BA96" i="1"/>
  <c r="AW96" i="1"/>
  <c r="AS96" i="1"/>
  <c r="BD96" i="1"/>
  <c r="AZ96" i="1"/>
  <c r="AV96" i="1"/>
  <c r="AN96" i="1"/>
  <c r="AX96" i="1"/>
  <c r="BC96" i="1"/>
  <c r="AU96" i="1"/>
  <c r="AM96" i="1"/>
  <c r="AY96" i="1"/>
  <c r="AT96" i="1"/>
  <c r="BB100" i="1"/>
  <c r="AU103" i="1"/>
  <c r="AO108" i="1"/>
  <c r="AM111" i="1"/>
  <c r="AF126" i="1"/>
  <c r="AH126" i="1"/>
  <c r="AS33" i="1"/>
  <c r="AW33" i="1"/>
  <c r="BA33" i="1"/>
  <c r="BE33" i="1"/>
  <c r="AS35" i="1"/>
  <c r="AW35" i="1"/>
  <c r="BA35" i="1"/>
  <c r="BE35" i="1"/>
  <c r="AS37" i="1"/>
  <c r="AW37" i="1"/>
  <c r="BA37" i="1"/>
  <c r="BE37" i="1"/>
  <c r="AS38" i="1"/>
  <c r="AW38" i="1"/>
  <c r="BA38" i="1"/>
  <c r="BE38" i="1"/>
  <c r="AO42" i="1"/>
  <c r="AS42" i="1"/>
  <c r="AW42" i="1"/>
  <c r="BA42" i="1"/>
  <c r="BE42" i="1"/>
  <c r="AO44" i="1"/>
  <c r="AS44" i="1"/>
  <c r="AW44" i="1"/>
  <c r="BA44" i="1"/>
  <c r="BE44" i="1"/>
  <c r="AS46" i="1"/>
  <c r="AW46" i="1"/>
  <c r="BA46" i="1"/>
  <c r="BE46" i="1"/>
  <c r="AS49" i="1"/>
  <c r="AW49" i="1"/>
  <c r="BA49" i="1"/>
  <c r="BE49" i="1"/>
  <c r="AS51" i="1"/>
  <c r="AW51" i="1"/>
  <c r="BA51" i="1"/>
  <c r="BE51" i="1"/>
  <c r="AS53" i="1"/>
  <c r="AW53" i="1"/>
  <c r="BA53" i="1"/>
  <c r="BE53" i="1"/>
  <c r="AS55" i="1"/>
  <c r="AW55" i="1"/>
  <c r="BA55" i="1"/>
  <c r="BE55" i="1"/>
  <c r="AS57" i="1"/>
  <c r="AW57" i="1"/>
  <c r="BA57" i="1"/>
  <c r="BE57" i="1"/>
  <c r="AT61" i="1"/>
  <c r="AX61" i="1"/>
  <c r="BB61" i="1"/>
  <c r="AT63" i="1"/>
  <c r="AX63" i="1"/>
  <c r="BB63" i="1"/>
  <c r="AT65" i="1"/>
  <c r="AX65" i="1"/>
  <c r="BB65" i="1"/>
  <c r="BD73" i="1"/>
  <c r="AZ73" i="1"/>
  <c r="AV73" i="1"/>
  <c r="AN73" i="1"/>
  <c r="BC73" i="1"/>
  <c r="AY73" i="1"/>
  <c r="AU73" i="1"/>
  <c r="AM73" i="1"/>
  <c r="AT73" i="1"/>
  <c r="BB73" i="1"/>
  <c r="BD77" i="1"/>
  <c r="AZ77" i="1"/>
  <c r="AV77" i="1"/>
  <c r="AN77" i="1"/>
  <c r="BC77" i="1"/>
  <c r="AY77" i="1"/>
  <c r="AU77" i="1"/>
  <c r="AM77" i="1"/>
  <c r="AT77" i="1"/>
  <c r="BB77" i="1"/>
  <c r="AF81" i="1"/>
  <c r="BD85" i="1"/>
  <c r="AZ85" i="1"/>
  <c r="AV85" i="1"/>
  <c r="AN85" i="1"/>
  <c r="BC85" i="1"/>
  <c r="AY85" i="1"/>
  <c r="AU85" i="1"/>
  <c r="AM85" i="1"/>
  <c r="AT85" i="1"/>
  <c r="BB85" i="1"/>
  <c r="BC89" i="1"/>
  <c r="AY89" i="1"/>
  <c r="AU89" i="1"/>
  <c r="BD89" i="1"/>
  <c r="AX89" i="1"/>
  <c r="AS89" i="1"/>
  <c r="AN89" i="1"/>
  <c r="BB89" i="1"/>
  <c r="AW89" i="1"/>
  <c r="AM89" i="1"/>
  <c r="AV89" i="1"/>
  <c r="BE107" i="1"/>
  <c r="BA107" i="1"/>
  <c r="AW107" i="1"/>
  <c r="AS107" i="1"/>
  <c r="BD107" i="1"/>
  <c r="AZ107" i="1"/>
  <c r="AV107" i="1"/>
  <c r="AN107" i="1"/>
  <c r="AY107" i="1"/>
  <c r="AX107" i="1"/>
  <c r="BB107" i="1"/>
  <c r="AF111" i="1"/>
  <c r="AH111" i="1"/>
  <c r="AG111" i="1"/>
  <c r="BE113" i="1"/>
  <c r="BA113" i="1"/>
  <c r="AW113" i="1"/>
  <c r="AS113" i="1"/>
  <c r="AZ113" i="1"/>
  <c r="AU113" i="1"/>
  <c r="BD113" i="1"/>
  <c r="AY113" i="1"/>
  <c r="AT113" i="1"/>
  <c r="AN113" i="1"/>
  <c r="BB113" i="1"/>
  <c r="AX113" i="1"/>
  <c r="AM113" i="1"/>
  <c r="AG115" i="1"/>
  <c r="AH115" i="1"/>
  <c r="AT33" i="1"/>
  <c r="AX33" i="1"/>
  <c r="AT35" i="1"/>
  <c r="AX35" i="1"/>
  <c r="AT37" i="1"/>
  <c r="AX37" i="1"/>
  <c r="AT38" i="1"/>
  <c r="AX38" i="1"/>
  <c r="AP42" i="1"/>
  <c r="AT42" i="1"/>
  <c r="AX42" i="1"/>
  <c r="AT44" i="1"/>
  <c r="AX44" i="1"/>
  <c r="AT46" i="1"/>
  <c r="AX46" i="1"/>
  <c r="AT49" i="1"/>
  <c r="AX49" i="1"/>
  <c r="AT51" i="1"/>
  <c r="AX51" i="1"/>
  <c r="AT53" i="1"/>
  <c r="AX53" i="1"/>
  <c r="AT55" i="1"/>
  <c r="AX55" i="1"/>
  <c r="AT57" i="1"/>
  <c r="AX57" i="1"/>
  <c r="AT59" i="1"/>
  <c r="AX59" i="1"/>
  <c r="AM61" i="1"/>
  <c r="AU61" i="1"/>
  <c r="AY61" i="1"/>
  <c r="AM63" i="1"/>
  <c r="AU63" i="1"/>
  <c r="AY63" i="1"/>
  <c r="AM65" i="1"/>
  <c r="AU65" i="1"/>
  <c r="AY65" i="1"/>
  <c r="BC67" i="1"/>
  <c r="AY67" i="1"/>
  <c r="AU67" i="1"/>
  <c r="AM67" i="1"/>
  <c r="AW67" i="1"/>
  <c r="BB67" i="1"/>
  <c r="AH69" i="1"/>
  <c r="AF70" i="1"/>
  <c r="BE70" i="1"/>
  <c r="BA70" i="1"/>
  <c r="AW70" i="1"/>
  <c r="AS70" i="1"/>
  <c r="AV70" i="1"/>
  <c r="BB70" i="1"/>
  <c r="BC71" i="1"/>
  <c r="AY71" i="1"/>
  <c r="AU71" i="1"/>
  <c r="AM71" i="1"/>
  <c r="AW71" i="1"/>
  <c r="BB71" i="1"/>
  <c r="AW73" i="1"/>
  <c r="BE73" i="1"/>
  <c r="AF74" i="1"/>
  <c r="AW77" i="1"/>
  <c r="BE77" i="1"/>
  <c r="AF78" i="1"/>
  <c r="AW85" i="1"/>
  <c r="BE85" i="1"/>
  <c r="AF86" i="1"/>
  <c r="AZ89" i="1"/>
  <c r="BE90" i="1"/>
  <c r="BA90" i="1"/>
  <c r="AW90" i="1"/>
  <c r="AS90" i="1"/>
  <c r="AZ90" i="1"/>
  <c r="AU90" i="1"/>
  <c r="BD90" i="1"/>
  <c r="AY90" i="1"/>
  <c r="AT90" i="1"/>
  <c r="AN90" i="1"/>
  <c r="AV90" i="1"/>
  <c r="AH95" i="1"/>
  <c r="AF100" i="1"/>
  <c r="AH100" i="1"/>
  <c r="AG100" i="1"/>
  <c r="AF103" i="1"/>
  <c r="AH103" i="1"/>
  <c r="AG103" i="1"/>
  <c r="AM107" i="1"/>
  <c r="BC107" i="1"/>
  <c r="AF115" i="1"/>
  <c r="AS74" i="1"/>
  <c r="AW74" i="1"/>
  <c r="BA74" i="1"/>
  <c r="BE74" i="1"/>
  <c r="AS76" i="1"/>
  <c r="AW76" i="1"/>
  <c r="BA76" i="1"/>
  <c r="BE76" i="1"/>
  <c r="AS78" i="1"/>
  <c r="AW78" i="1"/>
  <c r="BA78" i="1"/>
  <c r="BE78" i="1"/>
  <c r="AS81" i="1"/>
  <c r="AW81" i="1"/>
  <c r="BA81" i="1"/>
  <c r="BE81" i="1"/>
  <c r="AS84" i="1"/>
  <c r="AW84" i="1"/>
  <c r="BA84" i="1"/>
  <c r="BE84" i="1"/>
  <c r="AS86" i="1"/>
  <c r="AW86" i="1"/>
  <c r="BA86" i="1"/>
  <c r="BE86" i="1"/>
  <c r="AS88" i="1"/>
  <c r="AW88" i="1"/>
  <c r="BA88" i="1"/>
  <c r="BE88" i="1"/>
  <c r="AH91" i="1"/>
  <c r="AF96" i="1"/>
  <c r="AH97" i="1"/>
  <c r="AH98" i="1"/>
  <c r="BE105" i="1"/>
  <c r="BA105" i="1"/>
  <c r="AW105" i="1"/>
  <c r="AS105" i="1"/>
  <c r="BD105" i="1"/>
  <c r="AZ105" i="1"/>
  <c r="AV105" i="1"/>
  <c r="AN105" i="1"/>
  <c r="AT105" i="1"/>
  <c r="BB105" i="1"/>
  <c r="BE109" i="1"/>
  <c r="BA109" i="1"/>
  <c r="AW109" i="1"/>
  <c r="AS109" i="1"/>
  <c r="BD109" i="1"/>
  <c r="AZ109" i="1"/>
  <c r="AV109" i="1"/>
  <c r="AN109" i="1"/>
  <c r="AT109" i="1"/>
  <c r="BB109" i="1"/>
  <c r="AH113" i="1"/>
  <c r="AS114" i="1"/>
  <c r="AG119" i="1"/>
  <c r="AH119" i="1"/>
  <c r="BC122" i="1"/>
  <c r="AY122" i="1"/>
  <c r="BA122" i="1"/>
  <c r="AV122" i="1"/>
  <c r="AN122" i="1"/>
  <c r="BE122" i="1"/>
  <c r="AZ122" i="1"/>
  <c r="AU122" i="1"/>
  <c r="AM122" i="1"/>
  <c r="BB122" i="1"/>
  <c r="AS122" i="1"/>
  <c r="AX122" i="1"/>
  <c r="BD122" i="1"/>
  <c r="BE124" i="1"/>
  <c r="BA124" i="1"/>
  <c r="AW124" i="1"/>
  <c r="AS124" i="1"/>
  <c r="AZ124" i="1"/>
  <c r="AU124" i="1"/>
  <c r="BD124" i="1"/>
  <c r="AY124" i="1"/>
  <c r="AT124" i="1"/>
  <c r="AN124" i="1"/>
  <c r="BB124" i="1"/>
  <c r="AX124" i="1"/>
  <c r="AM124" i="1"/>
  <c r="BD127" i="1"/>
  <c r="AZ127" i="1"/>
  <c r="AV127" i="1"/>
  <c r="AN127" i="1"/>
  <c r="BC127" i="1"/>
  <c r="AY127" i="1"/>
  <c r="AU127" i="1"/>
  <c r="AM127" i="1"/>
  <c r="AX127" i="1"/>
  <c r="BE127" i="1"/>
  <c r="AW127" i="1"/>
  <c r="AT127" i="1"/>
  <c r="AS127" i="1"/>
  <c r="AT74" i="1"/>
  <c r="AX74" i="1"/>
  <c r="AT76" i="1"/>
  <c r="AX76" i="1"/>
  <c r="AT78" i="1"/>
  <c r="AX78" i="1"/>
  <c r="AT81" i="1"/>
  <c r="AX81" i="1"/>
  <c r="AT84" i="1"/>
  <c r="AX84" i="1"/>
  <c r="AT86" i="1"/>
  <c r="AX86" i="1"/>
  <c r="AT88" i="1"/>
  <c r="AX88" i="1"/>
  <c r="AH93" i="1"/>
  <c r="AG93" i="1"/>
  <c r="BE94" i="1"/>
  <c r="BA94" i="1"/>
  <c r="AW94" i="1"/>
  <c r="AS94" i="1"/>
  <c r="BD94" i="1"/>
  <c r="AZ94" i="1"/>
  <c r="AV94" i="1"/>
  <c r="AN94" i="1"/>
  <c r="AT94" i="1"/>
  <c r="BB94" i="1"/>
  <c r="BE98" i="1"/>
  <c r="BA98" i="1"/>
  <c r="AW98" i="1"/>
  <c r="AS98" i="1"/>
  <c r="BD98" i="1"/>
  <c r="AZ98" i="1"/>
  <c r="AV98" i="1"/>
  <c r="AN98" i="1"/>
  <c r="AT98" i="1"/>
  <c r="BB98" i="1"/>
  <c r="AH102" i="1"/>
  <c r="AH106" i="1"/>
  <c r="AH110" i="1"/>
  <c r="BD114" i="1"/>
  <c r="BC114" i="1"/>
  <c r="AY114" i="1"/>
  <c r="AU114" i="1"/>
  <c r="AM114" i="1"/>
  <c r="BA114" i="1"/>
  <c r="AV114" i="1"/>
  <c r="AZ114" i="1"/>
  <c r="AT114" i="1"/>
  <c r="AW114" i="1"/>
  <c r="BD118" i="1"/>
  <c r="AZ118" i="1"/>
  <c r="AV118" i="1"/>
  <c r="AN118" i="1"/>
  <c r="BC118" i="1"/>
  <c r="AY118" i="1"/>
  <c r="AU118" i="1"/>
  <c r="AM118" i="1"/>
  <c r="BA118" i="1"/>
  <c r="AS118" i="1"/>
  <c r="AX118" i="1"/>
  <c r="BB118" i="1"/>
  <c r="AF119" i="1"/>
  <c r="BA127" i="1"/>
  <c r="AF130" i="1"/>
  <c r="AT93" i="1"/>
  <c r="AX93" i="1"/>
  <c r="BB93" i="1"/>
  <c r="AT95" i="1"/>
  <c r="AX95" i="1"/>
  <c r="BB95" i="1"/>
  <c r="AG97" i="1"/>
  <c r="AT97" i="1"/>
  <c r="AX97" i="1"/>
  <c r="BB97" i="1"/>
  <c r="AG99" i="1"/>
  <c r="AT99" i="1"/>
  <c r="AX99" i="1"/>
  <c r="BB99" i="1"/>
  <c r="AG102" i="1"/>
  <c r="AT102" i="1"/>
  <c r="AX102" i="1"/>
  <c r="AG104" i="1"/>
  <c r="AT104" i="1"/>
  <c r="AX104" i="1"/>
  <c r="AG106" i="1"/>
  <c r="AT106" i="1"/>
  <c r="AX106" i="1"/>
  <c r="AG108" i="1"/>
  <c r="AI108" i="1" s="1"/>
  <c r="AP108" i="1"/>
  <c r="AT108" i="1"/>
  <c r="AX108" i="1"/>
  <c r="AG110" i="1"/>
  <c r="AT110" i="1"/>
  <c r="AX110" i="1"/>
  <c r="AG112" i="1"/>
  <c r="AT112" i="1"/>
  <c r="AX112" i="1"/>
  <c r="BB112" i="1"/>
  <c r="AH114" i="1"/>
  <c r="BD116" i="1"/>
  <c r="AZ116" i="1"/>
  <c r="AV116" i="1"/>
  <c r="AN116" i="1"/>
  <c r="BC116" i="1"/>
  <c r="AY116" i="1"/>
  <c r="AU116" i="1"/>
  <c r="AM116" i="1"/>
  <c r="AT116" i="1"/>
  <c r="BB116" i="1"/>
  <c r="AG117" i="1"/>
  <c r="BD120" i="1"/>
  <c r="AZ120" i="1"/>
  <c r="AV120" i="1"/>
  <c r="AN120" i="1"/>
  <c r="BC120" i="1"/>
  <c r="AY120" i="1"/>
  <c r="AU120" i="1"/>
  <c r="AM120" i="1"/>
  <c r="AT120" i="1"/>
  <c r="BB120" i="1"/>
  <c r="AG121" i="1"/>
  <c r="AM93" i="1"/>
  <c r="AU93" i="1"/>
  <c r="AY93" i="1"/>
  <c r="AM95" i="1"/>
  <c r="AU95" i="1"/>
  <c r="AY95" i="1"/>
  <c r="AM97" i="1"/>
  <c r="AU97" i="1"/>
  <c r="AY97" i="1"/>
  <c r="AG128" i="1"/>
  <c r="AH128" i="1"/>
  <c r="AS115" i="1"/>
  <c r="AW115" i="1"/>
  <c r="BA115" i="1"/>
  <c r="BE115" i="1"/>
  <c r="AS117" i="1"/>
  <c r="AW117" i="1"/>
  <c r="BA117" i="1"/>
  <c r="BE117" i="1"/>
  <c r="AS119" i="1"/>
  <c r="AW119" i="1"/>
  <c r="BA119" i="1"/>
  <c r="BE119" i="1"/>
  <c r="AS121" i="1"/>
  <c r="AW121" i="1"/>
  <c r="BA121" i="1"/>
  <c r="BE121" i="1"/>
  <c r="AS125" i="1"/>
  <c r="AF128" i="1"/>
  <c r="AS129" i="1"/>
  <c r="AT115" i="1"/>
  <c r="AX115" i="1"/>
  <c r="AT117" i="1"/>
  <c r="AX117" i="1"/>
  <c r="AT119" i="1"/>
  <c r="AX119" i="1"/>
  <c r="AT121" i="1"/>
  <c r="AX121" i="1"/>
  <c r="BD125" i="1"/>
  <c r="AZ125" i="1"/>
  <c r="AV125" i="1"/>
  <c r="AN125" i="1"/>
  <c r="BC125" i="1"/>
  <c r="AY125" i="1"/>
  <c r="AU125" i="1"/>
  <c r="AM125" i="1"/>
  <c r="AT125" i="1"/>
  <c r="BB125" i="1"/>
  <c r="AG126" i="1"/>
  <c r="BE129" i="1"/>
  <c r="BD129" i="1"/>
  <c r="AZ129" i="1"/>
  <c r="AV129" i="1"/>
  <c r="AN129" i="1"/>
  <c r="BC129" i="1"/>
  <c r="AY129" i="1"/>
  <c r="AU129" i="1"/>
  <c r="AM129" i="1"/>
  <c r="AT129" i="1"/>
  <c r="BB129" i="1"/>
  <c r="BC130" i="1"/>
  <c r="AY130" i="1"/>
  <c r="AU130" i="1"/>
  <c r="AM130" i="1"/>
  <c r="BE130" i="1"/>
  <c r="AZ130" i="1"/>
  <c r="AT130" i="1"/>
  <c r="BD130" i="1"/>
  <c r="AX130" i="1"/>
  <c r="AS130" i="1"/>
  <c r="AN130" i="1"/>
  <c r="AW130" i="1"/>
  <c r="AS126" i="1"/>
  <c r="AW126" i="1"/>
  <c r="BA126" i="1"/>
  <c r="BE126" i="1"/>
  <c r="AS128" i="1"/>
  <c r="AW128" i="1"/>
  <c r="BA128" i="1"/>
  <c r="BE128" i="1"/>
  <c r="AU131" i="1"/>
  <c r="AV132" i="1"/>
  <c r="AS133" i="1"/>
  <c r="BD136" i="1"/>
  <c r="AZ136" i="1"/>
  <c r="AV136" i="1"/>
  <c r="AN136" i="1"/>
  <c r="BC136" i="1"/>
  <c r="AY136" i="1"/>
  <c r="AU136" i="1"/>
  <c r="AM136" i="1"/>
  <c r="AT136" i="1"/>
  <c r="BB136" i="1"/>
  <c r="AG138" i="1"/>
  <c r="AT126" i="1"/>
  <c r="AX126" i="1"/>
  <c r="AT128" i="1"/>
  <c r="AX128" i="1"/>
  <c r="AH130" i="1"/>
  <c r="BE131" i="1"/>
  <c r="BA131" i="1"/>
  <c r="AW131" i="1"/>
  <c r="AS131" i="1"/>
  <c r="AV131" i="1"/>
  <c r="BB131" i="1"/>
  <c r="BC132" i="1"/>
  <c r="AY132" i="1"/>
  <c r="AU132" i="1"/>
  <c r="AM132" i="1"/>
  <c r="AW132" i="1"/>
  <c r="BB132" i="1"/>
  <c r="BD133" i="1"/>
  <c r="AZ133" i="1"/>
  <c r="AV133" i="1"/>
  <c r="AN133" i="1"/>
  <c r="BC133" i="1"/>
  <c r="AY133" i="1"/>
  <c r="AU133" i="1"/>
  <c r="AM133" i="1"/>
  <c r="AT133" i="1"/>
  <c r="BB133" i="1"/>
  <c r="AS135" i="1"/>
  <c r="AW135" i="1"/>
  <c r="BA135" i="1"/>
  <c r="BE135" i="1"/>
  <c r="AS138" i="1"/>
  <c r="AW138" i="1"/>
  <c r="BA138" i="1"/>
  <c r="BE138" i="1"/>
  <c r="AT135" i="1"/>
  <c r="AX135" i="1"/>
  <c r="AT138" i="1"/>
  <c r="AX138" i="1"/>
  <c r="AI32" i="1" l="1"/>
  <c r="AI78" i="1"/>
  <c r="AJ5" i="1"/>
  <c r="AJ87" i="1"/>
  <c r="AJ32" i="1"/>
  <c r="AI109" i="1"/>
  <c r="AJ13" i="1"/>
  <c r="AJ122" i="1"/>
  <c r="AI85" i="1"/>
  <c r="AI54" i="1"/>
  <c r="AJ133" i="1"/>
  <c r="AJ18" i="1"/>
  <c r="AI120" i="1"/>
  <c r="AI20" i="1"/>
  <c r="AI138" i="1"/>
  <c r="AJ35" i="1"/>
  <c r="AJ67" i="1"/>
  <c r="AI118" i="1"/>
  <c r="AJ45" i="1"/>
  <c r="AI13" i="1"/>
  <c r="AI48" i="1"/>
  <c r="AI127" i="1"/>
  <c r="AJ34" i="1"/>
  <c r="AJ104" i="1"/>
  <c r="AI94" i="1"/>
  <c r="AJ43" i="1"/>
  <c r="AI105" i="1"/>
  <c r="AI125" i="1"/>
  <c r="AI11" i="1"/>
  <c r="AI89" i="1"/>
  <c r="AJ56" i="1"/>
  <c r="AJ49" i="1"/>
  <c r="AJ118" i="1"/>
  <c r="AI19" i="1"/>
  <c r="AJ58" i="1"/>
  <c r="AI73" i="1"/>
  <c r="BF40" i="1"/>
  <c r="BG40" i="1" s="1"/>
  <c r="AI83" i="1"/>
  <c r="AI133" i="1"/>
  <c r="AI50" i="1"/>
  <c r="AJ99" i="1"/>
  <c r="AI58" i="1"/>
  <c r="AJ16" i="1"/>
  <c r="AI7" i="1"/>
  <c r="AJ73" i="1"/>
  <c r="AI116" i="1"/>
  <c r="AI67" i="1"/>
  <c r="AJ78" i="1"/>
  <c r="AI41" i="1"/>
  <c r="AI53" i="1"/>
  <c r="AI70" i="1"/>
  <c r="AI35" i="1"/>
  <c r="AI124" i="1"/>
  <c r="AJ20" i="1"/>
  <c r="AJ17" i="1"/>
  <c r="AI18" i="1"/>
  <c r="AJ105" i="1"/>
  <c r="AJ70" i="1"/>
  <c r="BF14" i="1"/>
  <c r="BG14" i="1" s="1"/>
  <c r="AJ117" i="1"/>
  <c r="AJ25" i="1"/>
  <c r="AJ23" i="1"/>
  <c r="AI75" i="1"/>
  <c r="AJ121" i="1"/>
  <c r="AJ85" i="1"/>
  <c r="AJ71" i="1"/>
  <c r="AJ94" i="1"/>
  <c r="AI30" i="1"/>
  <c r="AI49" i="1"/>
  <c r="AI136" i="1"/>
  <c r="AJ116" i="1"/>
  <c r="AI43" i="1"/>
  <c r="AJ132" i="1"/>
  <c r="AJ48" i="1"/>
  <c r="AJ75" i="1"/>
  <c r="AJ22" i="1"/>
  <c r="AI17" i="1"/>
  <c r="AI121" i="1"/>
  <c r="BF137" i="1"/>
  <c r="BG137" i="1" s="1"/>
  <c r="AJ120" i="1"/>
  <c r="AI9" i="1"/>
  <c r="AI129" i="1"/>
  <c r="AI25" i="1"/>
  <c r="AJ11" i="1"/>
  <c r="AJ36" i="1"/>
  <c r="BF47" i="1"/>
  <c r="BG47" i="1" s="1"/>
  <c r="AI28" i="1"/>
  <c r="AI23" i="1"/>
  <c r="AJ60" i="1"/>
  <c r="AJ109" i="1"/>
  <c r="AI99" i="1"/>
  <c r="AJ125" i="1"/>
  <c r="AI57" i="1"/>
  <c r="AI56" i="1"/>
  <c r="BF106" i="1"/>
  <c r="BG106" i="1" s="1"/>
  <c r="AI39" i="1"/>
  <c r="AI66" i="1"/>
  <c r="AJ24" i="1"/>
  <c r="AI27" i="1"/>
  <c r="AJ124" i="1"/>
  <c r="AJ86" i="1"/>
  <c r="AJ89" i="1"/>
  <c r="AI77" i="1"/>
  <c r="AI16" i="1"/>
  <c r="AI122" i="1"/>
  <c r="BF15" i="1"/>
  <c r="BG15" i="1" s="1"/>
  <c r="AJ136" i="1"/>
  <c r="BF10" i="1"/>
  <c r="BG10" i="1" s="1"/>
  <c r="AR141" i="1"/>
  <c r="AI60" i="1"/>
  <c r="AJ50" i="1"/>
  <c r="AI45" i="1"/>
  <c r="BF27" i="1"/>
  <c r="BG27" i="1" s="1"/>
  <c r="AI52" i="1"/>
  <c r="AJ7" i="1"/>
  <c r="AJ39" i="1"/>
  <c r="AJ66" i="1"/>
  <c r="AI22" i="1"/>
  <c r="AI132" i="1"/>
  <c r="AJ64" i="1"/>
  <c r="AI29" i="1"/>
  <c r="AJ41" i="1"/>
  <c r="AI62" i="1"/>
  <c r="AI26" i="1"/>
  <c r="BF9" i="1"/>
  <c r="BG9" i="1" s="1"/>
  <c r="AJ54" i="1"/>
  <c r="AI21" i="1"/>
  <c r="AJ30" i="1"/>
  <c r="AI131" i="1"/>
  <c r="BF109" i="1"/>
  <c r="BG109" i="1" s="1"/>
  <c r="AJ83" i="1"/>
  <c r="BF29" i="1"/>
  <c r="BG29" i="1" s="1"/>
  <c r="AI24" i="1"/>
  <c r="AJ19" i="1"/>
  <c r="AJ38" i="1"/>
  <c r="AJ129" i="1"/>
  <c r="AI112" i="1"/>
  <c r="AJ74" i="1"/>
  <c r="AV139" i="1"/>
  <c r="AV141" i="1" s="1"/>
  <c r="BF57" i="1"/>
  <c r="BG57" i="1" s="1"/>
  <c r="BF76" i="1"/>
  <c r="BG76" i="1" s="1"/>
  <c r="BF23" i="1"/>
  <c r="BG23" i="1" s="1"/>
  <c r="BF19" i="1"/>
  <c r="BG19" i="1" s="1"/>
  <c r="BF74" i="1"/>
  <c r="BG74" i="1" s="1"/>
  <c r="AU139" i="1"/>
  <c r="AU141" i="1" s="1"/>
  <c r="BF59" i="1"/>
  <c r="BG59" i="1" s="1"/>
  <c r="BF104" i="1"/>
  <c r="BG104" i="1" s="1"/>
  <c r="BF138" i="1"/>
  <c r="BG138" i="1" s="1"/>
  <c r="BF128" i="1"/>
  <c r="BG128" i="1" s="1"/>
  <c r="BF135" i="1"/>
  <c r="BG135" i="1" s="1"/>
  <c r="BD139" i="1"/>
  <c r="BD141" i="1" s="1"/>
  <c r="AI74" i="1"/>
  <c r="BF117" i="1"/>
  <c r="BG117" i="1" s="1"/>
  <c r="AS139" i="1"/>
  <c r="AS141" i="1" s="1"/>
  <c r="BF46" i="1"/>
  <c r="BG46" i="1" s="1"/>
  <c r="BF78" i="1"/>
  <c r="BG78" i="1" s="1"/>
  <c r="AJ65" i="1"/>
  <c r="AI65" i="1"/>
  <c r="BF63" i="1"/>
  <c r="BG63" i="1" s="1"/>
  <c r="BF8" i="1"/>
  <c r="BG8" i="1" s="1"/>
  <c r="BF79" i="1"/>
  <c r="BG79" i="1" s="1"/>
  <c r="BF102" i="1"/>
  <c r="BG102" i="1" s="1"/>
  <c r="BF115" i="1"/>
  <c r="BG115" i="1" s="1"/>
  <c r="BF65" i="1"/>
  <c r="BG65" i="1" s="1"/>
  <c r="AI34" i="1"/>
  <c r="BF61" i="1"/>
  <c r="BG61" i="1" s="1"/>
  <c r="BF67" i="1"/>
  <c r="BG67" i="1" s="1"/>
  <c r="BF25" i="1"/>
  <c r="BG25" i="1" s="1"/>
  <c r="BF21" i="1"/>
  <c r="BG21" i="1" s="1"/>
  <c r="BF17" i="1"/>
  <c r="BG17" i="1" s="1"/>
  <c r="BF12" i="1"/>
  <c r="BG12" i="1" s="1"/>
  <c r="BF33" i="1"/>
  <c r="BG33" i="1" s="1"/>
  <c r="BF88" i="1"/>
  <c r="BG88" i="1" s="1"/>
  <c r="BF81" i="1"/>
  <c r="BG81" i="1" s="1"/>
  <c r="AJ108" i="1"/>
  <c r="BF118" i="1"/>
  <c r="BG118" i="1" s="1"/>
  <c r="BF93" i="1"/>
  <c r="BG93" i="1" s="1"/>
  <c r="BF108" i="1"/>
  <c r="BG108" i="1" s="1"/>
  <c r="AI117" i="1"/>
  <c r="AJ112" i="1"/>
  <c r="BA139" i="1"/>
  <c r="BA141" i="1" s="1"/>
  <c r="BF84" i="1"/>
  <c r="BG84" i="1" s="1"/>
  <c r="BF82" i="1"/>
  <c r="BG82" i="1" s="1"/>
  <c r="BF114" i="1"/>
  <c r="BG114" i="1" s="1"/>
  <c r="AJ27" i="1"/>
  <c r="BF6" i="1"/>
  <c r="BG6" i="1" s="1"/>
  <c r="BF53" i="1"/>
  <c r="BG53" i="1" s="1"/>
  <c r="BF71" i="1"/>
  <c r="BG71" i="1" s="1"/>
  <c r="BC139" i="1"/>
  <c r="BC141" i="1" s="1"/>
  <c r="AI71" i="1"/>
  <c r="BF37" i="1"/>
  <c r="BG37" i="1" s="1"/>
  <c r="BF86" i="1"/>
  <c r="BF131" i="1"/>
  <c r="BG131" i="1" s="1"/>
  <c r="BF99" i="1"/>
  <c r="BG99" i="1" s="1"/>
  <c r="BF132" i="1"/>
  <c r="BG132" i="1" s="1"/>
  <c r="BF121" i="1"/>
  <c r="BG121" i="1" s="1"/>
  <c r="BF55" i="1"/>
  <c r="BG55" i="1" s="1"/>
  <c r="AI86" i="1"/>
  <c r="AZ139" i="1"/>
  <c r="AZ141" i="1" s="1"/>
  <c r="BF49" i="1"/>
  <c r="BG49" i="1" s="1"/>
  <c r="BF119" i="1"/>
  <c r="BG119" i="1" s="1"/>
  <c r="BF123" i="1"/>
  <c r="BG123" i="1" s="1"/>
  <c r="AI80" i="1"/>
  <c r="AJ80" i="1"/>
  <c r="BF70" i="1"/>
  <c r="BG70" i="1" s="1"/>
  <c r="BE139" i="1"/>
  <c r="BE141" i="1" s="1"/>
  <c r="BF95" i="1"/>
  <c r="BG95" i="1" s="1"/>
  <c r="BF97" i="1"/>
  <c r="BG97" i="1" s="1"/>
  <c r="AY139" i="1"/>
  <c r="AY141" i="1" s="1"/>
  <c r="BF130" i="1"/>
  <c r="BG130" i="1" s="1"/>
  <c r="BF35" i="1"/>
  <c r="BG35" i="1" s="1"/>
  <c r="BF38" i="1"/>
  <c r="BG38" i="1" s="1"/>
  <c r="BF44" i="1"/>
  <c r="BG44" i="1" s="1"/>
  <c r="AW139" i="1"/>
  <c r="AW141" i="1" s="1"/>
  <c r="BF50" i="1"/>
  <c r="BG50" i="1" s="1"/>
  <c r="BF51" i="1"/>
  <c r="BG51" i="1" s="1"/>
  <c r="BF126" i="1"/>
  <c r="BG126" i="1" s="1"/>
  <c r="BF42" i="1"/>
  <c r="BG42" i="1" s="1"/>
  <c r="AO139" i="1"/>
  <c r="AO141" i="1" s="1"/>
  <c r="BF110" i="1"/>
  <c r="BG110" i="1" s="1"/>
  <c r="AJ103" i="1"/>
  <c r="AI103" i="1"/>
  <c r="BF77" i="1"/>
  <c r="BG77" i="1" s="1"/>
  <c r="BF103" i="1"/>
  <c r="BG103" i="1" s="1"/>
  <c r="BF80" i="1"/>
  <c r="BG80" i="1" s="1"/>
  <c r="AJ51" i="1"/>
  <c r="AI51" i="1"/>
  <c r="BF48" i="1"/>
  <c r="BG48" i="1" s="1"/>
  <c r="BF30" i="1"/>
  <c r="BG30" i="1" s="1"/>
  <c r="BF22" i="1"/>
  <c r="BG22" i="1" s="1"/>
  <c r="BF36" i="1"/>
  <c r="BG36" i="1" s="1"/>
  <c r="AJ14" i="1"/>
  <c r="AI14" i="1"/>
  <c r="BF100" i="1"/>
  <c r="BG100" i="1" s="1"/>
  <c r="AJ96" i="1"/>
  <c r="AI96" i="1"/>
  <c r="AJ12" i="1"/>
  <c r="AI12" i="1"/>
  <c r="AI10" i="1"/>
  <c r="AJ10" i="1"/>
  <c r="AJ138" i="1"/>
  <c r="AJ128" i="1"/>
  <c r="AI128" i="1"/>
  <c r="BF136" i="1"/>
  <c r="BG136" i="1" s="1"/>
  <c r="BF129" i="1"/>
  <c r="BG129" i="1" s="1"/>
  <c r="BF120" i="1"/>
  <c r="BG120" i="1" s="1"/>
  <c r="BF116" i="1"/>
  <c r="BG116" i="1" s="1"/>
  <c r="AJ106" i="1"/>
  <c r="AI106" i="1"/>
  <c r="BF94" i="1"/>
  <c r="BG94" i="1" s="1"/>
  <c r="AJ119" i="1"/>
  <c r="AI119" i="1"/>
  <c r="AJ98" i="1"/>
  <c r="AI98" i="1"/>
  <c r="AJ91" i="1"/>
  <c r="AI91" i="1"/>
  <c r="AI95" i="1"/>
  <c r="AJ95" i="1"/>
  <c r="BF89" i="1"/>
  <c r="BG89" i="1" s="1"/>
  <c r="BF87" i="1"/>
  <c r="BG87" i="1" s="1"/>
  <c r="BF83" i="1"/>
  <c r="BG83" i="1" s="1"/>
  <c r="AJ72" i="1"/>
  <c r="AI72" i="1"/>
  <c r="BF41" i="1"/>
  <c r="BG41" i="1" s="1"/>
  <c r="BF11" i="1"/>
  <c r="BG11" i="1" s="1"/>
  <c r="AX139" i="1"/>
  <c r="AX141" i="1" s="1"/>
  <c r="AI104" i="1"/>
  <c r="AI90" i="1"/>
  <c r="BF69" i="1"/>
  <c r="BG69" i="1" s="1"/>
  <c r="BF66" i="1"/>
  <c r="BG66" i="1" s="1"/>
  <c r="BF62" i="1"/>
  <c r="BG62" i="1" s="1"/>
  <c r="BF60" i="1"/>
  <c r="BG60" i="1" s="1"/>
  <c r="BF31" i="1"/>
  <c r="BG31" i="1" s="1"/>
  <c r="BF24" i="1"/>
  <c r="BG24" i="1" s="1"/>
  <c r="AJ107" i="1"/>
  <c r="AI107" i="1"/>
  <c r="AJ46" i="1"/>
  <c r="AI46" i="1"/>
  <c r="BF43" i="1"/>
  <c r="BG43" i="1" s="1"/>
  <c r="AJ6" i="1"/>
  <c r="AI6" i="1"/>
  <c r="AJ8" i="1"/>
  <c r="AI8" i="1"/>
  <c r="BF133" i="1"/>
  <c r="BG133" i="1" s="1"/>
  <c r="BF125" i="1"/>
  <c r="BG125" i="1" s="1"/>
  <c r="AJ114" i="1"/>
  <c r="AI114" i="1"/>
  <c r="AJ93" i="1"/>
  <c r="AI93" i="1"/>
  <c r="BF124" i="1"/>
  <c r="BG124" i="1" s="1"/>
  <c r="AJ97" i="1"/>
  <c r="AI97" i="1"/>
  <c r="AJ115" i="1"/>
  <c r="AI115" i="1"/>
  <c r="AJ111" i="1"/>
  <c r="AI111" i="1"/>
  <c r="AJ126" i="1"/>
  <c r="AI126" i="1"/>
  <c r="BF45" i="1"/>
  <c r="BG45" i="1" s="1"/>
  <c r="AI31" i="1"/>
  <c r="AJ31" i="1"/>
  <c r="BF16" i="1"/>
  <c r="BG16" i="1" s="1"/>
  <c r="BF13" i="1"/>
  <c r="BG13" i="1" s="1"/>
  <c r="BF5" i="1"/>
  <c r="BG5" i="1" s="1"/>
  <c r="AT139" i="1"/>
  <c r="AT141" i="1" s="1"/>
  <c r="BF112" i="1"/>
  <c r="BG112" i="1" s="1"/>
  <c r="BF101" i="1"/>
  <c r="BG101" i="1" s="1"/>
  <c r="BF111" i="1"/>
  <c r="BG111" i="1" s="1"/>
  <c r="AJ84" i="1"/>
  <c r="AI84" i="1"/>
  <c r="BF72" i="1"/>
  <c r="BG72" i="1" s="1"/>
  <c r="AJ61" i="1"/>
  <c r="AI61" i="1"/>
  <c r="AJ59" i="1"/>
  <c r="AI59" i="1"/>
  <c r="BF56" i="1"/>
  <c r="BG56" i="1" s="1"/>
  <c r="AJ37" i="1"/>
  <c r="AI37" i="1"/>
  <c r="BF34" i="1"/>
  <c r="BG34" i="1" s="1"/>
  <c r="BF26" i="1"/>
  <c r="BG26" i="1" s="1"/>
  <c r="BF20" i="1"/>
  <c r="BG20" i="1" s="1"/>
  <c r="AJ76" i="1"/>
  <c r="AI76" i="1"/>
  <c r="AJ42" i="1"/>
  <c r="AI42" i="1"/>
  <c r="BF58" i="1"/>
  <c r="BG58" i="1" s="1"/>
  <c r="BF39" i="1"/>
  <c r="BG39" i="1" s="1"/>
  <c r="AQ139" i="1"/>
  <c r="AQ141" i="1" s="1"/>
  <c r="AJ68" i="1"/>
  <c r="AI68" i="1"/>
  <c r="BF54" i="1"/>
  <c r="BG54" i="1" s="1"/>
  <c r="AJ135" i="1"/>
  <c r="AI135" i="1"/>
  <c r="AI64" i="1"/>
  <c r="BF122" i="1"/>
  <c r="BG122" i="1" s="1"/>
  <c r="AJ113" i="1"/>
  <c r="AI113" i="1"/>
  <c r="AJ63" i="1"/>
  <c r="AI63" i="1"/>
  <c r="BB139" i="1"/>
  <c r="BB141" i="1" s="1"/>
  <c r="AI130" i="1"/>
  <c r="AJ130" i="1"/>
  <c r="AJ110" i="1"/>
  <c r="AI110" i="1"/>
  <c r="AJ102" i="1"/>
  <c r="AI102" i="1"/>
  <c r="BF98" i="1"/>
  <c r="BG98" i="1" s="1"/>
  <c r="BF127" i="1"/>
  <c r="BG127" i="1" s="1"/>
  <c r="BF105" i="1"/>
  <c r="BG105" i="1" s="1"/>
  <c r="AJ100" i="1"/>
  <c r="AI100" i="1"/>
  <c r="BF90" i="1"/>
  <c r="BG90" i="1" s="1"/>
  <c r="AI69" i="1"/>
  <c r="AJ69" i="1"/>
  <c r="BF113" i="1"/>
  <c r="BG113" i="1" s="1"/>
  <c r="BF107" i="1"/>
  <c r="BG107" i="1" s="1"/>
  <c r="BF85" i="1"/>
  <c r="BG85" i="1" s="1"/>
  <c r="BF73" i="1"/>
  <c r="BG73" i="1" s="1"/>
  <c r="BF96" i="1"/>
  <c r="BG96" i="1" s="1"/>
  <c r="BF91" i="1"/>
  <c r="BG91" i="1" s="1"/>
  <c r="AJ44" i="1"/>
  <c r="AI44" i="1"/>
  <c r="BF32" i="1"/>
  <c r="BG32" i="1" s="1"/>
  <c r="BF7" i="1"/>
  <c r="BG7" i="1" s="1"/>
  <c r="AP139" i="1"/>
  <c r="AP141" i="1" s="1"/>
  <c r="BF92" i="1"/>
  <c r="BG92" i="1" s="1"/>
  <c r="BF134" i="1"/>
  <c r="BG134" i="1" s="1"/>
  <c r="AJ88" i="1"/>
  <c r="AI88" i="1"/>
  <c r="BF75" i="1"/>
  <c r="BG75" i="1" s="1"/>
  <c r="AJ55" i="1"/>
  <c r="AI55" i="1"/>
  <c r="BF52" i="1"/>
  <c r="BG52" i="1" s="1"/>
  <c r="AJ33" i="1"/>
  <c r="AI33" i="1"/>
  <c r="BF28" i="1"/>
  <c r="BG28" i="1" s="1"/>
  <c r="BF68" i="1"/>
  <c r="BG68" i="1" s="1"/>
  <c r="BF18" i="1"/>
  <c r="BG18" i="1" s="1"/>
  <c r="AJ81" i="1"/>
  <c r="AI81" i="1"/>
  <c r="BF64" i="1"/>
  <c r="BG64" i="1" s="1"/>
  <c r="AN139" i="1"/>
  <c r="AN141" i="1" s="1"/>
  <c r="AJ4" i="1"/>
  <c r="AI4" i="1"/>
  <c r="BG86" i="1" l="1"/>
  <c r="BF139" i="1"/>
  <c r="BG4" i="1"/>
</calcChain>
</file>

<file path=xl/sharedStrings.xml><?xml version="1.0" encoding="utf-8"?>
<sst xmlns="http://schemas.openxmlformats.org/spreadsheetml/2006/main" count="334" uniqueCount="193">
  <si>
    <t>CONTRATACIÓN DE SERVICIOS DE MANTENIMIENTO DE BIENES INMUEBLES Y SITIOS DE ALMACENAMIENTO DE RESIDUOS VIG 2026.</t>
  </si>
  <si>
    <t>COTIZACION No 1 GH CONSTRUCCIONES CIVILES SAS</t>
  </si>
  <si>
    <t>COTIZACIÓN No 2 INGENIERIA Y SERVICIOS A &amp; B SAS</t>
  </si>
  <si>
    <t>PRECIOS UNITARIOS CTO No 057-CENACUSAQUEN-2025 INDEXADO CON AUMENTO SALARIO MINIMO 23%</t>
  </si>
  <si>
    <t>ITEMS</t>
  </si>
  <si>
    <t>CÓDIGO DANE</t>
  </si>
  <si>
    <t>DESCRIPCION</t>
  </si>
  <si>
    <t>UN/MED</t>
  </si>
  <si>
    <t>NECESIDAD</t>
  </si>
  <si>
    <t>NECESIDAD TOTAL</t>
  </si>
  <si>
    <t>UNSPSC</t>
  </si>
  <si>
    <t>VALOR UNITARIO</t>
  </si>
  <si>
    <t>BAACA13</t>
  </si>
  <si>
    <t>BATRA2</t>
  </si>
  <si>
    <t>DIM52</t>
  </si>
  <si>
    <t>EJART</t>
  </si>
  <si>
    <t>BAEEV13</t>
  </si>
  <si>
    <t>BAMAR</t>
  </si>
  <si>
    <t>BAPOM15</t>
  </si>
  <si>
    <t>BAS13</t>
  </si>
  <si>
    <t>CBR13</t>
  </si>
  <si>
    <t>CENAC USAQUÉN</t>
  </si>
  <si>
    <t>CCOES</t>
  </si>
  <si>
    <t>ZONA15-DIM1-DIM4</t>
  </si>
  <si>
    <t>BIGUP</t>
  </si>
  <si>
    <t>BISUM</t>
  </si>
  <si>
    <t>BITER13</t>
  </si>
  <si>
    <t>GMTEQ</t>
  </si>
  <si>
    <t>BAPOM24</t>
  </si>
  <si>
    <t>REFGE1</t>
  </si>
  <si>
    <t>PROMEDIO</t>
  </si>
  <si>
    <t>DESVIACIÓN ESTANDAR</t>
  </si>
  <si>
    <t>COEFICIENTE DE VARIACIÓN</t>
  </si>
  <si>
    <t>LIMITE SUPERIOR</t>
  </si>
  <si>
    <t>LIMITE INFERIOR</t>
  </si>
  <si>
    <t>VALOR UNITARIO DE REFERENCIA</t>
  </si>
  <si>
    <t>VALOR  TOTAL DE REFERENCIA</t>
  </si>
  <si>
    <t>CANALES Y BAJANTES</t>
  </si>
  <si>
    <t>MANTENIMIENTO BAJANTES DE AGUALLUVIAS EN PVC DE 3", INCLUYE ACCESORIOS E INSTALACION</t>
  </si>
  <si>
    <t>ML</t>
  </si>
  <si>
    <t>MANTENIMIENTO BAJANTES DE AGUALLUVIAS EN PVC DE 4", INCLUYE ACCESORIOS E INSTALACION</t>
  </si>
  <si>
    <t>MANTENIMIENTO BAJANTES DE AGUALLUVIAS EN PVC DE 6", INCLUYE ACCESORIOS E INSTALACION</t>
  </si>
  <si>
    <t>SUMINISTRO E INSTALACION DE BAJANTES DE AGUALLUVIAS EN PVC DE 3 ", INCLUYE ACCESORIOS</t>
  </si>
  <si>
    <t>SUMINISTRO E INSTALACION DE BAJANTES DE AGUALLUVIAS EN PVC DE 4 ", INCLUYE ACCESORIOS</t>
  </si>
  <si>
    <t>SUMINISTRO E INSTALACION DE BAJANTES DE AGUALLUVIAS EN PVC DE 6 ", INCLUYE ACCESORIOS</t>
  </si>
  <si>
    <t>SERVICIO DE MANTENIMIENTO, INSTALACION O REMPLAZO CANAL DE CONDUCCION DE AGUAS LLUVIAS EN PVC 3" CORTE DE  3 MTS (Incluye Materiales)</t>
  </si>
  <si>
    <t>SERVICIO DE MANTENIMIENTO, INSTALACION O REMPLAZO CANAL DE CONDUCCION DE AGUAS LLUVIAS EN PVC 4" CORTE DE  3 MTS (Incluye Materiales)</t>
  </si>
  <si>
    <t>SERVICIO DE MANTENIMIENTO, INSTALACION O REMPLAZO DE CANAL DE CONDUCCION DE AGUAS LLUVIAS EN LAMINA COLD ROLLED CALIBRE 24 (Incluye anticorrosivo, pintura, soportes y accesorios)</t>
  </si>
  <si>
    <t>SERVICIO DE MANTENIMIENTO, INSTALACION O REMPLAZO DE CANAL EN LAMINA GALVANIZADA (Incluye anticorrosivo, pintura, soportes y accesorios)</t>
  </si>
  <si>
    <t>SERVICIO DE DEMOLICIÓN DE MUROS EN MAMPOSTERIA PARA ACCEDER A BAJANTES Y REEMPLAZARLAS (Incluye Materiales)</t>
  </si>
  <si>
    <t>CUBIERTAS EXTERIOR</t>
  </si>
  <si>
    <t>SUMINISTRO E INSTALACION TEJA TERMOACUSTICA, ancho total=0.88 m. Espesor del acero=0.35 mm. o equivalente según diseño color verde, azul o rojo.  (Incluye instalación y el suministro de todos los accesorios requeridos para el correcto montaje.)</t>
  </si>
  <si>
    <t>UND</t>
  </si>
  <si>
    <t>z</t>
  </si>
  <si>
    <t>SUMINISTRO E INSTALACION DE TEJA FIBROCEMENTO. Tipo Eternit No5.o equivalente. (Incluye desmonte tejas afectadas, gancho de fijación)</t>
  </si>
  <si>
    <t>SUMINISTRO E INSTALACION DE TEJA FIBROCEMENTO. Tipo Eternit No7.o equivalente. (Incluye desmonte tejas afectadas, gancho de fijación)</t>
  </si>
  <si>
    <t>SERVICIO DE MANTENIMIENTO, INSTALACION O REMPLAZO DE TEJA STANDING SEAM CAL 24 (INCLUYE Materiales, CABALLETES, REVISIÓN, AJUSTE, LIMPIEZA MANUAL, ANTICORROSIVA Y PINTURA ESMALTE PARA CERCHAS Y CORREAS)</t>
  </si>
  <si>
    <t>M2</t>
  </si>
  <si>
    <t>SERVICIO DE MANTENIMIENTO, INSTALACION O REMPLAZO DE TEJA STANDING SEAM CAL 26 (INCLUYE Materiales, CABALLETES, REVISIÓN, AJUSTE, LIMPIEZA MANUAL, ANTICORROSIVA Y PINTURA ESMALTE PARA CERCHAS Y CORREAS)</t>
  </si>
  <si>
    <t>MANTENIMIENTO Y ADECUACION DE CUBIERTA (TEJA TERMOACUSTICA UPVC Y ESTRUCTURA DE SOPORTE) (INCLUYE Materiales, CABALLETES, REVISIÓN, AJUSTE, LIMPIEZA MANUAL, ANTICORROSIVA Y PINTURA ESMALTE PARA CERCHAS Y CORREAS)</t>
  </si>
  <si>
    <t>SERVICIO DE MANTENIMIENTO, INSTALACION O REMPLAZO DE TEJA TERMOACUSTICA TIPO UPVC 11.80 X 0.94 METROS (INCLUYE Materiales, CABALLETES, REVISIÓN, AJUSTE, LIMPIEZA MANUAL, ANTICORROSIVA Y PINTURA ESMALTE PARA CERCHAS Y CORREAS)</t>
  </si>
  <si>
    <t>SERVICIO DE MANTENIMIENTO, INSTALACION O REMPLAZO DE TEJA EN ZINC O SIMILAR (INCLUYE Materiales, CABALLETES, REVISIÓN, AJUSTE, LIMPIEZA MANUAL, ANTICORROSIVA Y PINTURA ESMALTE PARA CERCHAS Y CORREAS)</t>
  </si>
  <si>
    <t>SERVICIO DE MANTENIMIENTO, INSTALACION O REMPLAZO DE TEJA DE BARRO O SIMILAR. (INCLUYE Materiales, CABALLETES, REVISIÓN, AJUSTE, LIMPIEZA MANUAL, ANTICORROSIVA Y PINTURA ESMALTE PARA CERCHAS Y CORREAS)</t>
  </si>
  <si>
    <t>SERVICIO DE MANTENIMIENTO, INSTALACION O REMPLAZO DE TEJA IMITACIÓN TIPO ESPAÑOLA DE BARRO COLONIAL (INCLUYE Materiales, CABALLETES, REVISIÓN, AJUSTE, LIMPIEZA MANUAL, ANTICORROSIVA Y PINTURA ESMALTE PARA CERCHAS Y CORREAS)</t>
  </si>
  <si>
    <t>SERVICIO DE MANTENIMIENTO, INSTALACION O REMPLAZO DE TEJA EN POLICARBONATO (INCLUYE Materiales, CABALLETES, REVISIÓN, AJUSTE, LIMPIEZA MANUAL, ANTICORROSIVA Y PINTURA ESMALTE PARA CERCHAS Y CORREAS)</t>
  </si>
  <si>
    <t>SERVICIO DE MANTENIMIENTO, INSTALACION O REMPLAZO DE TEJA TRASLUCIDA a=0.88 m. o equivalente. Cristal u Opal según diseño. (Incluye instalación y el suministro de todos los accesorios requeridos para el correcto montaje.)</t>
  </si>
  <si>
    <t>SERVICIO DE MANTENIMIENTO, INSTALACION O REMPLAZO DE CABALLETE LISO Teja Termo acústica / o equivalente. Color.  Según diseño (Incluye instalación y el suministro de todos los accesorios requeridos para el correcto montaje.)</t>
  </si>
  <si>
    <t>SERVICIO DE MANTENIMIENTO, INSTALACION REMPLAZO, IDENTIFICACION, CORRECCIÓN DE GOTERAS (AGUAS LLUVIAS) DEL TEJADO, PARTE SUPERIOR DEL ALOJAMIENTO (INCLUYE MATERIALES, DESMONTE MANUAL, ANDAMIOS CERTIFICADOS, MANO DE OBRA CON CERTIFICACIÓN DE ALTURAS)</t>
  </si>
  <si>
    <t>MANTENIMIENTO DE CUBIERTA (Incluye Revisión, cambio, ajuste e instalación de tejas, caballetes, flanches y canales, limpieza manual, pintura y cambio de teja de Policarbonato, arreglo de goteras, con desmonte, cargue y retiro de escombros).</t>
  </si>
  <si>
    <t>SERVICIO DE ESTUCO Y VINILO 3 MANOS Sobre Muro Exterior (Incluye estuco, 1 mano en pintura tipo 2 y dos manos en pintura tipo 1, filos y dilataciones).</t>
  </si>
  <si>
    <t>SERVICIO DE MANTENIMIENTO, INSTALACION, IMPERMEBEALIZACION O REMPLAZO DE CUBIERTA TIPO ETERNIT, TERMO ACÚSTICA, MASTER 1000, PVC, ZINC, BARRO INCLUYE TERMINADO EN PINTURA, MATERIALES</t>
  </si>
  <si>
    <t>Desmonte de elementos existentes 2.1 Desmonte y retiro de carpas protectoras Desinstalación manual de carpas y elementos livianos existentes 02 und. Cargue, retiro y disposición final autorizada. 2.2 Desmonte de muros y divisiones en vidrio Retiro controlado de perfilería, vidrios y accesorios existentes 15,36 m2. Protección de áreas contiguas para evitar daños. Incluye: Transporte interno. Retiro de escombros. Disposición final.</t>
  </si>
  <si>
    <t>Demoliciones: 3.1 Demolición de remate de piso 9,60 m existente Demolición localizada del piso donde actualmente se encuentra el muro en vidrio. Corte, demolición y retiro de material sobrante. Medida aproximada: Según longitud del cerramiento existente. Incluye: Cortadora. Herramienta eléctrica. Retiro de escombros.</t>
  </si>
  <si>
    <t>ml</t>
  </si>
  <si>
    <t>monte e instalacion MURO EN BLOQUE CON GRAFIL, 5.1 Muro en bloque estructural Construcción de muro en bloque de concreto estructural de aproximadamente 12 cm de espesor, asentado con mortero de pega y acabado exterior en grafil. Medidas aproximadas analizadas: Tomando como referencia las ventanas descritas: Fachada Carrera 11: Ventana: 2.80 m ancho x 1.60 m alto Fachada ingreso CCOES: Ventana: 1.80 m ancho x 1.60 m, altura de muro: 2.40 m y 2.70 m de altura total. El muro tener los vanos correspondientes para instalación de ventanas. Características técnicas: Bloque estructural de concreto. Espesor aproximado: 12 cm. Mortero de pega relación 1:4. Pañete impermeabilizado interior. Acabado exterior en fachaleta similar a la existente con sus respectivos anclajes de seguridad. Incluye: Suministro de materiales. Mano de obra especializada. Nivelación, plomo y alineación. Cortes y ajustes. Limpieza final.</t>
  </si>
  <si>
    <t>m2</t>
  </si>
  <si>
    <t>ELEMENTOS DE CONFINAMIENTO 6.1 Columnas de confinamiento Construcción de columnas en concreto reforzado para confinamiento del muro. Medidas: 0.25 m x 0.25 m Concreto de 24 MPa 15 ml Ubicación: Extremos del muro. Laterales de ventanas. Intersecciones estructurales. Refuerzo mínimo sugerido: 4 barras #3 o #4. Estribos cada 0.10 m – 0.15 m.  9,60 mts. 6.2 Vigas de confinamiento Construcción de vigas de amarre superior para rigidización del sistema. Medidas: 0.15 m x 0.25 m Concreto de 24 MPa Incluye: Formaleta. Acero de refuerzo. Vaciado. Vibrado y curado. 9,60 ml</t>
  </si>
  <si>
    <t>ENCHAPE Y ACABADOS EXTERIORES 7.1 Instalación de fachaleta Suministro e instalación de enchape tipo fachaleta similar al existente. Incluye: Muros. Columnas. Vigas de confinamiento. Actividades: Preparación de superficie. Pegante. Emboquillado. Limpieza final</t>
  </si>
  <si>
    <t>ACABADOS INTERIORES 9.1 Pañete m2 35,24 impermeabilizado Aplicación de pañete impermeabilizado sobre muros interiores. Espesor: Aproximadamente 1.5 cm. 8.2 Pintura m2 35,24 interior Aplicación de pintura blanca tipo 1 para interiores m2 105.72. Incluye: Resane. Lijado. Sellador. Dos manos de pintura.</t>
  </si>
  <si>
    <t>CUBIERTA Y ESTRUCTURA METÁLICA 9.1 Lavado de cubierta y canaletas Limpieza de cubierta. Retiro de sedimentos y residuos. Verificación de filtraciones. Incluye: Aplicación de silicona o sellante en zonas críticas. 9.2 Pintura estructura metálica Limpieza mecánica de estructura.Remoción de óxido. Aplicación de anticorrosivo. Pintura color negro.</t>
  </si>
  <si>
    <t>AREA INTERIOR - TECHO</t>
  </si>
  <si>
    <t>SERVICIO DE MANTENIMIENTO, INSTALACION, O REMPLAZO PARA LÁMINAS EN PVC, COMPUESTAS DE POLIMERIZACIÓN DEL MONÓMERO DE CLORURO DE VINILO A POLICLORURO DE VINILO, CON MEDIDAS DE LARGO: 5.8M – GROSOR  7MM-ANCHO 30CM, COLOR BLANCO BRILLANTE. (Incluye Materiales)</t>
  </si>
  <si>
    <t>MANTENIMIENTO DE CIELO RAZO EN PVC, CON ESTRUCTURA PARA LÁMINAS EN PVC, COMPUESTAS DE POLIMERIZACIÓN DEL MONÓMERO DE CLORURO DE VINILO A POLICLORURO DE VINILO, CON MEDIDAS DE LARGO: 5.8M – GROSOR  7MM-ANCHO 30CM, COLOR SEGUN DISEÑO.   (INCLUYE DESMONTE, ACCESORIOS INSTALACION MANUAL, ANDAMIOS CERTIFICADOS, MANO DE OBRA CON CERTIFICACIÓN DE ALTURAS)</t>
  </si>
  <si>
    <t>SERVICIO DE MANTENIMIENTO, INSTALACION O REMPLAZO DE CIELO RASO SUSPENDIDO PVC JUNTA PERDIDA (Perfilería metálica, Cal .24-26, estructura cada 50 cm).</t>
  </si>
  <si>
    <t>15</t>
  </si>
  <si>
    <t>SERVICIO DE MANTENIMIENTO, INSTALACION, O REMPLAZO DE CIELORASOS EN DRYWALL, (INCLUYE MATERIALES REPARACION DE DILATACIONES, ENSAMBLE DE LUMINARIAS Y SUMINISTRO E INSTALACION DE PINTURAS EPOXICAS COLOR BLANCO.)</t>
  </si>
  <si>
    <t>MANTENIMIENTO Y ADECUACION DE ESTRUCTURA METALICA TECHO 100X40X1.5MM (INCLUYE:   SOLDADURA, ANTICORROSIVO, ESMALTE, Y REMPLAZODE PARTES DETERIORADAS)</t>
  </si>
  <si>
    <t>SERVICIO DE REMPLAZO E INSTALACION DE TEJA EN LAMINA GALVANIZADA, TRAPEZOIDAL C/26, DE 5.25 X 1 MTRS, FIJAFICON TORNILLO AUTOPERFORANTE, ELECTRO PINTADA POR AMBAS CARAS DE ACUERDO AL COLOR INSTITUCIONAL, INCLUYE ACCESORIOS Y TRABAJO EN ALTURAS.</t>
  </si>
  <si>
    <t>AREAS INTERIORES</t>
  </si>
  <si>
    <t>MANTENIMIENTO DE GUARDAESCOBA EN CERAMICA (INCLUYE: DEMOLICIÓN, REPARACIÓN O CAMBIO, BOQUILLA Y PEGANTE EN AREAS AFECTADAS)</t>
  </si>
  <si>
    <t>SERVICIO DE REMPLAZO E INSTALACION DE ENCHAPE PARA PISO PORCELANATO 45X45CM (TRAFICO PESADO) SIMILAR AL EXISTENTE. COLOR SEGÚN DISEÑO (INCLUYE: ALISTADO DE PISO MORTERO, BOQUILLA Y PEGANTE)</t>
  </si>
  <si>
    <t>SERVICIO DE INSTALACION, O REMPLAZO DE GUARDA ESCOBA MADERA TIPO LAMINADO. INCLUYE MATERIALES</t>
  </si>
  <si>
    <t>DEMOLICIÓN ENCHAPE DE PISOS CERAMICA 45X45CM INCLUYE RETIRO DE ESCOMBROS Y DISPOSICIÓN FINAL A CARGO DEL CONTRATISTA. (retiro de escombros)</t>
  </si>
  <si>
    <t>SERVICIO DE INSTALACION   O REMPLAZO ENCHAPE PISO BAÑOS CERAMICA INCLUYE PEGACOR Y EMBOQUILLADO, REMATES Y FILOS ESQUINEROS. INCLUYE MATERIALES</t>
  </si>
  <si>
    <t>SERVICIO DE REMPLAZO E INSTALACIONE DE ENCHAPE PARED BAÑOS CERAMICA INCLUYE PEGACOR Y EMBOQUILLADO, REMATES Y FILOS ESQUINEROS.  INCLUYE MATERIALES</t>
  </si>
  <si>
    <t>SERVICIO DE NIVELACION DE PISOS PARA ENCHAPE INCLUYE MATERIALES</t>
  </si>
  <si>
    <t>SERVICIO DE INSTALACION   O REMPLAZO DE ENCHAPE PORCELANATO 0.60*0.60 SEGÚN DISEÑO INCLUYE PEGACOR Y EMBOQUILLADO, REMATES Y FILOS ESQUINEROS.INCLUYE MATERIALES</t>
  </si>
  <si>
    <t>APLICACIÓN DE PAÑETE LISO MUROS EXTERIOR 1:3 (INCLUYE FILOS Y DILATACIONES, MATERIALES) incluye materiales</t>
  </si>
  <si>
    <t>SERVICIO DE INSTALACION, O REMPLAZO ENCHAPE DE PISOS CERAMICA 20X20 CM incluye materiales</t>
  </si>
  <si>
    <t>SUMINISTRO E INSTALACION, O DE ENCHAPE PARA PISO CERAMICA 45X45CM SIMILAR AL EXISTENTE. COLOR SEGÚN DISEÑO (INCLUYE:  ALISTADO DE PISO MORTERO, BOQUILLA Y PEGANTE)</t>
  </si>
  <si>
    <t>SUMINISTRO E INSTALACION, DE ENCHAPE PARA PISO CERAMICA 30X30CM SIMILAR AL EXISTENTE. COLOR SEGÚN DISEÑO (INCLUYE:  ALISTADO DE PISO MORTERO, BOQUILLA Y PEGANTE)</t>
  </si>
  <si>
    <t>SUMINISTRO E INSTALACION, DE ENCHAPE PARA PISO PORCELANATO 45X45CM (TRAFICO PESADO) SIMILAR AL EXISTENTE. COLOR SEGÚN DISEÑO (INCLUYE:  ALISTADO DE PISO MORTERO, BOQUILLA Y PEGANTE</t>
  </si>
  <si>
    <t>SERVICIO DE INSTALACION, O REMPLAZO DE ENCHAPE PARA BAÑO CERAMICA 43,2 * 43,2 SIMILAR AL EXISTENTE. COLOR SEGÚN DISEÑO (INCLUYE:  ALISTADO DE PISO MORTERO, BOQUILLA Y PEGANTE) INCLUYE MATERIALES</t>
  </si>
  <si>
    <t>SUMINISTRO E INSTALACION, DE PISO PARED CERÁMICA 20,5 X 20,5, SIMILAR AL EXISTENTE. COLOR SEGÚN DISEÑO (INCLUYE:  ALISTADO DE PISO MORTERO, BOQUILLA Y PEGANTE)</t>
  </si>
  <si>
    <t>SERVICIO DE INSTALACION, O REMPLAZO DE PISO MARMOLIZADOS RECUADRO 45,8X45,8 CM ESPESOR DE 1,89CM Y 2.32 CM EQUIVALENTE. COLOR SEGÚN DISEÑO (INCLUYE:  ALISTADO DE PISO MORTERO, BOQUILLA Y PEGANTE, DESTRONQUE, PULIDA Y BRILLADA) Incluye Materiales</t>
  </si>
  <si>
    <t>SERVICIO DE INSTALACION, O REMPLAZO de   GUARDAESCOBA GRANITO PULIDO (INCLUYE: DEMOLICIÓN, REPARACIÓN O RECONTRUCCIÓN, DESTRONQUE, PULIDA Y BRILLADA Y SELLADA) INCLUYE MATERIALES</t>
  </si>
  <si>
    <t>SERVICIO DE REMPLAZO DE ENCHAPES DE PISO. INCLUYE RETIRO DE ESCOMBROS Y DISPOSICIÓN FINAL A CARGO DEL CONTRATISTA.  INCLUYE MATERIALES</t>
  </si>
  <si>
    <t>SUMINISTRO E INSTALACION DE PISO CERAMICA 60X60 BLANCO INCLUYE PEGACOR Y EMBOQUILLADO, REMATES Y FILOS ESQUINEROS.</t>
  </si>
  <si>
    <t>MANTENIMIENTO DE CIELO RAZO EN DRYWALL INCLUYE MATERIALES – REPARACIÓN MALLA Y CINTA MALLA – DILATACIONES (ALTURA DE TRABAJO MÁXIMA 3,5MTS) INCLUYE MATEIALES</t>
  </si>
  <si>
    <t>SUMINISTRO E INSTALACION DE MURO DIVISORIO EN DRYWALL INTERIOR SENCILLO (15+48+15) /400 (48) (CON UNA PLACA TIPO NORMAL EN CADA CARA, DE 15 MM DE ESPESOR CADA PLACA), CON FRESCASA ECO 9,30 M2 SIN PAPEL 2 1/2 PG 7,62X0,61 M2 ROLLO, FORMADO POR UNA ESTRUCTURA SIMPLE, CON DISPOSICIÓN NORMAL "N" DE LOS MONTANTES; 78 MM DE ESPESOR TOTAL. INCLUYE MATERIALRD</t>
  </si>
  <si>
    <t>SERVICIO DE REMPLAZO E INSTALACION DE VENTANAS DE FACHADA EN CUERPO FIJO + BASCULANTE INFERIOR CON MARCO EN ALUMINIO ANODIZADO COLOR NATURAL, VIDRIO CRISTAL DE 5MM Y ALFAJIAS (2,40*1,50) (INCLUYE APERTURA DE VANOS EN MAMPOSTERIA.) INBLUYE MATERIALES</t>
  </si>
  <si>
    <t>SERVICIO DE REMPLAZO E   INSTALACIÓN DE MURO PARA OFICINA EN VIDRIO TEMPLADO DE 5MM CON PELÍCULA INTERNA INCLUYE TRAMO DE PUERTA CORREDIZA, PERFILARÍA METÁLICA Y ACABADO TIPO SAMBLASTING CON IMAGEN INSTITUCIONAL MEDIDAS APROX. 4.48 LARGO X 2.50 ALTO INCLUYE MATERIALES</t>
  </si>
  <si>
    <t>SERVICIO DE REMPLAZO E INSTALACION DE DIVISION PARA BATERIA DE BAÑOS ESTANDAR FLOTADA TIPO SOCODA O SIMILAR (1,5*1,0) INCLUYE ACCESORIOS</t>
  </si>
  <si>
    <t>SERVICIO DE REMPLAZO E INSTALACION DE ESPEJO FLOTADO BISELADO ANCLADO A MURO MEDIDA APROXIMADA (1,0X1,5) INCLUYE ACCESORIOS</t>
  </si>
  <si>
    <t>SERVICIO DE REMPLAZO E INSTALACION DE RED SANITARIA PARA 4 SANITARIOS (DIRIGIDA A CAJA DE INSPECCIÓN MÁS CERCANA)</t>
  </si>
  <si>
    <t>SERVICIO DE REMPLAZO E INSTALACION DE RED DE SUMINISTRO PARA BATERIA DE BAÑOS INCLUYE VALVULA DE CORTE</t>
  </si>
  <si>
    <t>SERVICIO DE RETIRO DE ESCOMBROS Y DISPOSICIÓN FINAL A CARGO DEL CONTRATISTA.</t>
  </si>
  <si>
    <t>REUBICACIÓN DE PUNTOS HIDRÁULICOS SANITARIOS, (REGATA EN MURO Y PISO) DISTANCIA DE REUBICACIÓN APROXIMADA 1 M. INCLUYE ACCESORIOS TUBERÍA SERVICIOS DE INSTALACION– SANITARIA Y MORTEROS DE RESANE.</t>
  </si>
  <si>
    <t>SERVICIOS DE REMPLAZO E INSTALACIÓN DE PISO CERÁMICA 30X30 COLOR BLANCO BRILLANTE REFERENCIA EN COLOR Y TEXTURA O SIMILAR. INCLUYE PEGACOR Y EMBOQUILLADO, REMATES Y FILOS ESQUINEROS. INCLUYE MATERIALES</t>
  </si>
  <si>
    <t>SERVICIOS DE REMPLAZO E INSTALACIÓN DE DUCHA ELÉCTRICA  110 VOLTIOS BLANCA O SIMILAR INCLUYE ACOMETIDA ELECTICA DESDE TABLERO CON ACOMETIDA INDEPENDIENTE (DISTANCIA APROXIMADA 20MTS)</t>
  </si>
  <si>
    <t>AREAS EXTERIORES</t>
  </si>
  <si>
    <t>ACONDICIONAMIENTO PISO EN ADOQUIN (INCLUYE: LEVANTAR EXISTENTE, ALISTADO CON ARENA E=5 CMS, DILATACIONES DE 0.10*0.13 CON VARILLA DE 3/8" Y GRAFIL EN S DE 6 MM CONCRETO DE 3.000 PSI, REINTALACIÓN Y SELLO EN ARENA. INCLUYE MATERILAES</t>
  </si>
  <si>
    <t>SERVICIO DE   INSTALACIÓN Y REMPLAZO DE BALDOSA 25X25 (INCLUYE MATERIALES)</t>
  </si>
  <si>
    <t>BAÑOS</t>
  </si>
  <si>
    <t>ADECUACION PUERTA METALICA LÁMINA COLD ROLLED CAL. 18 TIPO PANEL  2,05 X 0,80 CON MARCO SENCILLO, CERRADURA, VISAGRAS, (INCLUYE ANTICORROSIVO + PINTURA ELECTROSTATICA + MARCO COLD ROLLED CAL. 18 CARGADOS EN CONCRETO)</t>
  </si>
  <si>
    <t>ACOMETIDA AGUA PRESION DE PVC 1". (INCLUYE: REGISTRO, CHEQUE, UNIVERSAL, UNIONES, TENDIDO DE TUBERÍA, REGATAS, PAÑETE, ESTUCO Y PINTURA O ENCHAPE SEGÚN EL CASO</t>
  </si>
  <si>
    <t>ADECUACION TUBERIA PVC DE 1/2" AGUA FRÍA -RED (INCLUYE: REGISTRO, TAPA REGISTRO, UNIONES, LIMPIADOR, PEGANTE, REGATAS, PAÑETE, ESTUCO PINTURA, O ENCHAPE SEGÚN EL CASO)</t>
  </si>
  <si>
    <t>MANTENIMIENTO E INSTALACION ENCHAPE PARA PISO BAÑO REF. NIQUEL O SIMILAR 57,5 X57,5 SEGÚN DISEÑO (INCLUYE: DEMOLICIÓN, ALISTADO DE PISO MORTERO 1:4 E=0,03, BOQUILLA Y PEGANTE)</t>
  </si>
  <si>
    <t>DEMOLICIÓN DE ENCHAPES CERÁMICOS. AREA BAÑOS INCLUYE RETIRO DE ESCOMBROS Y DISPOSICIÓN FINAL A CARGO DEL CONTRATISTA.</t>
  </si>
  <si>
    <t>SUMINISTRO E INSTALACION   SANITARIO TIPO INSTITUCIONAL (INCLUYE: DESMONTES, MATERIALES Y ACCESORIOS PARA SU PUESTA EN FUNCIONAMIENTO</t>
  </si>
  <si>
    <t>SUMINISTRO E INSTALACION   LAVAMANOS TIPO INSTITUCIONAL (INCLUYE: DESMONTES, MATERIALES Y ACCESORIOS PARA SU PUESTA EN FUNCIONAMIENTO</t>
  </si>
  <si>
    <t>SERVICIO E INSTALACION POYO DUCHA MAMPOSTERIA h=22 x 10 cm. Enchapado Cerámica Pompei (Incluye bloque N.4, cerámica, win y alfa color)</t>
  </si>
  <si>
    <t>SERVICIO DE INSTALACION DE INCRUSTACIONES PORCELANA - JUEGO INCRUSTACIONES X 6 UND ELITE REF. 06610100-1 O TIPO CORONA O EQUIVALENTE. (PAPELERA, JABONERA LAVAMANOS, 2 GANCHOS, CEPILLERA, JABONERA DUCHA Y TOALLERO). (INCLUYE MATERIALES DE INSTALACIÓN, CHAZOS Y silicona)</t>
  </si>
  <si>
    <t>PUERTAS Y VENTANALES</t>
  </si>
  <si>
    <t>SERVICIO DE REMPLAZO E INSTALACION DE BARANDA FABRICADA POSTE ACERO INOXIDABLE, VIDRIO TEMPLADO DE 8MM, CON ALTURA DE 80 CM, PULIDO Y BRILLADO, DISEÑO SANDBLASTIG INSTITUCIONAL, INCLUYE ACCESORIOS PARA SU INSTALACION   INCLUYE MATERIALES</t>
  </si>
  <si>
    <t>SERVICIO DE INSTLALACION O REMPLAZO  DE TECHO FLOTATE METALICO,  CON ESTRUCTURA TUBERIA RECTANGULAR DE 12X6 CM, 3 MM, ANCLADAS CON TORNILLERIA Y PLATINAS DE ANCLAJE DE 15X15 CM – E 5MM, (PROFUNDIDAD PERNO DE ANCLAJE 4 " Y DADOS)  SOLDADURA EN ELECTRO REVESTIDO 7018, TERMINADO EN UNA CAPA DE PROTECCION ANTICORROSIVO ALQUIDICO, LA SEGUNDA CAPA EN ESMALTE LIQUIDO DEL COLOR INSTITUCIONAL, CON PROTECCION A LA INTEMPERIE EN VIDRIO TEMPLADO DE 8 MM (INCLUYE INSTALACION MANUAL, ANDAMIOS CERTIFICADOS, MANO DE OBRA CON CERTIFICACIÓN DE ALTURAS)INCLUYE AMTERIALES</t>
  </si>
  <si>
    <t>MANTENIMIENTO MARCO METALICO (INCLUYE: DESMONTE, REMOCIÓN DE PINTURA, LIJADA, AL MARCO LIJADA, LATONERIA Y PINTURA EN ESMALTE). INCLUYE MATERIALES</t>
  </si>
  <si>
    <t>MANTENIMIENTO DE PUERTA METÁLICA (INCLUYE MARCO) LAMINA GALVANIZADA PINTURA ELECTROSTATICA (INCLUYE: DESMONTE, REMOCIÓN DE PINTURA, ANTICORROSIVO, SOLDADURA, RETOQUES SEGÚN COLOR, REMPLAZODE CERRADURA INCRUSTADA Y REINSTALACIÓN PUERTA) INCLUYER MATERIALES</t>
  </si>
  <si>
    <t>MANTENIMIENTO DE PUERTA EN VIDRIO TEMPLADO E=10 MMS (INCLUYE: DESMONTE, INSTALACION LIMPIEZA, REMPLAZODE PIBOTE EN ALUMINIO, REMPLAZODE CERRADURA, Y REINSTALACIÓN PUERTA) INCLUYE MATERIALES</t>
  </si>
  <si>
    <t>MANTENIMIENTO DE VENTANA DE ALUMINIO DE 1,60X 0,60 MTS (INCLUYE DESMONTE, INSTALACION, VIDRIO DE 3 MM, CERRADURA Y EMPAQUES, INCLUYE MATERIALES</t>
  </si>
  <si>
    <t>SUMINISTRO E INSTALACION   DE VENTANA DE ALUMINIO DE 1,60X 0,60 MTS (INCLUYE DESMONTE, VIDRIO DE 3 MM, CERRADURA Y EMPAQUES, INCLUYE MATERIALES</t>
  </si>
  <si>
    <t>MANTENIMIENTO   PARA MODULOS DE VENTANA, INCLUYEN REMPLAZOPIEZAS DETERIORADAS, EMPAQUES Y AJUSTE GENERAL DE LA CARPINTERÍA EN ALUMINIO EXISTENTE. (DESMONTE DE CRISTALES EXISTENTES DETERIORADOS Y REMPLAZODONDE SEA NECESARIO, EN SEGUNDO, TERCERO Y CUARTO PISO, MEDIDAS: 1.60 X 0.60 MTS EN 4MM, INCLUYE MATERIALES</t>
  </si>
  <si>
    <t>ACOMETIDAS ELÉCTRICAS</t>
  </si>
  <si>
    <t>DESMONTE DE REFLECTORES EN FACHADA. INCLUYE RETIRO DE ESCOMBROS Y DISPOSICIÓN FINAL A CARGO DEL CONTRATISTA.  (ALTURA DE TRABAJO APROXIMADA 5,5MTS)</t>
  </si>
  <si>
    <t>SERVICIOS DE REMPLAZO E INSTALACION DE PATCH CORD CATEGORIA 6A DE 2M PARA RACK DE DATOS INCLUYE ACCESORIOS</t>
  </si>
  <si>
    <t>SERVICIOS DE REMPLAZO E INSTALACION JACK 6A F/UTP ZMAX BLANCO B (PARA INSTALAR EN PUESTOS DE TRABAJO DATOS) INCLUYE ACCESORIOS</t>
  </si>
  <si>
    <t>SERVICIOS DE REMPLAZO E INSTALACION CABLE UTP CAT 6A INCLUYE MATERIALES</t>
  </si>
  <si>
    <t>SERVICIO DE CERTIFICACIÓN DIGITAL E IMPRESA PUNTOS Y DATOS</t>
  </si>
  <si>
    <t>SERVICIO DE REMPLAZO E INSTALACION INTERRUPTOR DOBLE EN MURO (INCLUYE REGATA Y SELLADO EN MURO) INCLUYE ACCESORIOS</t>
  </si>
  <si>
    <t>SERVICIOS DE REMPLAZO E INSTALACIÓN DE ENERGÍA ELÉCTRICA, INCLUYE CABLE NO 6 LIBRE DE ALOGENO NEGRO DISTANCIA 6MTS, TACOS DE 1 X 20 ENCHUFABLE CANTIDAD 3, ALAMBRE ELECTRICO AISLADO N,10 DE ACUERDO NTC1332 ALAMBRES Y CABLES CON AISLAMIENTO PLÁSTICO LIBRE DE ALOGENO 30 MTS, ALAMBRE ELECTRICO AISLADO N,12DE ACUERDO A NTC1332 ALAMBRES Y CABLES CON AISLAMIENTO PLÁSTICO (AMARILLO, AZUL, ROJO, BLANCO, VERDE) LIBRE DE ALOGENO 300 MTS,</t>
  </si>
  <si>
    <t>SERVICIO DE REMPLAZO DE CABLEADO COAXIAL, INSTALACION DE TUBERIA PVC INCLUYE ACESORIOS, PEGANTE, HASTA LA RED PRINCIPAL</t>
  </si>
  <si>
    <t>SUMINISTRO E INSTALACIÓN DE TUBERIA CONDUIT PVC 3/4".</t>
  </si>
  <si>
    <t>SUMINISTRO E INSTALACIÓN DE TUBERIA CONDUIT PVC 1".</t>
  </si>
  <si>
    <t>SUMINISTRO E INSTALACIÓN DE TUBERIA CONDUIT PVC 1_1/2".</t>
  </si>
  <si>
    <t>SUMINISTRO E INSTALACIÓN DE TUBERIA CONDUIT PVC 2".</t>
  </si>
  <si>
    <t>SUMINISTRO E INSTALACIÓN DE TUBERIA CONDUIT PVC DB 3".</t>
  </si>
  <si>
    <t>SUMINISTRO E INSTALACIÓN DE BANDEJA TIPO ESCALERILLA SEMIPESADA DE 10 cm CON TAPA CAL. 20 EN CALIDAD MECANO O SUPERIOR. INCLUYE CERTIFICADO DE PRODUCTO RETIE, ACCESORIOS DE FIJACIÓN Y TODO LO NECESARIO PARA SU CORRECTO FUNCIONAMIENTO.</t>
  </si>
  <si>
    <t>SUMINISTRO E INSTALACIÓN DE BANDEJA TIPO ESCALERILLA SEMIPESADA DE 20 cm CON TAPA CAL. 20 EN CALIDAD MECANO O SUPERIOR. INCLUYE CERTIFICADO DE PRODUCTO RETIE, ACCESORIOS DE FIJACIÓN Y TODO LO NECESARIO PARA SU CORRECTO FUNCIONAMIENTO.</t>
  </si>
  <si>
    <t>SUMINISTRO E INSTALACIÓN DE TABLERO DE 36 CIRCUITOS 3F5H, CON PUERTA Y ESPACIO PARA TOTALIZADOR, BARRAJE PARA 200A BARRA NEUTRO Y BARRA TIERRA Calidad Legrand, Siemens, SqareD o superior de marca reconocida y homologada por el CIDET</t>
  </si>
  <si>
    <t>SUMINISTRO E INSTALACIÓN DE TABLERO DE 30 CIRCUITOS 3F5H, CON PUERTA Y ESPACIO PARA TOTALIZADOR, BARRAJE PARA 200A BARRA NEUTRO Y BARRA TIERRA Calidad Legrand, Siemens, Sarde o superior de marca reconocida y homologada por el CIDET</t>
  </si>
  <si>
    <t>SUMINISTRO E INSTALACIÓN DE TABLERO DE 24 CIRCUITOS 3F5H, CON PUERTA Y ESPACIO PARA TOTALIZADOR, BARRAJE PARA 200A BARRA NEUTRO Y BARRA TIERRA Calidad Legrand, Siemens, SqareD o superior de marca reconocida y homologada por el CIDET</t>
  </si>
  <si>
    <t>SALIDA ILUMINACION DESCOLGADA EN TUBERIA CONDUIT EMT 3/4", ALAMBRE No 12 AWG Prom 3 m</t>
  </si>
  <si>
    <t>SALIDA TOMACORRIENTE NORMAL DOBLE POLO A TIERRA EN TUBERIA CONDUIT EMT 3/4", ALAMBRE No 12 AWG Prom 4m</t>
  </si>
  <si>
    <t>TOMA BIFÁSICA PARA ALIMENTACIÓN EQUIPO, EN CAJA DE PASO PLASTICA 180X140X86mm, INCLUYE TOMA CON SEGURO DE GIRO 2P+T 250V/16A IP67 Y CLAVIJA.</t>
  </si>
  <si>
    <t>OTROS</t>
  </si>
  <si>
    <t>ADECUACION E INSTALACION DE MANTO ASFALTICO TEXSAPLAS HDOE +FP 250 ROLLO DE 10MTRS / 1.10 MTS ALTO X 9.10 DE ANCHO - CALIBRE 4MM (APLICACIÓN A TODO COSTO CON SU RESPECTIVO EQUIPO BASICO DE APLIACION)</t>
  </si>
  <si>
    <t>MANTENIMIENTO, DESMONTE Y RETIRO DE SALIDA PARA ILUMINACIÓN TIPO ROSETA (INCLUYE DESMONTE MANUAL, ANDAMIOS CERTIFICADOS, MANO DE OBRA CON CERTIFICACIÓN DE ALTURAS)</t>
  </si>
  <si>
    <t>DEMOLICIÓN CIELO FALSO EN DRYWALL. ALTURA DE TRABAJO 3.5 MTS APROX. INCLUYE RETIRO DE ESCOMBROS Y DISPOSICIÓN FINAL A CARGO DEL CONTRATISTA.</t>
  </si>
  <si>
    <t>SERVICIO DE INSTALACION DE BAJANTE EN TUBERIA EN LAMINA GALVANIZADA INCLUYE CODO DE DESAGÜE Cal .20 d/ 0,45 m. (Suministro e instalación con wash primer + esmalte + anclaje a muro + Sika Flex 1A)</t>
  </si>
  <si>
    <t>INSTALACION DE FLANCHE EN LAMINA GALVANIZADA Cal .20 d/ 0.30 m. (Suministro e instalación con wash primer + esmalte + anclaje a muro + sikaflex 1A)</t>
  </si>
  <si>
    <t>SERVICIO DE INSTALACION DE ESTRUCTURA METALICA DE CUBIERTA EN ANGULO 2"x2"x1/8" (incluye vigas, cerchas, tirantillos, soldadura E-70, anticorrosivo y esmalte)</t>
  </si>
  <si>
    <t>SUMINISTRO E INSTALACION DE MANTO ASFALTICO TEXSAPLAS HDOE +FP 250 ROLLO DE 10MTRS / 1.10 MTS ALTO X 9.10 DE ANCHO - CALIBRE 4MM (APLICACIÓN A TODO COSTO CON SU RESPECTIVO EQUIPO BASICO DE APLIACION)</t>
  </si>
  <si>
    <t>SERVICIO DE INSTALACION DE CERAMICA PARED Pompei 30.5 x 20.3 cm. Tipo Alfa o equivalente. Color Coral o Shell según diseño (Incluye boquilla color y win.)</t>
  </si>
  <si>
    <t>SERVICIO DE INSTALACION DE CERAMICA PARED Stone 20.3 x 30.5 cm. Tipo Alfa o equivalente. Color Blanco o Café según diseño (Incluye boquilla color y win.)</t>
  </si>
  <si>
    <t>SERVICIO DE ADECUACION POCETA LAVATRAPEROS CONCRETO 2.500 psi, 0,60 x 0.85 x 0.50 m. (Incluye acero de refuerzo, rejilla 3" x 2", ECOCERAMICA BLANCO 20 *20 cm. Tipo Alfa ref.225000028 o equivalente, llave terminal jardín)</t>
  </si>
  <si>
    <t>INSTALACIONES ELECTRICAS</t>
  </si>
  <si>
    <t>SERVICIO DE REMPLAZO E INSTALACIÓN CANALETA PARA CABLEADO ELÉCTRICO DE 5X12 CON DIVISION Y PINTURA ELECTROESTATICA INCLUYE MATERIALES</t>
  </si>
  <si>
    <t>SERVICIO DE REMPLAZO E INSTALACIÓN DE LUMINARIA TIPO PANEL LED CUADRADO 8” 18W. 100-240V. FLUJO LUMINOSO MAYOR A 1050LM, IRC 70 VIDA ÚTIL MAYOR A 20.000H INCLUYE MATERIALES</t>
  </si>
  <si>
    <t>MANTENIMIENTO TERRAZA CASINO</t>
  </si>
  <si>
    <t>SERVICIO DE FABRICACION E INSTALACION CERCHA METALICA DE 10.30 MTRS, EN TUBERIA RECTANGULAR DE 12X6 CM, 2 MM, ANCLADAS CON TORNILLERIA Y PLATINAS DE ANCLAJE DE 60X15 CM – E 5MM, (PROFUNDIDAD PERNO DE ANCLAJE  4" Y DADOS, SOLDADURA EN ELECTRO REVESTIDO 7018, TERMINADO EN UNA CAPA DE PROTECCION ANTICORROSIVO ALQUIDICO, LA SEGUNDA CAPA EN ESMALTE LIQUIDO DEL COLOR INSTITUCIONAL</t>
  </si>
  <si>
    <t>CONVENCIÓN</t>
  </si>
  <si>
    <t>DETALLE</t>
  </si>
  <si>
    <t>CM</t>
  </si>
  <si>
    <t>Centímetro</t>
  </si>
  <si>
    <t>KG</t>
  </si>
  <si>
    <t>Kilogramo</t>
  </si>
  <si>
    <t>M</t>
  </si>
  <si>
    <t>Metro lineal</t>
  </si>
  <si>
    <t>Metro cuadrado</t>
  </si>
  <si>
    <t>M3</t>
  </si>
  <si>
    <t>Metro cúbico</t>
  </si>
  <si>
    <t>UN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</si>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</sst>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"/>
  </numFmts>
  <fonts count="20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A8D08D"/>
        <bgColor rgb="FFA8D08D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B7B7B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B7B7B7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B7B7B7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3"/>
    <xf numFmtId="0" fontId="5" fillId="0" borderId="3"/>
    <xf numFmtId="43" fontId="5" fillId="0" borderId="3"/>
    <xf numFmtId="44" fontId="5" fillId="0" borderId="3"/>
    <xf numFmtId="9" fontId="5" fillId="0" borderId="3"/>
    <xf numFmtId="43" fontId="14" fillId="0" borderId="3"/>
  </cellStyleXfs>
  <cellXfs count="135">
    <xf numFmtId="0" fontId="0" fillId="0" borderId="0" xfId="0" applyBorder="1"/>
    <xf numFmtId="0" fontId="2" fillId="0" borderId="0" xfId="0" applyFont="1" applyBorder="1" applyAlignment="1">
      <alignment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164" fontId="2" fillId="3" borderId="1" xfId="3" applyNumberFormat="1" applyFont="1" applyFill="1" applyBorder="1" applyAlignment="1">
      <alignment horizontal="left" vertical="center" wrapText="1"/>
    </xf>
    <xf numFmtId="165" fontId="2" fillId="3" borderId="1" xfId="0" applyNumberFormat="1" applyFont="1" applyFill="1" applyBorder="1" applyAlignment="1">
      <alignment horizontal="left" vertical="center" wrapText="1"/>
    </xf>
    <xf numFmtId="165" fontId="0" fillId="0" borderId="0" xfId="0" applyNumberFormat="1" applyBorder="1"/>
    <xf numFmtId="165" fontId="2" fillId="0" borderId="2" xfId="0" applyNumberFormat="1" applyFont="1" applyBorder="1" applyAlignment="1">
      <alignment horizontal="right" vertical="center" wrapText="1"/>
    </xf>
    <xf numFmtId="165" fontId="2" fillId="0" borderId="5" xfId="0" applyNumberFormat="1" applyFont="1" applyBorder="1" applyAlignment="1">
      <alignment horizontal="right" vertical="center" wrapText="1"/>
    </xf>
    <xf numFmtId="164" fontId="0" fillId="0" borderId="0" xfId="3" applyNumberFormat="1" applyFont="1" applyBorder="1"/>
    <xf numFmtId="164" fontId="2" fillId="3" borderId="4" xfId="3" applyNumberFormat="1" applyFont="1" applyFill="1" applyBorder="1" applyAlignment="1">
      <alignment horizontal="left" vertical="center" wrapText="1"/>
    </xf>
    <xf numFmtId="164" fontId="2" fillId="3" borderId="1" xfId="3" applyNumberFormat="1" applyFont="1" applyFill="1" applyBorder="1" applyAlignment="1">
      <alignment horizontal="center" vertical="center" wrapText="1"/>
    </xf>
    <xf numFmtId="164" fontId="2" fillId="5" borderId="4" xfId="3" applyNumberFormat="1" applyFont="1" applyFill="1" applyBorder="1" applyAlignment="1">
      <alignment horizontal="center" vertical="center" wrapText="1"/>
    </xf>
    <xf numFmtId="164" fontId="2" fillId="3" borderId="4" xfId="3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9" fontId="2" fillId="3" borderId="4" xfId="4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left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textRotation="90" wrapText="1"/>
    </xf>
    <xf numFmtId="49" fontId="6" fillId="7" borderId="10" xfId="0" applyNumberFormat="1" applyFont="1" applyFill="1" applyBorder="1" applyAlignment="1">
      <alignment horizontal="center" vertical="center" textRotation="90" wrapText="1"/>
    </xf>
    <xf numFmtId="0" fontId="6" fillId="7" borderId="11" xfId="0" applyFont="1" applyFill="1" applyBorder="1" applyAlignment="1">
      <alignment vertical="center"/>
    </xf>
    <xf numFmtId="0" fontId="6" fillId="7" borderId="12" xfId="0" applyFont="1" applyFill="1" applyBorder="1" applyAlignment="1">
      <alignment vertical="center"/>
    </xf>
    <xf numFmtId="0" fontId="7" fillId="0" borderId="0" xfId="0" applyFont="1" applyBorder="1"/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9" fillId="0" borderId="0" xfId="0" applyFont="1" applyBorder="1"/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165" fontId="10" fillId="3" borderId="1" xfId="0" applyNumberFormat="1" applyFont="1" applyFill="1" applyBorder="1" applyAlignment="1">
      <alignment horizontal="left" vertical="center" wrapText="1"/>
    </xf>
    <xf numFmtId="164" fontId="10" fillId="3" borderId="1" xfId="3" applyNumberFormat="1" applyFont="1" applyFill="1" applyBorder="1" applyAlignment="1">
      <alignment horizontal="left" vertical="center" wrapText="1"/>
    </xf>
    <xf numFmtId="164" fontId="10" fillId="3" borderId="1" xfId="3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justify" vertical="center" wrapText="1"/>
    </xf>
    <xf numFmtId="1" fontId="11" fillId="0" borderId="14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center" wrapText="1"/>
    </xf>
    <xf numFmtId="1" fontId="11" fillId="0" borderId="7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justify" vertical="center" wrapText="1"/>
    </xf>
    <xf numFmtId="1" fontId="11" fillId="0" borderId="18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center" vertical="center" wrapText="1"/>
    </xf>
    <xf numFmtId="2" fontId="11" fillId="0" borderId="7" xfId="0" applyNumberFormat="1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justify" vertical="center" wrapText="1"/>
    </xf>
    <xf numFmtId="1" fontId="11" fillId="0" borderId="2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64" fontId="2" fillId="3" borderId="3" xfId="3" applyNumberFormat="1" applyFont="1" applyFill="1" applyAlignment="1">
      <alignment horizontal="left" vertical="center" wrapText="1"/>
    </xf>
    <xf numFmtId="164" fontId="10" fillId="3" borderId="3" xfId="3" applyNumberFormat="1" applyFont="1" applyFill="1" applyAlignment="1">
      <alignment horizontal="left" vertical="center" wrapText="1"/>
    </xf>
    <xf numFmtId="165" fontId="2" fillId="0" borderId="0" xfId="0" applyNumberFormat="1" applyFont="1" applyBorder="1" applyAlignment="1">
      <alignment wrapText="1"/>
    </xf>
    <xf numFmtId="165" fontId="10" fillId="0" borderId="0" xfId="0" applyNumberFormat="1" applyFont="1" applyBorder="1" applyAlignment="1">
      <alignment wrapText="1"/>
    </xf>
    <xf numFmtId="0" fontId="1" fillId="8" borderId="4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164" fontId="2" fillId="12" borderId="3" xfId="3" applyNumberFormat="1" applyFont="1" applyFill="1" applyAlignment="1">
      <alignment horizontal="center" vertical="center" wrapText="1"/>
    </xf>
    <xf numFmtId="0" fontId="2" fillId="12" borderId="0" xfId="0" applyFont="1" applyFill="1" applyBorder="1" applyAlignment="1">
      <alignment wrapText="1"/>
    </xf>
    <xf numFmtId="164" fontId="2" fillId="12" borderId="0" xfId="3" applyNumberFormat="1" applyFont="1" applyFill="1" applyBorder="1" applyAlignment="1">
      <alignment horizontal="center" wrapText="1"/>
    </xf>
    <xf numFmtId="0" fontId="2" fillId="12" borderId="0" xfId="0" applyFont="1" applyFill="1" applyBorder="1" applyAlignment="1">
      <alignment horizontal="center" wrapText="1"/>
    </xf>
    <xf numFmtId="0" fontId="15" fillId="12" borderId="24" xfId="0" applyFont="1" applyFill="1" applyBorder="1" applyAlignment="1">
      <alignment horizontal="center" vertical="center" textRotation="90" wrapText="1"/>
    </xf>
    <xf numFmtId="0" fontId="15" fillId="12" borderId="18" xfId="0" applyFont="1" applyFill="1" applyBorder="1" applyAlignment="1">
      <alignment horizontal="center" vertical="center" textRotation="90" wrapText="1"/>
    </xf>
    <xf numFmtId="0" fontId="15" fillId="12" borderId="25" xfId="0" applyFont="1" applyFill="1" applyBorder="1" applyAlignment="1">
      <alignment horizontal="center" vertical="center" textRotation="90" wrapText="1"/>
    </xf>
    <xf numFmtId="0" fontId="16" fillId="12" borderId="27" xfId="0" applyFont="1" applyFill="1" applyBorder="1" applyAlignment="1">
      <alignment horizontal="center" vertical="center"/>
    </xf>
    <xf numFmtId="0" fontId="16" fillId="12" borderId="14" xfId="0" applyFont="1" applyFill="1" applyBorder="1" applyAlignment="1">
      <alignment horizontal="center" vertical="center"/>
    </xf>
    <xf numFmtId="0" fontId="17" fillId="12" borderId="14" xfId="0" applyFont="1" applyFill="1" applyBorder="1" applyAlignment="1">
      <alignment horizontal="center" vertical="center" wrapText="1"/>
    </xf>
    <xf numFmtId="0" fontId="16" fillId="12" borderId="28" xfId="0" applyFont="1" applyFill="1" applyBorder="1" applyAlignment="1">
      <alignment horizontal="center" vertical="center"/>
    </xf>
    <xf numFmtId="165" fontId="2" fillId="12" borderId="4" xfId="0" applyNumberFormat="1" applyFont="1" applyFill="1" applyBorder="1" applyAlignment="1">
      <alignment horizontal="center" vertical="center" wrapText="1"/>
    </xf>
    <xf numFmtId="164" fontId="2" fillId="12" borderId="4" xfId="3" applyNumberFormat="1" applyFont="1" applyFill="1" applyBorder="1" applyAlignment="1">
      <alignment horizontal="center" vertical="center" wrapText="1"/>
    </xf>
    <xf numFmtId="165" fontId="16" fillId="12" borderId="27" xfId="0" applyNumberFormat="1" applyFont="1" applyFill="1" applyBorder="1" applyAlignment="1">
      <alignment horizontal="center" vertical="center"/>
    </xf>
    <xf numFmtId="0" fontId="16" fillId="12" borderId="29" xfId="0" applyFont="1" applyFill="1" applyBorder="1" applyAlignment="1">
      <alignment horizontal="center" vertical="center"/>
    </xf>
    <xf numFmtId="0" fontId="16" fillId="12" borderId="4" xfId="0" applyFont="1" applyFill="1" applyBorder="1" applyAlignment="1">
      <alignment horizontal="center" vertical="center"/>
    </xf>
    <xf numFmtId="0" fontId="17" fillId="12" borderId="4" xfId="0" applyFont="1" applyFill="1" applyBorder="1" applyAlignment="1">
      <alignment horizontal="center" vertical="center" wrapText="1"/>
    </xf>
    <xf numFmtId="0" fontId="16" fillId="12" borderId="30" xfId="0" applyFont="1" applyFill="1" applyBorder="1" applyAlignment="1">
      <alignment horizontal="center" vertical="center"/>
    </xf>
    <xf numFmtId="0" fontId="18" fillId="12" borderId="29" xfId="0" applyFont="1" applyFill="1" applyBorder="1" applyAlignment="1">
      <alignment vertical="center"/>
    </xf>
    <xf numFmtId="0" fontId="18" fillId="12" borderId="4" xfId="0" applyFont="1" applyFill="1" applyBorder="1" applyAlignment="1">
      <alignment vertical="center"/>
    </xf>
    <xf numFmtId="0" fontId="18" fillId="12" borderId="30" xfId="0" applyFont="1" applyFill="1" applyBorder="1" applyAlignment="1">
      <alignment vertical="center"/>
    </xf>
    <xf numFmtId="0" fontId="16" fillId="12" borderId="29" xfId="0" applyFont="1" applyFill="1" applyBorder="1" applyAlignment="1">
      <alignment vertical="center"/>
    </xf>
    <xf numFmtId="0" fontId="16" fillId="12" borderId="4" xfId="0" applyFont="1" applyFill="1" applyBorder="1" applyAlignment="1">
      <alignment vertical="center"/>
    </xf>
    <xf numFmtId="0" fontId="16" fillId="12" borderId="30" xfId="0" applyFont="1" applyFill="1" applyBorder="1" applyAlignment="1">
      <alignment vertical="center"/>
    </xf>
    <xf numFmtId="0" fontId="16" fillId="12" borderId="29" xfId="0" applyFont="1" applyFill="1" applyBorder="1" applyAlignment="1">
      <alignment horizontal="center" vertical="center" wrapText="1"/>
    </xf>
    <xf numFmtId="0" fontId="16" fillId="12" borderId="4" xfId="0" applyFont="1" applyFill="1" applyBorder="1" applyAlignment="1">
      <alignment horizontal="center" vertical="center" wrapText="1"/>
    </xf>
    <xf numFmtId="49" fontId="16" fillId="12" borderId="4" xfId="0" applyNumberFormat="1" applyFont="1" applyFill="1" applyBorder="1" applyAlignment="1">
      <alignment horizontal="center" vertical="center" wrapText="1"/>
    </xf>
    <xf numFmtId="43" fontId="16" fillId="12" borderId="4" xfId="5" applyFont="1" applyFill="1" applyBorder="1" applyAlignment="1">
      <alignment horizontal="center" vertical="center" wrapText="1"/>
    </xf>
    <xf numFmtId="0" fontId="16" fillId="12" borderId="30" xfId="5" applyNumberFormat="1" applyFont="1" applyFill="1" applyBorder="1" applyAlignment="1">
      <alignment horizontal="center" vertical="center" wrapText="1"/>
    </xf>
    <xf numFmtId="0" fontId="15" fillId="12" borderId="29" xfId="0" applyFont="1" applyFill="1" applyBorder="1" applyAlignment="1">
      <alignment vertical="center" wrapText="1"/>
    </xf>
    <xf numFmtId="0" fontId="15" fillId="12" borderId="4" xfId="0" applyFont="1" applyFill="1" applyBorder="1" applyAlignment="1">
      <alignment vertical="center" wrapText="1"/>
    </xf>
    <xf numFmtId="0" fontId="15" fillId="12" borderId="30" xfId="0" applyFont="1" applyFill="1" applyBorder="1" applyAlignment="1">
      <alignment vertical="center" wrapText="1"/>
    </xf>
    <xf numFmtId="0" fontId="16" fillId="12" borderId="33" xfId="0" applyFont="1" applyFill="1" applyBorder="1" applyAlignment="1">
      <alignment horizontal="center" vertical="center"/>
    </xf>
    <xf numFmtId="0" fontId="16" fillId="12" borderId="20" xfId="0" applyFont="1" applyFill="1" applyBorder="1" applyAlignment="1">
      <alignment horizontal="center" vertical="center"/>
    </xf>
    <xf numFmtId="0" fontId="17" fillId="12" borderId="20" xfId="0" applyFont="1" applyFill="1" applyBorder="1" applyAlignment="1">
      <alignment horizontal="center" vertical="center" wrapText="1"/>
    </xf>
    <xf numFmtId="0" fontId="16" fillId="12" borderId="34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left" vertical="center" wrapText="1"/>
    </xf>
    <xf numFmtId="0" fontId="10" fillId="12" borderId="0" xfId="0" applyFont="1" applyFill="1" applyBorder="1" applyAlignment="1">
      <alignment wrapText="1"/>
    </xf>
    <xf numFmtId="44" fontId="10" fillId="12" borderId="0" xfId="3" applyFont="1" applyFill="1" applyBorder="1" applyAlignment="1">
      <alignment wrapText="1"/>
    </xf>
    <xf numFmtId="43" fontId="19" fillId="12" borderId="28" xfId="5" applyFont="1" applyFill="1" applyBorder="1" applyAlignment="1">
      <alignment horizontal="right" vertical="center" wrapText="1"/>
    </xf>
    <xf numFmtId="43" fontId="19" fillId="12" borderId="30" xfId="5" applyFont="1" applyFill="1" applyBorder="1" applyAlignment="1">
      <alignment horizontal="right" vertical="center" wrapText="1"/>
    </xf>
    <xf numFmtId="43" fontId="10" fillId="12" borderId="0" xfId="0" applyNumberFormat="1" applyFont="1" applyFill="1" applyBorder="1" applyAlignment="1">
      <alignment wrapText="1"/>
    </xf>
    <xf numFmtId="0" fontId="2" fillId="12" borderId="1" xfId="0" applyFont="1" applyFill="1" applyBorder="1" applyAlignment="1">
      <alignment horizontal="left" vertical="center" wrapText="1"/>
    </xf>
    <xf numFmtId="164" fontId="0" fillId="12" borderId="0" xfId="3" applyNumberFormat="1" applyFont="1" applyFill="1" applyBorder="1"/>
    <xf numFmtId="0" fontId="0" fillId="12" borderId="0" xfId="0" applyFill="1" applyBorder="1"/>
    <xf numFmtId="164" fontId="0" fillId="12" borderId="0" xfId="3" applyNumberFormat="1" applyFont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16" fillId="12" borderId="29" xfId="0" applyFont="1" applyFill="1" applyBorder="1" applyAlignment="1">
      <alignment horizontal="center" vertical="center"/>
    </xf>
    <xf numFmtId="0" fontId="0" fillId="12" borderId="31" xfId="0" applyFill="1" applyBorder="1"/>
    <xf numFmtId="0" fontId="0" fillId="12" borderId="29" xfId="0" applyFill="1" applyBorder="1"/>
    <xf numFmtId="0" fontId="16" fillId="12" borderId="35" xfId="0" applyFont="1" applyFill="1" applyBorder="1" applyAlignment="1">
      <alignment horizontal="center" vertical="center"/>
    </xf>
    <xf numFmtId="0" fontId="0" fillId="12" borderId="32" xfId="0" applyFill="1" applyBorder="1"/>
    <xf numFmtId="0" fontId="13" fillId="7" borderId="24" xfId="0" applyFont="1" applyFill="1" applyBorder="1" applyAlignment="1">
      <alignment horizontal="center" vertical="center" wrapText="1"/>
    </xf>
    <xf numFmtId="0" fontId="0" fillId="0" borderId="0" xfId="0" applyBorder="1"/>
    <xf numFmtId="165" fontId="0" fillId="0" borderId="0" xfId="0" applyNumberFormat="1" applyBorder="1"/>
    <xf numFmtId="0" fontId="0" fillId="0" borderId="8" xfId="0" applyBorder="1"/>
    <xf numFmtId="164" fontId="4" fillId="3" borderId="4" xfId="3" applyNumberFormat="1" applyFont="1" applyFill="1" applyBorder="1" applyAlignment="1">
      <alignment horizontal="center" vertical="center" wrapText="1"/>
    </xf>
    <xf numFmtId="0" fontId="0" fillId="12" borderId="7" xfId="0" applyFill="1" applyBorder="1"/>
    <xf numFmtId="0" fontId="4" fillId="3" borderId="4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0" fillId="0" borderId="22" xfId="0" applyBorder="1"/>
    <xf numFmtId="0" fontId="0" fillId="0" borderId="23" xfId="0" applyBorder="1"/>
    <xf numFmtId="165" fontId="3" fillId="6" borderId="4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16" fillId="12" borderId="10" xfId="0" applyFont="1" applyFill="1" applyBorder="1" applyAlignment="1">
      <alignment horizontal="center" vertical="center"/>
    </xf>
    <xf numFmtId="0" fontId="0" fillId="12" borderId="26" xfId="0" applyFill="1" applyBorder="1"/>
    <xf numFmtId="0" fontId="0" fillId="12" borderId="10" xfId="0" applyFill="1" applyBorder="1"/>
    <xf numFmtId="165" fontId="3" fillId="9" borderId="4" xfId="0" applyNumberFormat="1" applyFont="1" applyFill="1" applyBorder="1" applyAlignment="1">
      <alignment horizontal="center" vertical="center" wrapText="1"/>
    </xf>
    <xf numFmtId="165" fontId="3" fillId="11" borderId="4" xfId="0" applyNumberFormat="1" applyFont="1" applyFill="1" applyBorder="1" applyAlignment="1">
      <alignment horizontal="center" vertical="center" wrapText="1"/>
    </xf>
  </cellXfs>
  <cellStyles count="6">
    <cellStyle name="Millares" xfId="5" builtinId="3"/>
    <cellStyle name="Millares 2" xfId="2" xr:uid="{00000000-0005-0000-0000-000001000000}"/>
    <cellStyle name="Moneda" xfId="3" builtinId="4"/>
    <cellStyle name="Normal" xfId="0" builtinId="0"/>
    <cellStyle name="Normal 2" xfId="1" xr:uid="{00000000-0005-0000-0000-000004000000}"/>
    <cellStyle name="Porcentaje" xfId="4" builtinId="5"/>
  </cellStyles>
  <dxfs count="5">
    <dxf>
      <font>
        <color rgb="FF00B050"/>
      </font>
    </dxf>
    <dxf>
      <font>
        <color rgb="FFFF0000"/>
      </font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theme="9"/>
          <bgColor theme="9"/>
        </patternFill>
      </fill>
    </dxf>
  </dxfs>
  <tableStyles count="1" defaultTableStyle="TableStyleMedium9" defaultPivotStyle="PivotStyleLight16">
    <tableStyle name="Unidades de medida-style" pivot="0" count="3" xr9:uid="{00000000-0011-0000-FFFF-FFFF00000000}">
      <tableStyleElement type="header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ownloads\CANTIDADES%20VATICANO%20ACTA%20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ownloads\CANTIDADES%20REPUBLICA%20DE%20CANADA%20PARA%20ACTA%20(1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C87F18\Copia%20de%20MatrizProg%20AB003%20SubaUsaq%209CIVs%20_Control_27_02_2022_HG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2.1.2 Excavación Mecanica"/>
      <sheetName val="EXCV MECANICA FALLO "/>
      <sheetName val="2 N.P. Rajón"/>
      <sheetName val="MEJORAMIENTO FALLO CON RAJON"/>
      <sheetName val="2.2.2 Demolición Anden"/>
      <sheetName val="Demolición Anden"/>
      <sheetName val="3 N.P. Excavación Manual"/>
      <sheetName val="Exc Manual POTABLE 4&quot;"/>
      <sheetName val="EXC MANUAL GAS NATURAL"/>
      <sheetName val="EXCAV MANUAL FILTRO "/>
      <sheetName val="EXC Manual ANDEN IZQUIERDO"/>
      <sheetName val="Exc Manual Carcamo"/>
      <sheetName val="3 N.P. Acero Figurado"/>
      <sheetName val="FIGURADO DE ACERO"/>
      <sheetName val="14 NP Domi Alcantarillado"/>
      <sheetName val="ACOMETIDAS SANITARIAS"/>
      <sheetName val="15 NP Acueducto"/>
      <sheetName val="REPARACIONES AGUA POTABLE"/>
      <sheetName val="21 NP Carcamo"/>
      <sheetName val="Carcamo"/>
      <sheetName val="16 NP RDE=4&quot;"/>
      <sheetName val="TUBERIA ACUEDUCTO 4&quot;"/>
      <sheetName val="24 NP GAVIÓN"/>
      <sheetName val="GAVION"/>
      <sheetName val="Formato Diario Obra"/>
      <sheetName val="Hoja1"/>
      <sheetName val="Activ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Volver al índice</v>
          </cell>
          <cell r="B1" t="str">
            <v>Descripción</v>
          </cell>
          <cell r="C1" t="str">
            <v>Unidad</v>
          </cell>
        </row>
        <row r="2">
          <cell r="A2" t="str">
            <v>1 N.P.</v>
          </cell>
          <cell r="B2" t="str">
            <v>NIVELACION Y COMPACTACION DE LA SUBRASANTE</v>
          </cell>
          <cell r="C2" t="str">
            <v>m2</v>
          </cell>
        </row>
        <row r="3">
          <cell r="A3" t="str">
            <v>1.1.1</v>
          </cell>
          <cell r="B3" t="str">
            <v xml:space="preserve">Replanteo y localización general </v>
          </cell>
          <cell r="C3" t="str">
            <v>m2</v>
          </cell>
        </row>
        <row r="4">
          <cell r="A4" t="str">
            <v>10 N.P.</v>
          </cell>
          <cell r="B4" t="str">
            <v>Piedra Pegada para Canal de baja para aliviadero</v>
          </cell>
          <cell r="C4" t="str">
            <v>m2</v>
          </cell>
        </row>
        <row r="5">
          <cell r="A5" t="str">
            <v>11 N.P.</v>
          </cell>
          <cell r="B5" t="str">
            <v>Acero de Refuerzo (Incluye Suministro, Figurado y Fijación)</v>
          </cell>
          <cell r="C5" t="str">
            <v>kg</v>
          </cell>
        </row>
        <row r="6">
          <cell r="A6" t="str">
            <v>12 N.P.</v>
          </cell>
          <cell r="B6" t="str">
            <v>CURADO DE LOSAS DE CONCRETO (Suministro y aplicación)</v>
          </cell>
          <cell r="C6" t="str">
            <v>m2</v>
          </cell>
        </row>
        <row r="7">
          <cell r="A7" t="str">
            <v>13 N.P.</v>
          </cell>
          <cell r="B7" t="str">
            <v>CANASTILLA PASAJUNTAS (Incluye suministro y fijación)</v>
          </cell>
          <cell r="C7" t="str">
            <v>kg</v>
          </cell>
        </row>
        <row r="8">
          <cell r="A8" t="str">
            <v>14 N.P.</v>
          </cell>
          <cell r="B8" t="str">
            <v>CORTE Y AMPLIACION DE JUNTAS EN PAVIMENTO DE CONCRETO HIDRAULICO</v>
          </cell>
          <cell r="C8" t="str">
            <v>ml</v>
          </cell>
        </row>
        <row r="9">
          <cell r="B9" t="str">
            <v>SELLADO DE JUNTAS EN PAVIMENTO DE CONCRETO HIDRAULICO (Incluye Limpieza, Suministro e Instalación de Fondo y Sellante)</v>
          </cell>
          <cell r="C9" t="str">
            <v>ml</v>
          </cell>
        </row>
        <row r="10">
          <cell r="A10" t="str">
            <v>14  N.P.</v>
          </cell>
          <cell r="B10" t="str">
            <v>REPARACION  DOMICILIARIAS DE ALCANTARILLADO SANITARIO</v>
          </cell>
          <cell r="C10" t="str">
            <v>un</v>
          </cell>
        </row>
        <row r="11">
          <cell r="A11" t="str">
            <v>15 N.P.</v>
          </cell>
          <cell r="B11" t="str">
            <v>REPARACION ACOMETIDAS DOMICILIARIAS DE ACUEDUCTO DE 1/2"   ( no incluye Excavación)</v>
          </cell>
          <cell r="C11" t="str">
            <v>un</v>
          </cell>
        </row>
        <row r="12">
          <cell r="A12" t="str">
            <v>18 N.P.</v>
          </cell>
          <cell r="B12" t="str">
            <v>CONSTRUCCION DE MUROS EN MAMPOSTERIA ESTRUCTURAL  h=1,00 m (Incluye Viga de Fundación, Refuerzo y Grautin)</v>
          </cell>
          <cell r="C12" t="str">
            <v>ml</v>
          </cell>
        </row>
        <row r="13">
          <cell r="A13" t="str">
            <v>16 N.P.</v>
          </cell>
          <cell r="B13" t="str">
            <v>TUBERIA PVC D=4" TIPO U.M. RDE 21 (Suministro e Instalación)</v>
          </cell>
          <cell r="C13" t="str">
            <v>ml</v>
          </cell>
        </row>
        <row r="14">
          <cell r="A14" t="str">
            <v>2 N.P.</v>
          </cell>
          <cell r="B14" t="str">
            <v>ESTABILIZACIÓN DE SUBRASANTE CON RAJON (Suministro, Extendido, Nivelación, Sello en Material Granular y Compactación)</v>
          </cell>
          <cell r="C14" t="str">
            <v>m3</v>
          </cell>
        </row>
        <row r="15">
          <cell r="A15" t="str">
            <v>2.1.1</v>
          </cell>
          <cell r="B15" t="str">
            <v>Descapote Prof. = 0,20 m. Incluye Cargue y Transporte.</v>
          </cell>
          <cell r="C15" t="str">
            <v>m2</v>
          </cell>
        </row>
        <row r="16">
          <cell r="A16" t="str">
            <v>2.1.2</v>
          </cell>
          <cell r="B16" t="str">
            <v>Excavación mecánica (incluye cargue, transporte y disposición de sobrantes en sitio autorizado por la autoridad ambiental)</v>
          </cell>
          <cell r="C16" t="str">
            <v>m3</v>
          </cell>
        </row>
        <row r="17">
          <cell r="A17" t="str">
            <v>2.2.1</v>
          </cell>
          <cell r="B17" t="str">
            <v xml:space="preserve">Demolición manual de sardinel existente incluye cargue, Transporte y disposición final en sitio autorizado por la autoridad ambiental competente </v>
          </cell>
          <cell r="C17" t="str">
            <v>ML</v>
          </cell>
        </row>
        <row r="18">
          <cell r="A18" t="str">
            <v>2.2.2</v>
          </cell>
          <cell r="B18" t="str">
            <v>Demolición de anden en concreto 0,15m</v>
          </cell>
          <cell r="C18" t="str">
            <v>m2</v>
          </cell>
        </row>
        <row r="19">
          <cell r="A19" t="str">
            <v>2.2.3</v>
          </cell>
          <cell r="B19" t="str">
            <v>Demolición de calzada en pavimento asfáltico, incluye cargue, transporte y disposición final en sitio autorizado por la autoridad ambiental competente. Espesor variable hasta 0.15m</v>
          </cell>
          <cell r="C19" t="str">
            <v>m2</v>
          </cell>
        </row>
        <row r="20">
          <cell r="A20" t="str">
            <v>2.3.1</v>
          </cell>
          <cell r="B20" t="str">
            <v>Adoquín de arcilla h=0.06m Tipo Tolete con Estructura según estudio de Suelos (Incluye Excavación, Compactación fondo de la excavación, rellenos en recebo compactado, Geotextil Lafayette o similar y retiro de material producto de la excavación residuos de construcción)</v>
          </cell>
          <cell r="C20" t="str">
            <v>m2</v>
          </cell>
        </row>
        <row r="21">
          <cell r="A21" t="str">
            <v>2.3.2</v>
          </cell>
          <cell r="B21" t="str">
            <v>Adoquín de Concreto con  Estructura  según estudio de Suelos (Incluye Excavación, Compactación fondo de la excavación, rellenos en recebo compactado, Geotextil Lafayette o similar  y retiro de material producto de la excavación residuos   de construcción)</v>
          </cell>
          <cell r="C21" t="str">
            <v>m2</v>
          </cell>
        </row>
        <row r="22">
          <cell r="A22" t="str">
            <v>2.3.3</v>
          </cell>
          <cell r="B22" t="str">
            <v>Bordillo Prefabricado A-80 en Concreto h=0,35 b=0,19 Incluye Excavación, B=400, Concreto Pobre, Mortero de pega, Atraque en B=400 y Retiro de material producto de la excavación.</v>
          </cell>
          <cell r="C22" t="str">
            <v>ml</v>
          </cell>
        </row>
        <row r="23">
          <cell r="A23" t="str">
            <v>2.3.4</v>
          </cell>
          <cell r="B23" t="str">
            <v>Sardinel Prefabricado A-10 en Concreto h=0,50 b=0,20 Incluye Excavación, Sub-base gradación A-B,atraque con recebo. Concreto Pobre de 1500 psi y Moreto de 1:4 geotextil) Suministro e instalación.</v>
          </cell>
          <cell r="C23" t="str">
            <v>ml</v>
          </cell>
        </row>
        <row r="24">
          <cell r="A24" t="str">
            <v>2.3.5</v>
          </cell>
          <cell r="B24" t="str">
            <v>Cenefa o Dilatación en Concreto fundido en sitio a=0,10 e=0,10 (Suministro e instalación y aplicación antisol de sika o similar)</v>
          </cell>
          <cell r="C24" t="str">
            <v>ml</v>
          </cell>
        </row>
        <row r="25">
          <cell r="A25" t="str">
            <v>2.3.6</v>
          </cell>
          <cell r="B25" t="str">
            <v>Rampa en Concreto Reforzado de 2500 psi. e=0.07, aplicación antisol de sika o similar, con Estructura segun Estudio de Suelos ( Incluye Excavación, Compactación fondo de la excavación, Geotextil T-1700 Pavco y retiro de material producto de la excavación residuos de construcción.</v>
          </cell>
          <cell r="C25" t="str">
            <v>m2</v>
          </cell>
        </row>
        <row r="26">
          <cell r="A26" t="str">
            <v>2.3.7</v>
          </cell>
          <cell r="B26" t="str">
            <v>Plaqueta Prefabricada Tipo IDU e=0.06 (20 x 40 o 40x 40 o 60x 40, estoperol etc.) con Estructura segun Estudio de Suelos (Incluye Excavación, Compactación fondo de la excavación, Geotextil T-1700 Pavco o similar y retiro de material producto de la excavación residuos de construcción.)</v>
          </cell>
          <cell r="C26" t="str">
            <v>ml</v>
          </cell>
        </row>
        <row r="27">
          <cell r="A27" t="str">
            <v>2.3.8</v>
          </cell>
          <cell r="B27" t="str">
            <v>Peldaños escaleras con contrahuella en bordillo prefabricado y huella en adoquín a= 0,3 A 0,5 m /incluye excavación, relleno recebo ,bordillo A-80, concreto 2500psi, adoquín huella, arena de nivelación y sello) suministro e instalación</v>
          </cell>
          <cell r="C27" t="str">
            <v>ml</v>
          </cell>
        </row>
        <row r="28">
          <cell r="A28" t="str">
            <v>2.3.9</v>
          </cell>
          <cell r="B28" t="str">
            <v xml:space="preserve">Cañuela prefabicada A-120 em concreto-incluye Excavacion, B 400, concreto pobre, mortero de pega, Atraque en B 400 y retiro de material producto de excavacion. </v>
          </cell>
          <cell r="C28" t="str">
            <v>ml</v>
          </cell>
        </row>
        <row r="29">
          <cell r="A29" t="str">
            <v>2.4.1</v>
          </cell>
          <cell r="B29" t="str">
            <v xml:space="preserve">Baranda 2 tubos Tipo M-81 h=1,00 m (ver detalle Cartilla Mobiliario Urbano) tubería galvanizada con pintura barrera epoxica ref,233710+ esmalte alquídico tipo 3 de sika o similar incluye viga perimetral en concreto reforzado de 3000 psi. </v>
          </cell>
          <cell r="C29" t="str">
            <v>ml</v>
          </cell>
        </row>
        <row r="30">
          <cell r="A30" t="str">
            <v>2.4.2</v>
          </cell>
          <cell r="B30" t="str">
            <v>BOLARDO METALICO M-63 (incluye excavacion, retiro de material sobrante, bolardo metalico, concreto, suministro e instalacion)</v>
          </cell>
          <cell r="C30" t="str">
            <v>un</v>
          </cell>
        </row>
        <row r="31">
          <cell r="A31" t="str">
            <v>2.5.1</v>
          </cell>
          <cell r="B31" t="str">
            <v>Construcción filtro francés envuelto en geotextil- incluye excavación,tubería de drenaje 4", relleno grava 2" y geotextil NT 1600, suministro e instalación</v>
          </cell>
          <cell r="C31" t="str">
            <v>ml</v>
          </cell>
        </row>
        <row r="32">
          <cell r="A32" t="str">
            <v>2.5.2</v>
          </cell>
          <cell r="B32" t="str">
            <v>Construcción pozos y componentes</v>
          </cell>
          <cell r="C32" t="str">
            <v>un</v>
          </cell>
        </row>
        <row r="33">
          <cell r="A33" t="str">
            <v>2.5.3</v>
          </cell>
          <cell r="B33" t="str">
            <v>Cuneta en concreto fundido en sitio (1.00x 0.30) refuerzo 60000 PSI incluye excavación, atraque, trasiegos, cargue y retiro de sobrantes a botadero autorizado SDA</v>
          </cell>
          <cell r="C33" t="str">
            <v>ml</v>
          </cell>
        </row>
        <row r="34">
          <cell r="A34" t="str">
            <v>2.5.4</v>
          </cell>
          <cell r="B34" t="str">
            <v xml:space="preserve">Nivelación pozo de inspeccion existente hasta la rasante </v>
          </cell>
          <cell r="C34" t="str">
            <v>un</v>
          </cell>
        </row>
        <row r="35">
          <cell r="A35" t="str">
            <v>2.5.5</v>
          </cell>
          <cell r="B35" t="str">
            <v>construcción de sumidero tipo IDU SL 150- Aguas lluvias. Incluye tapas prefabricadas, ecxavación, trasiegos, cargue y retiro de sobrantes a botadero autorizado SDA.</v>
          </cell>
          <cell r="C35" t="str">
            <v>un</v>
          </cell>
        </row>
        <row r="36">
          <cell r="A36" t="str">
            <v>2.5.6</v>
          </cell>
          <cell r="B36" t="str">
            <v>construcción de sumidero especial tipo IDU - Aguas lluvias. Incluye tapas prefabricadas, ecxavación, trasiegos, cargue y retiro de sobrantes a botadero autorizado SDA.</v>
          </cell>
          <cell r="C36" t="str">
            <v>un</v>
          </cell>
        </row>
        <row r="37">
          <cell r="A37" t="str">
            <v>2.5.7</v>
          </cell>
          <cell r="B37" t="str">
            <v>Suministro e instalación colector tipo alcantarilla transversal</v>
          </cell>
          <cell r="C37" t="str">
            <v>un</v>
          </cell>
        </row>
        <row r="38">
          <cell r="A38" t="str">
            <v>2.5.8</v>
          </cell>
          <cell r="B38" t="str">
            <v>Suministro tubería PVC tipo NOVAFORT 12" incluye excavación,trasiegos, cargue y retiro de sobrantes a botadero autorizado SDA.</v>
          </cell>
          <cell r="C38" t="str">
            <v>ml</v>
          </cell>
        </row>
        <row r="39">
          <cell r="A39" t="str">
            <v>2.7.1</v>
          </cell>
          <cell r="B39" t="str">
            <v>Muro Tipo Gavión para Estabilidfad de Banca</v>
          </cell>
          <cell r="C39" t="str">
            <v>m3</v>
          </cell>
        </row>
        <row r="40">
          <cell r="A40" t="str">
            <v>2.7.2</v>
          </cell>
          <cell r="B40" t="str">
            <v>Muro de contencion en concreto según Diseño Estructural h= 2.80m</v>
          </cell>
          <cell r="C40" t="str">
            <v>m3</v>
          </cell>
        </row>
        <row r="41">
          <cell r="A41" t="str">
            <v>2.7.3</v>
          </cell>
          <cell r="B41" t="str">
            <v>Muro de contencion en concreto según Diseño Estructural h= 2.10m</v>
          </cell>
          <cell r="C41" t="str">
            <v>m3</v>
          </cell>
        </row>
        <row r="42">
          <cell r="A42" t="str">
            <v>2.7.4</v>
          </cell>
          <cell r="B42" t="str">
            <v>Muro de contencion en concreto según Diseño Estructural h= 1.00m</v>
          </cell>
          <cell r="C42" t="str">
            <v>m3</v>
          </cell>
        </row>
        <row r="43">
          <cell r="A43" t="str">
            <v>2.7.5</v>
          </cell>
          <cell r="B43" t="str">
            <v>Muro de contencion en concreto según Diseño Estructural h= 1.60m</v>
          </cell>
          <cell r="C43" t="str">
            <v>m3</v>
          </cell>
        </row>
        <row r="44">
          <cell r="A44" t="str">
            <v>2.8.1</v>
          </cell>
          <cell r="B44" t="str">
            <v>SUBBASE GRANULAR SBG-1 INVIAS (Suministro, Extendido, Nivelación, Humedecimiento y Compactación)</v>
          </cell>
          <cell r="C44" t="str">
            <v>m3</v>
          </cell>
        </row>
        <row r="45">
          <cell r="A45" t="str">
            <v>2.8.2</v>
          </cell>
          <cell r="B45" t="str">
            <v>SUBBASE GRANULAR CLASE C (SBG_C) (Suministro, Extendido, Nivelación, Humedecimiento y Compactación)</v>
          </cell>
          <cell r="C45" t="str">
            <v>m3</v>
          </cell>
        </row>
        <row r="46">
          <cell r="A46" t="str">
            <v>2.8.3</v>
          </cell>
          <cell r="B46" t="str">
            <v>SUBBASE GRANULAR CLASE B (SBG_B) (Suministro, Extendido, Nivelación, Humedecimiento y Compactación)</v>
          </cell>
          <cell r="C46" t="str">
            <v>m3</v>
          </cell>
        </row>
        <row r="47">
          <cell r="A47" t="str">
            <v>2.8.5</v>
          </cell>
          <cell r="B47" t="str">
            <v>BASE GRANULAR BG-1 INVIAS (Suministro, Extendido, Nivelación, Humedecimiento y Compactación)</v>
          </cell>
          <cell r="C47" t="str">
            <v>m3</v>
          </cell>
        </row>
        <row r="48">
          <cell r="A48" t="str">
            <v>5 N.P.</v>
          </cell>
          <cell r="B48" t="str">
            <v>Mezcla Asfaltica con Granulo de Caucho (Suministro, Extendido, Nivelación y Compactación)</v>
          </cell>
          <cell r="C48" t="str">
            <v>m3</v>
          </cell>
        </row>
        <row r="49">
          <cell r="A49" t="str">
            <v>2.8.7</v>
          </cell>
          <cell r="B49" t="str">
            <v>Suministro e instalación de Concreto para pavimentos MR - 43, incluye suministro de materiales, equipos, limpieza y retiro de sobrantes</v>
          </cell>
          <cell r="C49" t="str">
            <v>m3</v>
          </cell>
        </row>
        <row r="50">
          <cell r="A50" t="str">
            <v>20 N.P.</v>
          </cell>
          <cell r="B50" t="str">
            <v>VALVULA COMPUERTA ELASTICA VASTAGO NO ASCENDENTE EXTREMO LISO D=4" (Suministro e Instalación)</v>
          </cell>
          <cell r="C50" t="str">
            <v>un</v>
          </cell>
        </row>
        <row r="51">
          <cell r="A51" t="str">
            <v>XX N.P.</v>
          </cell>
          <cell r="B51" t="str">
            <v>HIDRANTE EXTREMO BRIDA D=4" TIPO TRÁFICO (Suministro e Instalación. No incluye kit de nivelación)</v>
          </cell>
          <cell r="C51" t="str">
            <v>un</v>
          </cell>
        </row>
        <row r="52">
          <cell r="A52" t="str">
            <v>3 N.P.</v>
          </cell>
          <cell r="B52" t="str">
            <v>Excavación manual (incluye cargue, transporte y disposición final)</v>
          </cell>
          <cell r="C52" t="str">
            <v>m3</v>
          </cell>
        </row>
        <row r="53">
          <cell r="A53" t="str">
            <v>4 N.P.</v>
          </cell>
          <cell r="B53" t="str">
            <v>Imprimación con Emulsión Asfáltica CRL-0 (Suministro, Barrido Superficie y Riego)</v>
          </cell>
          <cell r="C53" t="str">
            <v>m2</v>
          </cell>
        </row>
        <row r="54">
          <cell r="A54" t="str">
            <v>5 N.P.</v>
          </cell>
          <cell r="B54" t="str">
            <v>Mezcla Asfáltica con Asfalto Caucho (Suministro, Extendido, Nivelación y Compactación)</v>
          </cell>
          <cell r="C54" t="str">
            <v>m3</v>
          </cell>
        </row>
        <row r="55">
          <cell r="A55" t="str">
            <v>6 N.P.</v>
          </cell>
          <cell r="B55" t="str">
            <v>Corte de Pavimento</v>
          </cell>
          <cell r="C55" t="str">
            <v>ml</v>
          </cell>
        </row>
        <row r="56">
          <cell r="A56" t="str">
            <v>7 N.P.</v>
          </cell>
          <cell r="B56" t="str">
            <v>SUBDREN EN GRAVILLA 3/4" a  4", 0.60x1.10 m (Inc. Sumin. y Compact. Inc. Geotextil NT 2000 y Tubería PVC Corrug.-Filtro D=4")</v>
          </cell>
          <cell r="C56" t="str">
            <v>ml</v>
          </cell>
        </row>
        <row r="57">
          <cell r="A57" t="str">
            <v>8 N.P.</v>
          </cell>
          <cell r="B57" t="str">
            <v>Concreto de 175 kg/cm2 para estructuras de Encole y Descole de Alcantarillados</v>
          </cell>
          <cell r="C57" t="str">
            <v>m3</v>
          </cell>
        </row>
        <row r="58">
          <cell r="A58" t="str">
            <v>9 N.P.</v>
          </cell>
          <cell r="B58" t="str">
            <v>Suministro e instalación colector tipo alcantarilla transversal ø=36"</v>
          </cell>
          <cell r="C58" t="str">
            <v>ml</v>
          </cell>
        </row>
        <row r="59">
          <cell r="A59" t="str">
            <v>21 N.P.</v>
          </cell>
          <cell r="B59" t="str">
            <v xml:space="preserve">CARCAMO PROTECCIÓN DE TUBERÍA Ø 6" NORMA EAAB NS-090 . 3v.2  </v>
          </cell>
          <cell r="C59" t="str">
            <v>ML</v>
          </cell>
        </row>
        <row r="60">
          <cell r="A60" t="str">
            <v>24 N.P.</v>
          </cell>
          <cell r="B60" t="str">
            <v>Muros de contención Tipo GAVION NORMA INVIAS, segun Manual de carreteras</v>
          </cell>
          <cell r="C60" t="str">
            <v>m3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3 N.P. Excavación Manual"/>
      <sheetName val="EXCV MANUAL ACUEDUCTO 6&quot;4&quot;"/>
      <sheetName val="EXCV MANUAL AGUAS NEGRAS 8&quot;"/>
      <sheetName val="EXCV MANUAL"/>
      <sheetName val="EXCV MANUAL ESPACIO PUBLICO"/>
      <sheetName val="19 NP RDE=4&quot;"/>
      <sheetName val="INSTALACION TUBERIA 4&quot; Y 6&quot;"/>
      <sheetName val="2.8.4 Material de conformación"/>
      <sheetName val="RELLE TUBERIA ACUEDUCTO 4&quot; Y 6&quot;"/>
      <sheetName val="RELLE TUBERIA ALCANTARILLADO 8&quot;"/>
      <sheetName val="Formato Diario Obra"/>
      <sheetName val="Activ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Volver al índice</v>
          </cell>
          <cell r="B1" t="str">
            <v>Descripción</v>
          </cell>
          <cell r="C1" t="str">
            <v>Unidad</v>
          </cell>
        </row>
        <row r="2">
          <cell r="A2" t="str">
            <v>1 N.P.</v>
          </cell>
          <cell r="B2" t="str">
            <v>NIVELACION Y COMPACTACION DE LA SUBRASANTE</v>
          </cell>
          <cell r="C2" t="str">
            <v>m2</v>
          </cell>
        </row>
        <row r="3">
          <cell r="A3" t="str">
            <v>1.1.1</v>
          </cell>
          <cell r="B3" t="str">
            <v xml:space="preserve">Replanteo y localización general </v>
          </cell>
          <cell r="C3" t="str">
            <v>m2</v>
          </cell>
        </row>
        <row r="4">
          <cell r="A4" t="str">
            <v>10 N.P.</v>
          </cell>
          <cell r="B4" t="str">
            <v>Piedra Pegada para Canal de baja para aliviadero</v>
          </cell>
          <cell r="C4" t="str">
            <v>m2</v>
          </cell>
        </row>
        <row r="5">
          <cell r="A5" t="str">
            <v>11 N.P.</v>
          </cell>
          <cell r="B5" t="str">
            <v>Acero de Refuerzo (Incluye Suministro, Figurado y Fijación)</v>
          </cell>
          <cell r="C5" t="str">
            <v>kg</v>
          </cell>
        </row>
        <row r="6">
          <cell r="A6" t="str">
            <v>12 N.P.</v>
          </cell>
          <cell r="B6" t="str">
            <v>CURADO DE LOSAS DE CONCRETO (Suministro y aplicación)</v>
          </cell>
          <cell r="C6" t="str">
            <v>m2</v>
          </cell>
        </row>
        <row r="7">
          <cell r="A7" t="str">
            <v>13 N.P.</v>
          </cell>
          <cell r="B7" t="str">
            <v>CANASTILLA PASAJUNTAS (Incluye suministro y fijación)</v>
          </cell>
          <cell r="C7" t="str">
            <v>kg</v>
          </cell>
        </row>
        <row r="8">
          <cell r="A8" t="str">
            <v>14 N.P.</v>
          </cell>
          <cell r="B8" t="str">
            <v>CORTE Y AMPLIACION DE JUNTAS EN PAVIMENTO DE CONCRETO HIDRAULICO</v>
          </cell>
          <cell r="C8" t="str">
            <v>ml</v>
          </cell>
        </row>
        <row r="9">
          <cell r="A9" t="str">
            <v>15 N.P.</v>
          </cell>
          <cell r="B9" t="str">
            <v>SELLADO DE JUNTAS EN PAVIMENTO DE CONCRETO HIDRAULICO (Incluye Limpieza, Suministro e Instalación de Fondo y Sellante)</v>
          </cell>
          <cell r="C9" t="str">
            <v>ml</v>
          </cell>
        </row>
        <row r="10">
          <cell r="A10" t="str">
            <v>16 N.P.</v>
          </cell>
          <cell r="B10" t="str">
            <v>REPARACION  DOMICILIARIAS DE ALCANTARILLADO SANITARIO</v>
          </cell>
          <cell r="C10" t="str">
            <v>un</v>
          </cell>
        </row>
        <row r="11">
          <cell r="A11" t="str">
            <v>17 N.P.</v>
          </cell>
          <cell r="B11" t="str">
            <v>REPARACION ACOMETIDAS DOMICILIARIAS DE ACUEDUCTO DE 1/2"   ( no incluye Excavación)</v>
          </cell>
          <cell r="C11" t="str">
            <v>un</v>
          </cell>
        </row>
        <row r="12">
          <cell r="A12" t="str">
            <v>18 N.P.</v>
          </cell>
          <cell r="B12" t="str">
            <v>CONSTRUCCION DE MUROS EN MAMPOSTERIA ESTRUCTURAL  h=1,00 m (Incluye Viga de Fundación, Refuerzo y Grautin)</v>
          </cell>
          <cell r="C12" t="str">
            <v>ml</v>
          </cell>
        </row>
        <row r="13">
          <cell r="A13" t="str">
            <v>19 N.P.</v>
          </cell>
          <cell r="B13" t="str">
            <v>TUBERIA PVC D=4" TIPO U.M. RDE 21 (Suministro e Instalación)</v>
          </cell>
          <cell r="C13" t="str">
            <v>ml</v>
          </cell>
        </row>
        <row r="14">
          <cell r="A14" t="str">
            <v>2 N.P.</v>
          </cell>
          <cell r="B14" t="str">
            <v>ESTABILIZACIÓN DE SUBRASANTE CON RAJON (Suministro, Extendido, Nivelación, Sello en Material Granular y Compactación)</v>
          </cell>
          <cell r="C14" t="str">
            <v>m3</v>
          </cell>
        </row>
        <row r="15">
          <cell r="A15" t="str">
            <v>2.1.1</v>
          </cell>
          <cell r="B15" t="str">
            <v>Descapote Prof. = 0,20 m. Incluye Cargue y Transporte.</v>
          </cell>
          <cell r="C15" t="str">
            <v>m2</v>
          </cell>
        </row>
        <row r="16">
          <cell r="A16" t="str">
            <v>2.1.2</v>
          </cell>
          <cell r="B16" t="str">
            <v>Excavación mecánica (incluye cargue, transporte y disposición de sobrantes en sitio autorizado por la autoridad ambiental)</v>
          </cell>
          <cell r="C16" t="str">
            <v>m3</v>
          </cell>
        </row>
        <row r="17">
          <cell r="A17" t="str">
            <v>2.2.1</v>
          </cell>
          <cell r="B17" t="str">
            <v xml:space="preserve">Demolición manual de sardinel existente incluye cargue, Transporte y disposición final en sitio autorizado por la autoridad ambiental competente </v>
          </cell>
          <cell r="C17" t="str">
            <v>ML</v>
          </cell>
        </row>
        <row r="18">
          <cell r="A18" t="str">
            <v>2.2.2</v>
          </cell>
          <cell r="B18" t="str">
            <v>Demolición de anden en concreto 0,15m</v>
          </cell>
          <cell r="C18" t="str">
            <v>m2</v>
          </cell>
        </row>
        <row r="19">
          <cell r="A19" t="str">
            <v>2.2.3</v>
          </cell>
          <cell r="B19" t="str">
            <v>Demolición de calzada en pavimento asfáltico, incluye cargue, transporte y disposición final en sitio autorizado por la autoridad ambiental competente. Espesor variable hasta 0.15m</v>
          </cell>
          <cell r="C19" t="str">
            <v>m2</v>
          </cell>
        </row>
        <row r="20">
          <cell r="A20" t="str">
            <v>2.3.1</v>
          </cell>
          <cell r="B20" t="str">
            <v>Adoquín de arcilla h=0.06m Tipo Tolete con Estructura según estudio de Suelos (Incluye Excavación, Compactación fondo de la excavación, rellenos en recebo compactado, Geotextil Lafayette o similar y retiro de material producto de la excavación residuos de construcción)</v>
          </cell>
          <cell r="C20" t="str">
            <v>m2</v>
          </cell>
        </row>
        <row r="21">
          <cell r="A21" t="str">
            <v>2.3.2</v>
          </cell>
          <cell r="B21" t="str">
            <v>Adoquín de Concreto con  Estructura  según estudio de Suelos (Incluye Excavación, Compactación fondo de la excavación, rellenos en recebo compactado, Geotextil Lafayette o similar  y retiro de material producto de la excavación residuos   de construcción)</v>
          </cell>
          <cell r="C21" t="str">
            <v>m2</v>
          </cell>
        </row>
        <row r="22">
          <cell r="A22" t="str">
            <v>2.3.3</v>
          </cell>
          <cell r="B22" t="str">
            <v>Bordillo Prefabricado A-80 en Concreto h=0,35 b=0,19 Incluye Excavación, B=400, Concreto Pobre, Mortero de pega, Atraque en B=400 y Retiro de material producto de la excavación.</v>
          </cell>
          <cell r="C22" t="str">
            <v>ml</v>
          </cell>
        </row>
        <row r="23">
          <cell r="A23" t="str">
            <v>2.3.4</v>
          </cell>
          <cell r="B23" t="str">
            <v>Sardinel Prefabricado A-10 en Concreto h=0,50 b=0,20 Incluye Excavación, Sub-base gradación A-B,atraque con recebo. Concreto Pobre de 1500 psi y Moreto de 1:4 geotextil) Suministro e instalación.</v>
          </cell>
          <cell r="C23" t="str">
            <v>ml</v>
          </cell>
        </row>
        <row r="24">
          <cell r="A24" t="str">
            <v>2.3.5</v>
          </cell>
          <cell r="B24" t="str">
            <v>Cenefa o Dilatación en Concreto fundido en sitio a=0,10 e=0,10 (Suministro e instalación y aplicación antisol de sika o similar)</v>
          </cell>
          <cell r="C24" t="str">
            <v>ml</v>
          </cell>
        </row>
        <row r="25">
          <cell r="A25" t="str">
            <v>2.3.6</v>
          </cell>
          <cell r="B25" t="str">
            <v>Rampa en Concreto Reforzado de 2500 psi. e=0.07, aplicación antisol de sika o similar, con Estructura segun Estudio de Suelos ( Incluye Excavación, Compactación fondo de la excavación, Geotextil T-1700 Pavco y retiro de material producto de la excavación residuos de construcción.</v>
          </cell>
          <cell r="C25" t="str">
            <v>m2</v>
          </cell>
        </row>
        <row r="26">
          <cell r="A26" t="str">
            <v>2.3.7</v>
          </cell>
          <cell r="B26" t="str">
            <v>Plaqueta Prefabricada Tipo IDU e=0.06 (20 x 40 o 40x 40 o 60x 40, estoperol etc.) con Estructura segun Estudio de Suelos (Incluye Excavación, Compactación fondo de la excavación, Geotextil T-1700 Pavco o similar y retiro de material producto de la excavación residuos de construcción.)</v>
          </cell>
          <cell r="C26" t="str">
            <v>ml</v>
          </cell>
        </row>
        <row r="27">
          <cell r="A27" t="str">
            <v>2.3.8</v>
          </cell>
          <cell r="B27" t="str">
            <v>Peldaños escaleras con contrahuella en bordillo prefabricado y huella en adoquín a= 0,3 A 0,5 m /incluye excavación, relleno recebo ,bordillo A-80, concreto 2500psi, adoquín huella, arena de nivelación y sello) suministro e instalación</v>
          </cell>
          <cell r="C27" t="str">
            <v>ml</v>
          </cell>
        </row>
        <row r="28">
          <cell r="A28" t="str">
            <v>2.3.9</v>
          </cell>
          <cell r="B28" t="str">
            <v xml:space="preserve">Cañuela prefabicada A-120 em concreto-incluye Excavacion, B 400, concreto pobre, mortero de pega, Atraque en B 400 y retiro de material producto de excavacion. </v>
          </cell>
          <cell r="C28" t="str">
            <v>ml</v>
          </cell>
        </row>
        <row r="29">
          <cell r="A29" t="str">
            <v>2.4.1</v>
          </cell>
          <cell r="B29" t="str">
            <v xml:space="preserve">Baranda 2 tubos Tipo M-81 h=1,00 m (ver detalle Cartilla Mobiliario Urbano) tubería galvanizada con pintura barrera epoxica ref,233710+ esmalte alquídico tipo 3 de sika o similar incluye viga perimetral en concreto reforzado de 3000 psi. </v>
          </cell>
          <cell r="C29" t="str">
            <v>ml</v>
          </cell>
        </row>
        <row r="30">
          <cell r="A30" t="str">
            <v>2.4.2</v>
          </cell>
          <cell r="B30" t="str">
            <v>BOLARDO METALICO M-63 (incluye excavacion, retiro de material sobrante, bolardo metalico, concreto, suministro e instalacion)</v>
          </cell>
          <cell r="C30" t="str">
            <v>un</v>
          </cell>
        </row>
        <row r="31">
          <cell r="A31" t="str">
            <v>2.5.1</v>
          </cell>
          <cell r="B31" t="str">
            <v>Construcción filtro francés envuelto en geotextil- incluye excavación,tubería de drenaje 4", relleno grava 2" y geotextil NT 1600, suministro e instalación</v>
          </cell>
          <cell r="C31" t="str">
            <v>ml</v>
          </cell>
        </row>
        <row r="32">
          <cell r="A32" t="str">
            <v>2.5.2</v>
          </cell>
          <cell r="B32" t="str">
            <v>Construcción pozos y componentes</v>
          </cell>
          <cell r="C32" t="str">
            <v>un</v>
          </cell>
        </row>
        <row r="33">
          <cell r="A33" t="str">
            <v>2.5.3</v>
          </cell>
          <cell r="B33" t="str">
            <v>Cuneta en concreto fundido en sitio (1.00x 0.30) refuerzo 60000 PSI incluye excavación, atraque, trasiegos, cargue y retiro de sobrantes a botadero autorizado SDA</v>
          </cell>
          <cell r="C33" t="str">
            <v>ml</v>
          </cell>
        </row>
        <row r="34">
          <cell r="A34" t="str">
            <v>2.5.4</v>
          </cell>
          <cell r="B34" t="str">
            <v xml:space="preserve">Nivelación pozo de inspeccion existente hasta la rasante </v>
          </cell>
          <cell r="C34" t="str">
            <v>un</v>
          </cell>
        </row>
        <row r="35">
          <cell r="A35" t="str">
            <v>2.5.5</v>
          </cell>
          <cell r="B35" t="str">
            <v>construcción de sumidero tipo IDU SL 150- Aguas lluvias. Incluye tapas prefabricadas, ecxavación, trasiegos, cargue y retiro de sobrantes a botadero autorizado SDA.</v>
          </cell>
          <cell r="C35" t="str">
            <v>un</v>
          </cell>
        </row>
        <row r="36">
          <cell r="A36" t="str">
            <v>2.5.6</v>
          </cell>
          <cell r="B36" t="str">
            <v>construcción de sumidero especial tipo IDU - Aguas lluvias. Incluye tapas prefabricadas, ecxavación, trasiegos, cargue y retiro de sobrantes a botadero autorizado SDA.</v>
          </cell>
          <cell r="C36" t="str">
            <v>un</v>
          </cell>
        </row>
        <row r="37">
          <cell r="A37" t="str">
            <v>2.5.7</v>
          </cell>
          <cell r="B37" t="str">
            <v>Suministro e instalación colector tipo alcantarilla transversal</v>
          </cell>
          <cell r="C37" t="str">
            <v>un</v>
          </cell>
        </row>
        <row r="38">
          <cell r="A38" t="str">
            <v>2.5.8</v>
          </cell>
          <cell r="B38" t="str">
            <v>Suministro tubería PVC tipo NOVAFORT 12" incluye excavación,trasiegos, cargue y retiro de sobrantes a botadero autorizado SDA.</v>
          </cell>
          <cell r="C38" t="str">
            <v>ml</v>
          </cell>
        </row>
        <row r="39">
          <cell r="A39" t="str">
            <v>2.7.1</v>
          </cell>
          <cell r="B39" t="str">
            <v>Muro Tipo Gavión para Estabilidfad de Banca</v>
          </cell>
          <cell r="C39" t="str">
            <v>m3</v>
          </cell>
        </row>
        <row r="40">
          <cell r="A40" t="str">
            <v>2.7.2</v>
          </cell>
          <cell r="B40" t="str">
            <v>Muro de contencion en concreto según Diseño Estructural h= 2.80m</v>
          </cell>
          <cell r="C40" t="str">
            <v>m3</v>
          </cell>
        </row>
        <row r="41">
          <cell r="A41" t="str">
            <v>2.7.3</v>
          </cell>
          <cell r="B41" t="str">
            <v>Muro de contencion en concreto según Diseño Estructural h= 2.10m</v>
          </cell>
          <cell r="C41" t="str">
            <v>m3</v>
          </cell>
        </row>
        <row r="42">
          <cell r="A42" t="str">
            <v>2.7.4</v>
          </cell>
          <cell r="B42" t="str">
            <v>Muro de contencion en concreto según Diseño Estructural h= 1.00m</v>
          </cell>
          <cell r="C42" t="str">
            <v>m3</v>
          </cell>
        </row>
        <row r="43">
          <cell r="A43" t="str">
            <v>2.7.5</v>
          </cell>
          <cell r="B43" t="str">
            <v>Muro de contencion en concreto según Diseño Estructural h= 1.60m</v>
          </cell>
          <cell r="C43" t="str">
            <v>m3</v>
          </cell>
        </row>
        <row r="44">
          <cell r="A44" t="str">
            <v>2.8.1</v>
          </cell>
          <cell r="B44" t="str">
            <v>SUBBASE GRANULAR SBG-1 INVIAS (Suministro, Extendido, Nivelación, Humedecimiento y Compactación)</v>
          </cell>
          <cell r="C44" t="str">
            <v>m3</v>
          </cell>
        </row>
        <row r="45">
          <cell r="A45" t="str">
            <v>2.8.2</v>
          </cell>
          <cell r="B45" t="str">
            <v>SUBBASE GRANULAR CLASE C (SBG_C) (Suministro, Extendido, Nivelación, Humedecimiento y Compactación)</v>
          </cell>
          <cell r="C45" t="str">
            <v>m3</v>
          </cell>
        </row>
        <row r="46">
          <cell r="A46" t="str">
            <v>2.8.3</v>
          </cell>
          <cell r="B46" t="str">
            <v>SUBBASE GRANULAR CLASE B (SBG_B) (Suministro, Extendido, Nivelación, Humedecimiento y Compactación)</v>
          </cell>
          <cell r="C46" t="str">
            <v>m3</v>
          </cell>
        </row>
        <row r="47">
          <cell r="A47" t="str">
            <v>2.8.4</v>
          </cell>
          <cell r="B47" t="str">
            <v>Material de confomación</v>
          </cell>
          <cell r="C47" t="str">
            <v>m3</v>
          </cell>
        </row>
        <row r="48">
          <cell r="A48" t="str">
            <v>2.8.5</v>
          </cell>
          <cell r="B48" t="str">
            <v>BASE GRANULAR BG-1 INVIAS (Suministro, Extendido, Nivelación, Humedecimiento y Compactación)</v>
          </cell>
          <cell r="C48" t="str">
            <v>m3</v>
          </cell>
        </row>
        <row r="49">
          <cell r="A49" t="str">
            <v>5 N.P.</v>
          </cell>
          <cell r="B49" t="str">
            <v>Mezcla Asfaltica con Granulo de Caucho (Suministro, Extendido, Nivelación y Compactación)</v>
          </cell>
          <cell r="C49" t="str">
            <v>m3</v>
          </cell>
        </row>
        <row r="50">
          <cell r="A50" t="str">
            <v>2.8.7</v>
          </cell>
          <cell r="B50" t="str">
            <v>Suministro e instalación de Concreto para pavimentos MR - 43, incluye suministro de materiales, equipos, limpieza y retiro de sobrantes</v>
          </cell>
          <cell r="C50" t="str">
            <v>m3</v>
          </cell>
        </row>
        <row r="51">
          <cell r="A51" t="str">
            <v>20 N.P.</v>
          </cell>
          <cell r="B51" t="str">
            <v>VALVULA COMPUERTA ELASTICA VASTAGO NO ASCENDENTE EXTREMO LISO D=4" (Suministro e Instalación)</v>
          </cell>
          <cell r="C51" t="str">
            <v>un</v>
          </cell>
        </row>
        <row r="52">
          <cell r="A52" t="str">
            <v>21 N.P.</v>
          </cell>
          <cell r="B52" t="str">
            <v>HIDRANTE EXTREMO BRIDA D=4" TIPO TRÁFICO (Suministro e Instalación. No incluye kit de nivelación)</v>
          </cell>
          <cell r="C52" t="str">
            <v>un</v>
          </cell>
        </row>
        <row r="53">
          <cell r="A53" t="str">
            <v>3 N.P.</v>
          </cell>
          <cell r="B53" t="str">
            <v>Excavación manual (incluye cargue, transporte y disposición final)</v>
          </cell>
          <cell r="C53" t="str">
            <v>m3</v>
          </cell>
        </row>
        <row r="54">
          <cell r="A54" t="str">
            <v>4 N.P.</v>
          </cell>
          <cell r="B54" t="str">
            <v>Imprimación con Emulsión Asfáltica CRL-0 (Suministro, Barrido Superficie y Riego)</v>
          </cell>
          <cell r="C54" t="str">
            <v>m2</v>
          </cell>
        </row>
        <row r="55">
          <cell r="A55" t="str">
            <v>5 N.P.</v>
          </cell>
          <cell r="B55" t="str">
            <v>Mezcla Asfáltica con Asfalto Caucho (Suministro, Extendido, Nivelación y Compactación)</v>
          </cell>
          <cell r="C55" t="str">
            <v>m3</v>
          </cell>
        </row>
        <row r="56">
          <cell r="A56" t="str">
            <v>6 N.P.</v>
          </cell>
          <cell r="B56" t="str">
            <v>Corte de Pavimento</v>
          </cell>
          <cell r="C56" t="str">
            <v>ml</v>
          </cell>
        </row>
        <row r="57">
          <cell r="A57" t="str">
            <v>7 N.P.</v>
          </cell>
          <cell r="B57" t="str">
            <v>SUBDREN EN GRAVILLA 3/4" a  4", 0.60x1.10 m (Inc. Sumin. y Compact. Inc. Geotextil NT 2000 y Tubería PVC Corrug.-Filtro D=4")</v>
          </cell>
          <cell r="C57" t="str">
            <v>ml</v>
          </cell>
        </row>
        <row r="58">
          <cell r="A58" t="str">
            <v>8 N.P.</v>
          </cell>
          <cell r="B58" t="str">
            <v>Concreto de 175 kg/cm2 para estructuras de Encole y Descole de Alcantarillados</v>
          </cell>
          <cell r="C58" t="str">
            <v>m3</v>
          </cell>
        </row>
        <row r="59">
          <cell r="A59" t="str">
            <v>9 N.P.</v>
          </cell>
          <cell r="B59" t="str">
            <v>Suministro e instalación colector tipo alcantarilla transversal ø=36"</v>
          </cell>
          <cell r="C59" t="str">
            <v>ml</v>
          </cell>
        </row>
        <row r="60">
          <cell r="A60" t="str">
            <v>N.P. 23</v>
          </cell>
          <cell r="B60" t="str">
            <v xml:space="preserve">CARCAMO PROTECCIÓN DE TUBERÍA Ø 6" NORMA EAAB NS-090 . 3v.2  </v>
          </cell>
          <cell r="C60" t="str">
            <v>ML</v>
          </cell>
        </row>
        <row r="61">
          <cell r="A61" t="str">
            <v>N.P.25</v>
          </cell>
          <cell r="B61" t="str">
            <v>Muros de contención Tipo GAVION NORMA INVIAS, segun Manual de carreteras</v>
          </cell>
          <cell r="C61" t="str">
            <v>m3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ProjectEne26"/>
      <sheetName val="CRONOGRAMA DE INICIO OBRAS"/>
      <sheetName val="Ver.Project 220126"/>
      <sheetName val="Control_30_01_22_HGM"/>
      <sheetName val="Control_06_02_22_HGM"/>
      <sheetName val="Control_13_02_22_HGM"/>
      <sheetName val="Control_20_02_22_HGM"/>
      <sheetName val="Control_27_02_22_HGM"/>
      <sheetName val="Control_06_03_22_HGM"/>
    </sheetNames>
    <sheetDataSet>
      <sheetData sheetId="0"/>
      <sheetData sheetId="1"/>
      <sheetData sheetId="2">
        <row r="3">
          <cell r="AD3">
            <v>44591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B8">
  <tableColumns count="2">
    <tableColumn id="1" xr3:uid="{00000000-0010-0000-0000-000001000000}" name="CONVENCIÓN"/>
    <tableColumn id="2" xr3:uid="{00000000-0010-0000-0000-000002000000}" name="DETALLE"/>
  </tableColumns>
  <tableStyleInfo name="Unidades de medida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350"/>
  <sheetViews>
    <sheetView tabSelected="1" topLeftCell="AO1" zoomScale="48" zoomScaleNormal="48" workbookViewId="0">
      <pane ySplit="3" topLeftCell="A4" activePane="bottomLeft" state="frozen"/>
      <selection pane="bottomLeft" activeCell="A86" sqref="A86"/>
    </sheetView>
  </sheetViews>
  <sheetFormatPr baseColWidth="10" defaultColWidth="14.453125" defaultRowHeight="15" customHeight="1" x14ac:dyDescent="0.35"/>
  <cols>
    <col min="3" max="3" width="44.81640625" customWidth="1"/>
    <col min="4" max="4" width="16.1796875" customWidth="1"/>
    <col min="5" max="5" width="10.81640625" bestFit="1" customWidth="1"/>
    <col min="6" max="6" width="13.81640625" customWidth="1"/>
    <col min="7" max="7" width="12.54296875" bestFit="1" customWidth="1"/>
    <col min="8" max="8" width="28.1796875" style="9" customWidth="1"/>
    <col min="9" max="9" width="28.1796875" customWidth="1"/>
    <col min="10" max="10" width="28.1796875" style="12" customWidth="1"/>
    <col min="11" max="28" width="28.1796875" style="109" customWidth="1"/>
    <col min="29" max="29" width="3.453125" style="110" customWidth="1"/>
    <col min="30" max="31" width="19.453125" style="111" customWidth="1"/>
    <col min="32" max="32" width="17.54296875" style="112" customWidth="1"/>
    <col min="33" max="34" width="17.54296875" style="110" customWidth="1"/>
    <col min="35" max="36" width="16.81640625" style="110" customWidth="1"/>
    <col min="37" max="37" width="3.54296875" style="110" customWidth="1"/>
    <col min="38" max="38" width="23.54296875" style="110" customWidth="1"/>
    <col min="39" max="39" width="28.453125" style="110" customWidth="1"/>
    <col min="40" max="40" width="25.54296875" style="110" customWidth="1"/>
    <col min="41" max="42" width="17.81640625" style="110" customWidth="1"/>
    <col min="43" max="43" width="19.26953125" style="110" customWidth="1"/>
    <col min="44" max="45" width="19.26953125" style="110" bestFit="1" customWidth="1"/>
    <col min="46" max="46" width="17.81640625" style="110" bestFit="1" customWidth="1"/>
    <col min="47" max="47" width="19.26953125" style="110" bestFit="1" customWidth="1"/>
    <col min="48" max="49" width="17.81640625" style="110" bestFit="1" customWidth="1"/>
    <col min="50" max="50" width="19.26953125" style="110" customWidth="1"/>
    <col min="51" max="51" width="21" style="110" customWidth="1"/>
    <col min="52" max="52" width="19.1796875" style="110" bestFit="1" customWidth="1"/>
    <col min="53" max="53" width="20.7265625" style="110" bestFit="1" customWidth="1"/>
    <col min="54" max="54" width="19.26953125" style="110" bestFit="1" customWidth="1"/>
    <col min="55" max="55" width="22.54296875" style="110" customWidth="1"/>
    <col min="56" max="56" width="18.453125" style="110" bestFit="1" customWidth="1"/>
    <col min="57" max="57" width="19.26953125" style="110" customWidth="1"/>
    <col min="58" max="58" width="14.453125" customWidth="1"/>
  </cols>
  <sheetData>
    <row r="1" spans="1:59" ht="104.5" customHeight="1" thickBot="1" x14ac:dyDescent="0.4">
      <c r="A1" s="125" t="s">
        <v>0</v>
      </c>
      <c r="B1" s="126"/>
      <c r="C1" s="126"/>
      <c r="D1" s="126"/>
      <c r="E1" s="126"/>
      <c r="F1" s="126"/>
      <c r="G1" s="127"/>
      <c r="H1" s="64" t="s">
        <v>1</v>
      </c>
      <c r="I1" s="65" t="s">
        <v>2</v>
      </c>
      <c r="J1" s="15" t="s">
        <v>3</v>
      </c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7"/>
      <c r="AD1" s="68"/>
      <c r="AE1" s="68"/>
      <c r="AF1" s="69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1"/>
      <c r="BG1" s="1"/>
    </row>
    <row r="2" spans="1:59" ht="39" customHeight="1" thickBot="1" x14ac:dyDescent="0.4">
      <c r="A2" s="20" t="s">
        <v>4</v>
      </c>
      <c r="B2" s="21" t="s">
        <v>5</v>
      </c>
      <c r="C2" s="21" t="s">
        <v>6</v>
      </c>
      <c r="D2" s="22" t="s">
        <v>7</v>
      </c>
      <c r="E2" s="22" t="s">
        <v>8</v>
      </c>
      <c r="F2" s="23" t="s">
        <v>9</v>
      </c>
      <c r="G2" s="22" t="s">
        <v>10</v>
      </c>
      <c r="H2" s="133" t="s">
        <v>11</v>
      </c>
      <c r="I2" s="134" t="s">
        <v>11</v>
      </c>
      <c r="J2" s="128" t="s">
        <v>11</v>
      </c>
      <c r="K2" s="70" t="s">
        <v>12</v>
      </c>
      <c r="L2" s="71" t="s">
        <v>13</v>
      </c>
      <c r="M2" s="71" t="s">
        <v>14</v>
      </c>
      <c r="N2" s="71" t="s">
        <v>15</v>
      </c>
      <c r="O2" s="71" t="s">
        <v>16</v>
      </c>
      <c r="P2" s="71" t="s">
        <v>17</v>
      </c>
      <c r="Q2" s="71" t="s">
        <v>18</v>
      </c>
      <c r="R2" s="71" t="s">
        <v>19</v>
      </c>
      <c r="S2" s="71" t="s">
        <v>20</v>
      </c>
      <c r="T2" s="71" t="s">
        <v>21</v>
      </c>
      <c r="U2" s="71" t="s">
        <v>22</v>
      </c>
      <c r="V2" s="71" t="s">
        <v>23</v>
      </c>
      <c r="W2" s="71" t="s">
        <v>24</v>
      </c>
      <c r="X2" s="71" t="s">
        <v>25</v>
      </c>
      <c r="Y2" s="71" t="s">
        <v>26</v>
      </c>
      <c r="Z2" s="71" t="s">
        <v>27</v>
      </c>
      <c r="AA2" s="71" t="s">
        <v>28</v>
      </c>
      <c r="AB2" s="72" t="s">
        <v>29</v>
      </c>
      <c r="AC2" s="2"/>
      <c r="AD2" s="122" t="s">
        <v>30</v>
      </c>
      <c r="AE2" s="122" t="s">
        <v>31</v>
      </c>
      <c r="AF2" s="124" t="s">
        <v>32</v>
      </c>
      <c r="AG2" s="124" t="s">
        <v>33</v>
      </c>
      <c r="AH2" s="124" t="s">
        <v>34</v>
      </c>
      <c r="AI2" s="124" t="str">
        <f>H1</f>
        <v>COTIZACION No 1 GH CONSTRUCCIONES CIVILES SAS</v>
      </c>
      <c r="AJ2" s="124" t="str">
        <f>I1</f>
        <v>COTIZACIÓN No 2 INGENIERIA Y SERVICIOS A &amp; B SAS</v>
      </c>
      <c r="AK2" s="2"/>
      <c r="AL2" s="124" t="s">
        <v>35</v>
      </c>
      <c r="AM2" s="124" t="s">
        <v>36</v>
      </c>
      <c r="AN2" s="70" t="s">
        <v>12</v>
      </c>
      <c r="AO2" s="71" t="s">
        <v>13</v>
      </c>
      <c r="AP2" s="71" t="s">
        <v>14</v>
      </c>
      <c r="AQ2" s="71" t="s">
        <v>15</v>
      </c>
      <c r="AR2" s="71" t="s">
        <v>16</v>
      </c>
      <c r="AS2" s="71" t="s">
        <v>17</v>
      </c>
      <c r="AT2" s="71" t="s">
        <v>18</v>
      </c>
      <c r="AU2" s="71" t="s">
        <v>19</v>
      </c>
      <c r="AV2" s="71" t="s">
        <v>20</v>
      </c>
      <c r="AW2" s="71" t="s">
        <v>21</v>
      </c>
      <c r="AX2" s="71" t="s">
        <v>22</v>
      </c>
      <c r="AY2" s="71" t="s">
        <v>23</v>
      </c>
      <c r="AZ2" s="71" t="s">
        <v>24</v>
      </c>
      <c r="BA2" s="71" t="s">
        <v>25</v>
      </c>
      <c r="BB2" s="71" t="s">
        <v>26</v>
      </c>
      <c r="BC2" s="71" t="s">
        <v>27</v>
      </c>
      <c r="BD2" s="71" t="s">
        <v>28</v>
      </c>
      <c r="BE2" s="72" t="s">
        <v>29</v>
      </c>
      <c r="BF2" s="1"/>
      <c r="BG2" s="1"/>
    </row>
    <row r="3" spans="1:59" ht="39" customHeight="1" thickBot="1" x14ac:dyDescent="0.4">
      <c r="A3" s="24" t="s">
        <v>37</v>
      </c>
      <c r="B3" s="25"/>
      <c r="C3" s="25"/>
      <c r="D3" s="25"/>
      <c r="E3" s="25"/>
      <c r="F3" s="25"/>
      <c r="G3" s="25"/>
      <c r="H3" s="129"/>
      <c r="I3" s="129"/>
      <c r="J3" s="129"/>
      <c r="K3" s="130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2"/>
      <c r="AC3" s="2"/>
      <c r="AD3" s="123"/>
      <c r="AE3" s="123"/>
      <c r="AF3" s="123"/>
      <c r="AG3" s="123"/>
      <c r="AH3" s="123"/>
      <c r="AI3" s="123"/>
      <c r="AJ3" s="123"/>
      <c r="AK3" s="2"/>
      <c r="AL3" s="123"/>
      <c r="AM3" s="123"/>
      <c r="AN3" s="130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2"/>
      <c r="BF3" s="1"/>
      <c r="BG3" s="1"/>
    </row>
    <row r="4" spans="1:59" ht="24.75" customHeight="1" thickBot="1" x14ac:dyDescent="0.4">
      <c r="A4" s="36">
        <v>1</v>
      </c>
      <c r="B4" s="37">
        <v>54129</v>
      </c>
      <c r="C4" s="38" t="s">
        <v>38</v>
      </c>
      <c r="D4" s="37" t="s">
        <v>39</v>
      </c>
      <c r="E4" s="39">
        <f>K4+L4+M4+N4+O4+P4+Q4+R4+S4+T4+U4+V4+W4+X4+Y4+Z4+AA4+AB4</f>
        <v>123</v>
      </c>
      <c r="F4" s="39">
        <f t="shared" ref="F4:F14" si="0">+E4</f>
        <v>123</v>
      </c>
      <c r="G4" s="37">
        <v>70171701</v>
      </c>
      <c r="H4" s="11">
        <v>50000</v>
      </c>
      <c r="I4" s="13">
        <v>45000</v>
      </c>
      <c r="J4" s="13"/>
      <c r="K4" s="73"/>
      <c r="L4" s="74"/>
      <c r="M4" s="74"/>
      <c r="N4" s="74"/>
      <c r="O4" s="74"/>
      <c r="P4" s="74">
        <v>77</v>
      </c>
      <c r="Q4" s="74"/>
      <c r="R4" s="74"/>
      <c r="S4" s="74"/>
      <c r="T4" s="74"/>
      <c r="U4" s="74"/>
      <c r="V4" s="74"/>
      <c r="W4" s="74"/>
      <c r="X4" s="74">
        <v>4</v>
      </c>
      <c r="Y4" s="74"/>
      <c r="Z4" s="75">
        <v>1</v>
      </c>
      <c r="AA4" s="74">
        <v>5</v>
      </c>
      <c r="AB4" s="76">
        <v>36</v>
      </c>
      <c r="AC4" s="2"/>
      <c r="AD4" s="16">
        <f t="shared" ref="AD4:AD14" si="1">+ROUND(AVERAGE(H4,I4,J4),0)</f>
        <v>47500</v>
      </c>
      <c r="AE4" s="16">
        <f t="shared" ref="AE4:AE14" si="2">+ROUND(STDEVA(H4,I4,J4),0)</f>
        <v>3536</v>
      </c>
      <c r="AF4" s="18">
        <f t="shared" ref="AF4:AF14" si="3">+AE4/AD4</f>
        <v>7.4442105263157893E-2</v>
      </c>
      <c r="AG4" s="19">
        <f t="shared" ref="AG4:AG14" si="4">+AD4+AE4</f>
        <v>51036</v>
      </c>
      <c r="AH4" s="19">
        <f t="shared" ref="AH4:AH14" si="5">+AD4-AE4</f>
        <v>43964</v>
      </c>
      <c r="AI4" s="17" t="str">
        <f t="shared" ref="AI4:AI14" si="6">+IF(AND(H4&gt;=$AH4,H4&lt;=$AG4),"SE ACEPTA","POSIBLE ATÍPICO")</f>
        <v>SE ACEPTA</v>
      </c>
      <c r="AJ4" s="17" t="str">
        <f t="shared" ref="AJ4:AJ14" si="7">+IF(AND(I4&gt;=$AH4,I4&lt;=$AG4),"SE ACEPTA","POSIBLE ATÍPICO")</f>
        <v>SE ACEPTA</v>
      </c>
      <c r="AK4" s="2"/>
      <c r="AL4" s="77">
        <f t="shared" ref="AL4:AL14" si="8">+ROUND(AVERAGE(H4,J4),0)</f>
        <v>50000</v>
      </c>
      <c r="AM4" s="78">
        <f>+AL4*E4</f>
        <v>6150000</v>
      </c>
      <c r="AN4" s="79">
        <f t="shared" ref="AN4:AN34" si="9">AL4*K4</f>
        <v>0</v>
      </c>
      <c r="AO4" s="79">
        <f t="shared" ref="AO4:AO22" si="10">$AL$4*L4</f>
        <v>0</v>
      </c>
      <c r="AP4" s="79">
        <f t="shared" ref="AP4:AP22" si="11">$AL$4*M4</f>
        <v>0</v>
      </c>
      <c r="AQ4" s="79">
        <f t="shared" ref="AQ4:AQ22" si="12">$AL$4*N4</f>
        <v>0</v>
      </c>
      <c r="AR4" s="79">
        <f t="shared" ref="AR4:AR22" si="13">$AL$4*O4</f>
        <v>0</v>
      </c>
      <c r="AS4" s="79">
        <f t="shared" ref="AS4:AS15" si="14">AL4*P4</f>
        <v>3850000</v>
      </c>
      <c r="AT4" s="79">
        <f t="shared" ref="AT4:AT30" si="15">AL4*Q4</f>
        <v>0</v>
      </c>
      <c r="AU4" s="79">
        <f t="shared" ref="AU4:AU30" si="16">AL4*R4</f>
        <v>0</v>
      </c>
      <c r="AV4" s="79">
        <f t="shared" ref="AV4:AV30" si="17">AL4*S4</f>
        <v>0</v>
      </c>
      <c r="AW4" s="79">
        <f t="shared" ref="AW4:AW30" si="18">AL4*T4</f>
        <v>0</v>
      </c>
      <c r="AX4" s="79">
        <f t="shared" ref="AX4:AX30" si="19">AL4*U4</f>
        <v>0</v>
      </c>
      <c r="AY4" s="79">
        <f t="shared" ref="AY4:AY30" si="20">AL4*V4</f>
        <v>0</v>
      </c>
      <c r="AZ4" s="79">
        <f t="shared" ref="AZ4:AZ30" si="21">AL4*W4</f>
        <v>0</v>
      </c>
      <c r="BA4" s="79">
        <f t="shared" ref="BA4:BA30" si="22">AL4*X4</f>
        <v>200000</v>
      </c>
      <c r="BB4" s="79">
        <f t="shared" ref="BB4:BB30" si="23">AL4*Y4</f>
        <v>0</v>
      </c>
      <c r="BC4" s="79">
        <f t="shared" ref="BC4:BC30" si="24">AL4*Z4</f>
        <v>50000</v>
      </c>
      <c r="BD4" s="79">
        <f t="shared" ref="BD4:BD30" si="25">AL4*AA4</f>
        <v>250000</v>
      </c>
      <c r="BE4" s="79">
        <f t="shared" ref="BE4:BE42" si="26">AL4*AB4</f>
        <v>1800000</v>
      </c>
      <c r="BF4" s="62">
        <f>SUM(AN4:BE4)</f>
        <v>6150000</v>
      </c>
      <c r="BG4" s="62">
        <f t="shared" ref="BG4:BG34" si="27">+AM4-BF4</f>
        <v>0</v>
      </c>
    </row>
    <row r="5" spans="1:59" ht="24.75" customHeight="1" thickBot="1" x14ac:dyDescent="0.4">
      <c r="A5" s="40">
        <v>2</v>
      </c>
      <c r="B5" s="41">
        <v>54129</v>
      </c>
      <c r="C5" s="42" t="s">
        <v>40</v>
      </c>
      <c r="D5" s="41" t="s">
        <v>39</v>
      </c>
      <c r="E5" s="39">
        <f>K5+L5+M5+N5+O5+P5+Q5+R5+S5+T5+U5+V5+W5+X5+Y5+Z5+AA5+AB5</f>
        <v>69</v>
      </c>
      <c r="F5" s="43">
        <f t="shared" si="0"/>
        <v>69</v>
      </c>
      <c r="G5" s="41">
        <v>70171701</v>
      </c>
      <c r="H5" s="10">
        <v>60000</v>
      </c>
      <c r="I5" s="13">
        <v>55200</v>
      </c>
      <c r="J5" s="13">
        <v>16672.655851569929</v>
      </c>
      <c r="K5" s="80"/>
      <c r="L5" s="81"/>
      <c r="M5" s="81"/>
      <c r="N5" s="81"/>
      <c r="O5" s="81"/>
      <c r="P5" s="81">
        <v>60</v>
      </c>
      <c r="Q5" s="81"/>
      <c r="R5" s="81"/>
      <c r="S5" s="81"/>
      <c r="T5" s="81"/>
      <c r="U5" s="81"/>
      <c r="V5" s="81"/>
      <c r="W5" s="81"/>
      <c r="X5" s="81">
        <v>4</v>
      </c>
      <c r="Y5" s="81"/>
      <c r="Z5" s="82">
        <v>1</v>
      </c>
      <c r="AA5" s="81">
        <v>2</v>
      </c>
      <c r="AB5" s="83">
        <v>2</v>
      </c>
      <c r="AC5" s="2"/>
      <c r="AD5" s="16">
        <f t="shared" si="1"/>
        <v>43958</v>
      </c>
      <c r="AE5" s="16">
        <f t="shared" si="2"/>
        <v>23751</v>
      </c>
      <c r="AF5" s="18">
        <f t="shared" si="3"/>
        <v>0.54031120615132622</v>
      </c>
      <c r="AG5" s="19">
        <f t="shared" si="4"/>
        <v>67709</v>
      </c>
      <c r="AH5" s="19">
        <f t="shared" si="5"/>
        <v>20207</v>
      </c>
      <c r="AI5" s="17" t="str">
        <f t="shared" si="6"/>
        <v>SE ACEPTA</v>
      </c>
      <c r="AJ5" s="17" t="str">
        <f t="shared" si="7"/>
        <v>SE ACEPTA</v>
      </c>
      <c r="AK5" s="2"/>
      <c r="AL5" s="77">
        <f t="shared" si="8"/>
        <v>38336</v>
      </c>
      <c r="AM5" s="78">
        <f>+AL5*E5</f>
        <v>2645184</v>
      </c>
      <c r="AN5" s="79">
        <f t="shared" si="9"/>
        <v>0</v>
      </c>
      <c r="AO5" s="79">
        <f t="shared" si="10"/>
        <v>0</v>
      </c>
      <c r="AP5" s="79">
        <f t="shared" si="11"/>
        <v>0</v>
      </c>
      <c r="AQ5" s="79">
        <f t="shared" si="12"/>
        <v>0</v>
      </c>
      <c r="AR5" s="79">
        <f t="shared" si="13"/>
        <v>0</v>
      </c>
      <c r="AS5" s="79">
        <f t="shared" si="14"/>
        <v>2300160</v>
      </c>
      <c r="AT5" s="79">
        <f t="shared" si="15"/>
        <v>0</v>
      </c>
      <c r="AU5" s="79">
        <f t="shared" si="16"/>
        <v>0</v>
      </c>
      <c r="AV5" s="79">
        <f t="shared" si="17"/>
        <v>0</v>
      </c>
      <c r="AW5" s="79">
        <f t="shared" si="18"/>
        <v>0</v>
      </c>
      <c r="AX5" s="79">
        <f t="shared" si="19"/>
        <v>0</v>
      </c>
      <c r="AY5" s="79">
        <f t="shared" si="20"/>
        <v>0</v>
      </c>
      <c r="AZ5" s="79">
        <f t="shared" si="21"/>
        <v>0</v>
      </c>
      <c r="BA5" s="79">
        <f t="shared" si="22"/>
        <v>153344</v>
      </c>
      <c r="BB5" s="79">
        <f t="shared" si="23"/>
        <v>0</v>
      </c>
      <c r="BC5" s="79">
        <f t="shared" si="24"/>
        <v>38336</v>
      </c>
      <c r="BD5" s="79">
        <f t="shared" si="25"/>
        <v>76672</v>
      </c>
      <c r="BE5" s="79">
        <f t="shared" si="26"/>
        <v>76672</v>
      </c>
      <c r="BF5" s="62">
        <f t="shared" ref="BF4:BF34" si="28">SUM(AN5:BE5)</f>
        <v>2645184</v>
      </c>
      <c r="BG5" s="62">
        <f t="shared" si="27"/>
        <v>0</v>
      </c>
    </row>
    <row r="6" spans="1:59" ht="24.75" customHeight="1" thickBot="1" x14ac:dyDescent="0.4">
      <c r="A6" s="40">
        <v>3</v>
      </c>
      <c r="B6" s="41">
        <v>54129</v>
      </c>
      <c r="C6" s="42" t="s">
        <v>41</v>
      </c>
      <c r="D6" s="41" t="s">
        <v>39</v>
      </c>
      <c r="E6" s="39">
        <f>K6+L6+M6+N6+O6+P6+Q6+R6+S6+T6+U6+V6+W6+X6+Y6+Z6+AA6+AB6</f>
        <v>54</v>
      </c>
      <c r="F6" s="43">
        <f t="shared" si="0"/>
        <v>54</v>
      </c>
      <c r="G6" s="41">
        <v>70171701</v>
      </c>
      <c r="H6" s="10">
        <v>70000</v>
      </c>
      <c r="I6" s="13">
        <v>63000</v>
      </c>
      <c r="J6" s="13">
        <v>19992.415318744061</v>
      </c>
      <c r="K6" s="80"/>
      <c r="L6" s="81"/>
      <c r="M6" s="81"/>
      <c r="N6" s="81"/>
      <c r="O6" s="81"/>
      <c r="P6" s="81">
        <v>50</v>
      </c>
      <c r="Q6" s="81"/>
      <c r="R6" s="81">
        <v>1</v>
      </c>
      <c r="S6" s="81"/>
      <c r="T6" s="81"/>
      <c r="U6" s="81"/>
      <c r="V6" s="81"/>
      <c r="W6" s="81"/>
      <c r="X6" s="81"/>
      <c r="Y6" s="81"/>
      <c r="Z6" s="82">
        <v>1</v>
      </c>
      <c r="AA6" s="81">
        <v>2</v>
      </c>
      <c r="AB6" s="83"/>
      <c r="AC6" s="2"/>
      <c r="AD6" s="16">
        <f t="shared" si="1"/>
        <v>50997</v>
      </c>
      <c r="AE6" s="16">
        <f t="shared" si="2"/>
        <v>27078</v>
      </c>
      <c r="AF6" s="18">
        <f t="shared" si="3"/>
        <v>0.5309724101417731</v>
      </c>
      <c r="AG6" s="19">
        <f t="shared" si="4"/>
        <v>78075</v>
      </c>
      <c r="AH6" s="19">
        <f t="shared" si="5"/>
        <v>23919</v>
      </c>
      <c r="AI6" s="17" t="str">
        <f t="shared" si="6"/>
        <v>SE ACEPTA</v>
      </c>
      <c r="AJ6" s="17" t="str">
        <f t="shared" si="7"/>
        <v>SE ACEPTA</v>
      </c>
      <c r="AK6" s="2"/>
      <c r="AL6" s="77">
        <f t="shared" si="8"/>
        <v>44996</v>
      </c>
      <c r="AM6" s="78">
        <f>+AL6*E6</f>
        <v>2429784</v>
      </c>
      <c r="AN6" s="79">
        <f t="shared" si="9"/>
        <v>0</v>
      </c>
      <c r="AO6" s="79">
        <f t="shared" si="10"/>
        <v>0</v>
      </c>
      <c r="AP6" s="79">
        <f t="shared" si="11"/>
        <v>0</v>
      </c>
      <c r="AQ6" s="79">
        <f t="shared" si="12"/>
        <v>0</v>
      </c>
      <c r="AR6" s="79">
        <f t="shared" si="13"/>
        <v>0</v>
      </c>
      <c r="AS6" s="79">
        <f t="shared" si="14"/>
        <v>2249800</v>
      </c>
      <c r="AT6" s="79">
        <f t="shared" si="15"/>
        <v>0</v>
      </c>
      <c r="AU6" s="79">
        <f t="shared" si="16"/>
        <v>44996</v>
      </c>
      <c r="AV6" s="79">
        <f t="shared" si="17"/>
        <v>0</v>
      </c>
      <c r="AW6" s="79">
        <f t="shared" si="18"/>
        <v>0</v>
      </c>
      <c r="AX6" s="79">
        <f t="shared" si="19"/>
        <v>0</v>
      </c>
      <c r="AY6" s="79">
        <f t="shared" si="20"/>
        <v>0</v>
      </c>
      <c r="AZ6" s="79">
        <f t="shared" si="21"/>
        <v>0</v>
      </c>
      <c r="BA6" s="79">
        <f t="shared" si="22"/>
        <v>0</v>
      </c>
      <c r="BB6" s="79">
        <f t="shared" si="23"/>
        <v>0</v>
      </c>
      <c r="BC6" s="79">
        <f t="shared" si="24"/>
        <v>44996</v>
      </c>
      <c r="BD6" s="79">
        <f t="shared" si="25"/>
        <v>89992</v>
      </c>
      <c r="BE6" s="79">
        <f t="shared" si="26"/>
        <v>0</v>
      </c>
      <c r="BF6" s="62">
        <f t="shared" si="28"/>
        <v>2429784</v>
      </c>
      <c r="BG6" s="62">
        <f t="shared" si="27"/>
        <v>0</v>
      </c>
    </row>
    <row r="7" spans="1:59" ht="36.75" customHeight="1" thickBot="1" x14ac:dyDescent="0.4">
      <c r="A7" s="40">
        <v>4</v>
      </c>
      <c r="B7" s="41">
        <v>54129</v>
      </c>
      <c r="C7" s="42" t="s">
        <v>42</v>
      </c>
      <c r="D7" s="41" t="s">
        <v>39</v>
      </c>
      <c r="E7" s="39">
        <f>K7+L7+M7+N7+O7+P7+Q7+R7+S7+T7+U7+V7+W7+X7+Y7+Z7+AA7+AB7</f>
        <v>63</v>
      </c>
      <c r="F7" s="43">
        <f t="shared" si="0"/>
        <v>63</v>
      </c>
      <c r="G7" s="41">
        <v>70171701</v>
      </c>
      <c r="H7" s="10">
        <v>200000</v>
      </c>
      <c r="I7" s="13">
        <v>180000</v>
      </c>
      <c r="J7" s="13">
        <v>16841.157659372031</v>
      </c>
      <c r="K7" s="80"/>
      <c r="L7" s="81"/>
      <c r="M7" s="81"/>
      <c r="N7" s="81"/>
      <c r="O7" s="81"/>
      <c r="P7" s="81">
        <v>60</v>
      </c>
      <c r="Q7" s="81"/>
      <c r="R7" s="81"/>
      <c r="S7" s="81"/>
      <c r="T7" s="81"/>
      <c r="U7" s="81"/>
      <c r="V7" s="81"/>
      <c r="W7" s="81"/>
      <c r="X7" s="81">
        <v>3</v>
      </c>
      <c r="Y7" s="81"/>
      <c r="Z7" s="82"/>
      <c r="AA7" s="81"/>
      <c r="AB7" s="83"/>
      <c r="AC7" s="2"/>
      <c r="AD7" s="16">
        <f t="shared" si="1"/>
        <v>132280</v>
      </c>
      <c r="AE7" s="16">
        <f t="shared" si="2"/>
        <v>100472</v>
      </c>
      <c r="AF7" s="18">
        <f t="shared" si="3"/>
        <v>0.759540368914424</v>
      </c>
      <c r="AG7" s="19">
        <f t="shared" si="4"/>
        <v>232752</v>
      </c>
      <c r="AH7" s="19">
        <f t="shared" si="5"/>
        <v>31808</v>
      </c>
      <c r="AI7" s="17" t="str">
        <f t="shared" si="6"/>
        <v>SE ACEPTA</v>
      </c>
      <c r="AJ7" s="17" t="str">
        <f t="shared" si="7"/>
        <v>SE ACEPTA</v>
      </c>
      <c r="AK7" s="2"/>
      <c r="AL7" s="77">
        <f t="shared" si="8"/>
        <v>108421</v>
      </c>
      <c r="AM7" s="78">
        <f>+AL7*E7</f>
        <v>6830523</v>
      </c>
      <c r="AN7" s="79">
        <f t="shared" si="9"/>
        <v>0</v>
      </c>
      <c r="AO7" s="79">
        <f t="shared" si="10"/>
        <v>0</v>
      </c>
      <c r="AP7" s="79"/>
      <c r="AQ7" s="79">
        <f t="shared" si="12"/>
        <v>0</v>
      </c>
      <c r="AR7" s="79">
        <f t="shared" si="13"/>
        <v>0</v>
      </c>
      <c r="AS7" s="79">
        <f t="shared" si="14"/>
        <v>6505260</v>
      </c>
      <c r="AT7" s="79">
        <f t="shared" si="15"/>
        <v>0</v>
      </c>
      <c r="AU7" s="79">
        <f t="shared" si="16"/>
        <v>0</v>
      </c>
      <c r="AV7" s="79">
        <f t="shared" si="17"/>
        <v>0</v>
      </c>
      <c r="AW7" s="79">
        <f t="shared" si="18"/>
        <v>0</v>
      </c>
      <c r="AX7" s="79">
        <f t="shared" si="19"/>
        <v>0</v>
      </c>
      <c r="AY7" s="79">
        <f t="shared" si="20"/>
        <v>0</v>
      </c>
      <c r="AZ7" s="79">
        <f t="shared" si="21"/>
        <v>0</v>
      </c>
      <c r="BA7" s="79">
        <f t="shared" si="22"/>
        <v>325263</v>
      </c>
      <c r="BB7" s="79">
        <f t="shared" si="23"/>
        <v>0</v>
      </c>
      <c r="BC7" s="79">
        <f t="shared" si="24"/>
        <v>0</v>
      </c>
      <c r="BD7" s="79">
        <f t="shared" si="25"/>
        <v>0</v>
      </c>
      <c r="BE7" s="79">
        <f t="shared" si="26"/>
        <v>0</v>
      </c>
      <c r="BF7" s="62">
        <f t="shared" si="28"/>
        <v>6830523</v>
      </c>
      <c r="BG7" s="62">
        <f t="shared" si="27"/>
        <v>0</v>
      </c>
    </row>
    <row r="8" spans="1:59" ht="36.75" customHeight="1" thickBot="1" x14ac:dyDescent="0.4">
      <c r="A8" s="44">
        <v>5</v>
      </c>
      <c r="B8" s="41">
        <v>54129</v>
      </c>
      <c r="C8" s="42" t="s">
        <v>43</v>
      </c>
      <c r="D8" s="41" t="s">
        <v>39</v>
      </c>
      <c r="E8" s="39">
        <f>K8+L8+M8+N8+O8+P8+Q8+R8+S8+T8+U8+V8+W8+X8+Y8+Z8+AA8+AB8</f>
        <v>19</v>
      </c>
      <c r="F8" s="43">
        <f t="shared" si="0"/>
        <v>19</v>
      </c>
      <c r="G8" s="41">
        <v>70171701</v>
      </c>
      <c r="H8" s="10">
        <v>250000</v>
      </c>
      <c r="I8" s="13">
        <v>225000</v>
      </c>
      <c r="J8" s="13">
        <v>18522.57117031399</v>
      </c>
      <c r="K8" s="80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2">
        <v>1</v>
      </c>
      <c r="AA8" s="81"/>
      <c r="AB8" s="83">
        <v>18</v>
      </c>
      <c r="AC8" s="2"/>
      <c r="AD8" s="16">
        <f t="shared" si="1"/>
        <v>164508</v>
      </c>
      <c r="AE8" s="16">
        <f t="shared" si="2"/>
        <v>127043</v>
      </c>
      <c r="AF8" s="18">
        <f t="shared" si="3"/>
        <v>0.77226031560775155</v>
      </c>
      <c r="AG8" s="19">
        <f t="shared" si="4"/>
        <v>291551</v>
      </c>
      <c r="AH8" s="19">
        <f t="shared" si="5"/>
        <v>37465</v>
      </c>
      <c r="AI8" s="17" t="str">
        <f t="shared" si="6"/>
        <v>SE ACEPTA</v>
      </c>
      <c r="AJ8" s="17" t="str">
        <f t="shared" si="7"/>
        <v>SE ACEPTA</v>
      </c>
      <c r="AK8" s="2"/>
      <c r="AL8" s="77">
        <f t="shared" si="8"/>
        <v>134261</v>
      </c>
      <c r="AM8" s="78">
        <f>+AL8*E8</f>
        <v>2550959</v>
      </c>
      <c r="AN8" s="79">
        <f t="shared" si="9"/>
        <v>0</v>
      </c>
      <c r="AO8" s="79">
        <f t="shared" si="10"/>
        <v>0</v>
      </c>
      <c r="AP8" s="79">
        <f t="shared" si="11"/>
        <v>0</v>
      </c>
      <c r="AQ8" s="79">
        <f t="shared" si="12"/>
        <v>0</v>
      </c>
      <c r="AR8" s="79">
        <f t="shared" si="13"/>
        <v>0</v>
      </c>
      <c r="AS8" s="79">
        <f t="shared" si="14"/>
        <v>0</v>
      </c>
      <c r="AT8" s="79">
        <f t="shared" si="15"/>
        <v>0</v>
      </c>
      <c r="AU8" s="79">
        <f t="shared" si="16"/>
        <v>0</v>
      </c>
      <c r="AV8" s="79">
        <f t="shared" si="17"/>
        <v>0</v>
      </c>
      <c r="AW8" s="79">
        <f t="shared" si="18"/>
        <v>0</v>
      </c>
      <c r="AX8" s="79">
        <f t="shared" si="19"/>
        <v>0</v>
      </c>
      <c r="AY8" s="79">
        <f t="shared" si="20"/>
        <v>0</v>
      </c>
      <c r="AZ8" s="79">
        <f t="shared" si="21"/>
        <v>0</v>
      </c>
      <c r="BA8" s="79">
        <f t="shared" si="22"/>
        <v>0</v>
      </c>
      <c r="BB8" s="79">
        <f t="shared" si="23"/>
        <v>0</v>
      </c>
      <c r="BC8" s="79">
        <f t="shared" si="24"/>
        <v>134261</v>
      </c>
      <c r="BD8" s="79">
        <f t="shared" si="25"/>
        <v>0</v>
      </c>
      <c r="BE8" s="79">
        <f t="shared" si="26"/>
        <v>2416698</v>
      </c>
      <c r="BF8" s="62">
        <f t="shared" si="28"/>
        <v>2550959</v>
      </c>
      <c r="BG8" s="62">
        <f t="shared" si="27"/>
        <v>0</v>
      </c>
    </row>
    <row r="9" spans="1:59" ht="36.75" customHeight="1" thickBot="1" x14ac:dyDescent="0.4">
      <c r="A9" s="40">
        <v>6</v>
      </c>
      <c r="B9" s="41">
        <v>54129</v>
      </c>
      <c r="C9" s="42" t="s">
        <v>44</v>
      </c>
      <c r="D9" s="41" t="s">
        <v>39</v>
      </c>
      <c r="E9" s="39">
        <f>K9+L9+M9+N9+O9+P9+Q9+R9+S9+T9+U9+V9+W9+X9+Y9+Z9+AA9+AB9</f>
        <v>3</v>
      </c>
      <c r="F9" s="43">
        <f t="shared" si="0"/>
        <v>3</v>
      </c>
      <c r="G9" s="41">
        <v>70171701</v>
      </c>
      <c r="H9" s="10">
        <v>280000</v>
      </c>
      <c r="I9" s="13">
        <v>252000</v>
      </c>
      <c r="J9" s="13">
        <v>22258.08468125595</v>
      </c>
      <c r="K9" s="80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2">
        <v>1</v>
      </c>
      <c r="AA9" s="81">
        <v>2</v>
      </c>
      <c r="AB9" s="83"/>
      <c r="AC9" s="2"/>
      <c r="AD9" s="16">
        <f t="shared" si="1"/>
        <v>184753</v>
      </c>
      <c r="AE9" s="16">
        <f t="shared" si="2"/>
        <v>141419</v>
      </c>
      <c r="AF9" s="18">
        <f t="shared" si="3"/>
        <v>0.7654490048876067</v>
      </c>
      <c r="AG9" s="19">
        <f t="shared" si="4"/>
        <v>326172</v>
      </c>
      <c r="AH9" s="19">
        <f t="shared" si="5"/>
        <v>43334</v>
      </c>
      <c r="AI9" s="17" t="str">
        <f t="shared" si="6"/>
        <v>SE ACEPTA</v>
      </c>
      <c r="AJ9" s="17" t="str">
        <f t="shared" si="7"/>
        <v>SE ACEPTA</v>
      </c>
      <c r="AK9" s="2"/>
      <c r="AL9" s="77">
        <f t="shared" si="8"/>
        <v>151129</v>
      </c>
      <c r="AM9" s="78">
        <f>+AL9*E9</f>
        <v>453387</v>
      </c>
      <c r="AN9" s="79">
        <f t="shared" si="9"/>
        <v>0</v>
      </c>
      <c r="AO9" s="79">
        <f t="shared" si="10"/>
        <v>0</v>
      </c>
      <c r="AP9" s="79">
        <f t="shared" si="11"/>
        <v>0</v>
      </c>
      <c r="AQ9" s="79">
        <f t="shared" si="12"/>
        <v>0</v>
      </c>
      <c r="AR9" s="79">
        <f t="shared" si="13"/>
        <v>0</v>
      </c>
      <c r="AS9" s="79">
        <f t="shared" si="14"/>
        <v>0</v>
      </c>
      <c r="AT9" s="79">
        <f t="shared" si="15"/>
        <v>0</v>
      </c>
      <c r="AU9" s="79">
        <f t="shared" si="16"/>
        <v>0</v>
      </c>
      <c r="AV9" s="79">
        <f t="shared" si="17"/>
        <v>0</v>
      </c>
      <c r="AW9" s="79">
        <f t="shared" si="18"/>
        <v>0</v>
      </c>
      <c r="AX9" s="79">
        <f t="shared" si="19"/>
        <v>0</v>
      </c>
      <c r="AY9" s="79">
        <f t="shared" si="20"/>
        <v>0</v>
      </c>
      <c r="AZ9" s="79">
        <f t="shared" si="21"/>
        <v>0</v>
      </c>
      <c r="BA9" s="79">
        <f t="shared" si="22"/>
        <v>0</v>
      </c>
      <c r="BB9" s="79">
        <f t="shared" si="23"/>
        <v>0</v>
      </c>
      <c r="BC9" s="79">
        <f t="shared" si="24"/>
        <v>151129</v>
      </c>
      <c r="BD9" s="79">
        <f t="shared" si="25"/>
        <v>302258</v>
      </c>
      <c r="BE9" s="79">
        <f t="shared" si="26"/>
        <v>0</v>
      </c>
      <c r="BF9" s="62">
        <f t="shared" si="28"/>
        <v>453387</v>
      </c>
      <c r="BG9" s="62">
        <f t="shared" si="27"/>
        <v>0</v>
      </c>
    </row>
    <row r="10" spans="1:59" ht="48.75" customHeight="1" thickBot="1" x14ac:dyDescent="0.4">
      <c r="A10" s="40">
        <v>7</v>
      </c>
      <c r="B10" s="41">
        <v>54129</v>
      </c>
      <c r="C10" s="42" t="s">
        <v>45</v>
      </c>
      <c r="D10" s="41" t="s">
        <v>39</v>
      </c>
      <c r="E10" s="39">
        <f>K10+L10+M10+N10+O10+P10+Q10+R10+S10+T10+U10+V10+W10+X10+Y10+Z10+AA10+AB10</f>
        <v>656</v>
      </c>
      <c r="F10" s="43">
        <f t="shared" si="0"/>
        <v>656</v>
      </c>
      <c r="G10" s="41">
        <v>70171701</v>
      </c>
      <c r="H10" s="10">
        <v>50000</v>
      </c>
      <c r="I10" s="13">
        <v>45000</v>
      </c>
      <c r="J10" s="13"/>
      <c r="K10" s="80">
        <v>501</v>
      </c>
      <c r="L10" s="81">
        <v>49</v>
      </c>
      <c r="M10" s="81">
        <v>50</v>
      </c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>
        <v>5</v>
      </c>
      <c r="Y10" s="81">
        <v>50</v>
      </c>
      <c r="Z10" s="82">
        <v>1</v>
      </c>
      <c r="AA10" s="81"/>
      <c r="AB10" s="83"/>
      <c r="AC10" s="2"/>
      <c r="AD10" s="16">
        <f t="shared" si="1"/>
        <v>47500</v>
      </c>
      <c r="AE10" s="16">
        <f t="shared" si="2"/>
        <v>3536</v>
      </c>
      <c r="AF10" s="18">
        <f t="shared" si="3"/>
        <v>7.4442105263157893E-2</v>
      </c>
      <c r="AG10" s="19">
        <f t="shared" si="4"/>
        <v>51036</v>
      </c>
      <c r="AH10" s="19">
        <f t="shared" si="5"/>
        <v>43964</v>
      </c>
      <c r="AI10" s="17" t="str">
        <f t="shared" si="6"/>
        <v>SE ACEPTA</v>
      </c>
      <c r="AJ10" s="17" t="str">
        <f t="shared" si="7"/>
        <v>SE ACEPTA</v>
      </c>
      <c r="AK10" s="2"/>
      <c r="AL10" s="77">
        <f t="shared" si="8"/>
        <v>50000</v>
      </c>
      <c r="AM10" s="78">
        <f>+AL10*E10</f>
        <v>32800000</v>
      </c>
      <c r="AN10" s="79">
        <f t="shared" si="9"/>
        <v>25050000</v>
      </c>
      <c r="AO10" s="79">
        <f t="shared" si="10"/>
        <v>2450000</v>
      </c>
      <c r="AP10" s="79">
        <f t="shared" si="11"/>
        <v>2500000</v>
      </c>
      <c r="AQ10" s="79">
        <f t="shared" si="12"/>
        <v>0</v>
      </c>
      <c r="AR10" s="79">
        <f t="shared" si="13"/>
        <v>0</v>
      </c>
      <c r="AS10" s="79">
        <f t="shared" si="14"/>
        <v>0</v>
      </c>
      <c r="AT10" s="79">
        <f t="shared" si="15"/>
        <v>0</v>
      </c>
      <c r="AU10" s="79">
        <f t="shared" si="16"/>
        <v>0</v>
      </c>
      <c r="AV10" s="79">
        <f t="shared" si="17"/>
        <v>0</v>
      </c>
      <c r="AW10" s="79">
        <f t="shared" si="18"/>
        <v>0</v>
      </c>
      <c r="AX10" s="79">
        <f t="shared" si="19"/>
        <v>0</v>
      </c>
      <c r="AY10" s="79">
        <f t="shared" si="20"/>
        <v>0</v>
      </c>
      <c r="AZ10" s="79">
        <f t="shared" si="21"/>
        <v>0</v>
      </c>
      <c r="BA10" s="79">
        <f t="shared" si="22"/>
        <v>250000</v>
      </c>
      <c r="BB10" s="79">
        <f t="shared" si="23"/>
        <v>2500000</v>
      </c>
      <c r="BC10" s="79">
        <f t="shared" si="24"/>
        <v>50000</v>
      </c>
      <c r="BD10" s="79">
        <f t="shared" si="25"/>
        <v>0</v>
      </c>
      <c r="BE10" s="79">
        <f t="shared" si="26"/>
        <v>0</v>
      </c>
      <c r="BF10" s="62">
        <f t="shared" si="28"/>
        <v>32800000</v>
      </c>
      <c r="BG10" s="62">
        <f t="shared" si="27"/>
        <v>0</v>
      </c>
    </row>
    <row r="11" spans="1:59" ht="48.75" customHeight="1" thickBot="1" x14ac:dyDescent="0.4">
      <c r="A11" s="45">
        <v>8</v>
      </c>
      <c r="B11" s="41">
        <v>54129</v>
      </c>
      <c r="C11" s="42" t="s">
        <v>46</v>
      </c>
      <c r="D11" s="41" t="s">
        <v>39</v>
      </c>
      <c r="E11" s="39">
        <f>K11+L11+M11+N11+O11+P11+Q11+R11+S11+T11+U11+V11+W11+X11+Y11+Z11+AA11+AB11</f>
        <v>4</v>
      </c>
      <c r="F11" s="43">
        <f t="shared" si="0"/>
        <v>4</v>
      </c>
      <c r="G11" s="41">
        <v>70171701</v>
      </c>
      <c r="H11" s="10">
        <v>60000</v>
      </c>
      <c r="I11" s="13">
        <v>54000</v>
      </c>
      <c r="J11" s="13"/>
      <c r="K11" s="80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>
        <v>4</v>
      </c>
      <c r="Y11" s="81"/>
      <c r="Z11" s="82"/>
      <c r="AA11" s="81"/>
      <c r="AB11" s="83"/>
      <c r="AC11" s="2"/>
      <c r="AD11" s="16">
        <f t="shared" si="1"/>
        <v>57000</v>
      </c>
      <c r="AE11" s="16">
        <f t="shared" si="2"/>
        <v>4243</v>
      </c>
      <c r="AF11" s="18">
        <f t="shared" si="3"/>
        <v>7.4438596491228068E-2</v>
      </c>
      <c r="AG11" s="19">
        <f t="shared" si="4"/>
        <v>61243</v>
      </c>
      <c r="AH11" s="19">
        <f t="shared" si="5"/>
        <v>52757</v>
      </c>
      <c r="AI11" s="17" t="str">
        <f t="shared" si="6"/>
        <v>SE ACEPTA</v>
      </c>
      <c r="AJ11" s="17" t="str">
        <f t="shared" si="7"/>
        <v>SE ACEPTA</v>
      </c>
      <c r="AK11" s="2"/>
      <c r="AL11" s="77">
        <f t="shared" si="8"/>
        <v>60000</v>
      </c>
      <c r="AM11" s="78">
        <f>+AL11*E11</f>
        <v>240000</v>
      </c>
      <c r="AN11" s="79">
        <f t="shared" si="9"/>
        <v>0</v>
      </c>
      <c r="AO11" s="79">
        <f t="shared" si="10"/>
        <v>0</v>
      </c>
      <c r="AP11" s="79">
        <f t="shared" si="11"/>
        <v>0</v>
      </c>
      <c r="AQ11" s="79">
        <f t="shared" si="12"/>
        <v>0</v>
      </c>
      <c r="AR11" s="79">
        <f t="shared" si="13"/>
        <v>0</v>
      </c>
      <c r="AS11" s="79">
        <f t="shared" si="14"/>
        <v>0</v>
      </c>
      <c r="AT11" s="79">
        <f t="shared" si="15"/>
        <v>0</v>
      </c>
      <c r="AU11" s="79">
        <f t="shared" si="16"/>
        <v>0</v>
      </c>
      <c r="AV11" s="79">
        <f t="shared" si="17"/>
        <v>0</v>
      </c>
      <c r="AW11" s="79">
        <f t="shared" si="18"/>
        <v>0</v>
      </c>
      <c r="AX11" s="79">
        <f t="shared" si="19"/>
        <v>0</v>
      </c>
      <c r="AY11" s="79">
        <f t="shared" si="20"/>
        <v>0</v>
      </c>
      <c r="AZ11" s="79">
        <f t="shared" si="21"/>
        <v>0</v>
      </c>
      <c r="BA11" s="79">
        <f t="shared" si="22"/>
        <v>240000</v>
      </c>
      <c r="BB11" s="79">
        <f t="shared" si="23"/>
        <v>0</v>
      </c>
      <c r="BC11" s="79">
        <f t="shared" si="24"/>
        <v>0</v>
      </c>
      <c r="BD11" s="79">
        <f t="shared" si="25"/>
        <v>0</v>
      </c>
      <c r="BE11" s="79">
        <f t="shared" si="26"/>
        <v>0</v>
      </c>
      <c r="BF11" s="62">
        <f t="shared" si="28"/>
        <v>240000</v>
      </c>
      <c r="BG11" s="62">
        <f t="shared" si="27"/>
        <v>0</v>
      </c>
    </row>
    <row r="12" spans="1:59" ht="48.75" customHeight="1" thickBot="1" x14ac:dyDescent="0.4">
      <c r="A12" s="44">
        <v>9</v>
      </c>
      <c r="B12" s="41">
        <v>54129</v>
      </c>
      <c r="C12" s="42" t="s">
        <v>47</v>
      </c>
      <c r="D12" s="41" t="s">
        <v>39</v>
      </c>
      <c r="E12" s="39">
        <f>K12+L12+M12+N12+O12+P12+Q12+R12+S12+T12+U12+V12+W12+X12+Y12+Z12+AA12+AB12</f>
        <v>29</v>
      </c>
      <c r="F12" s="43">
        <f t="shared" si="0"/>
        <v>29</v>
      </c>
      <c r="G12" s="41">
        <v>70171701</v>
      </c>
      <c r="H12" s="10">
        <v>100000</v>
      </c>
      <c r="I12" s="13">
        <v>90000</v>
      </c>
      <c r="J12" s="13">
        <v>30084.57117031399</v>
      </c>
      <c r="K12" s="80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>
        <v>6</v>
      </c>
      <c r="W12" s="81"/>
      <c r="X12" s="81">
        <v>4</v>
      </c>
      <c r="Y12" s="81"/>
      <c r="Z12" s="82">
        <v>1</v>
      </c>
      <c r="AA12" s="81"/>
      <c r="AB12" s="83">
        <v>18</v>
      </c>
      <c r="AC12" s="2"/>
      <c r="AD12" s="16">
        <f t="shared" si="1"/>
        <v>73362</v>
      </c>
      <c r="AE12" s="16">
        <f t="shared" si="2"/>
        <v>37811</v>
      </c>
      <c r="AF12" s="18">
        <f t="shared" si="3"/>
        <v>0.51540306970911376</v>
      </c>
      <c r="AG12" s="19">
        <f t="shared" si="4"/>
        <v>111173</v>
      </c>
      <c r="AH12" s="19">
        <f t="shared" si="5"/>
        <v>35551</v>
      </c>
      <c r="AI12" s="17" t="str">
        <f t="shared" si="6"/>
        <v>SE ACEPTA</v>
      </c>
      <c r="AJ12" s="17" t="str">
        <f t="shared" si="7"/>
        <v>SE ACEPTA</v>
      </c>
      <c r="AK12" s="2"/>
      <c r="AL12" s="77">
        <f t="shared" si="8"/>
        <v>65042</v>
      </c>
      <c r="AM12" s="78">
        <f>+AL12*E12</f>
        <v>1886218</v>
      </c>
      <c r="AN12" s="79">
        <f t="shared" si="9"/>
        <v>0</v>
      </c>
      <c r="AO12" s="79">
        <f t="shared" si="10"/>
        <v>0</v>
      </c>
      <c r="AP12" s="79">
        <f t="shared" si="11"/>
        <v>0</v>
      </c>
      <c r="AQ12" s="79">
        <f t="shared" si="12"/>
        <v>0</v>
      </c>
      <c r="AR12" s="79">
        <f t="shared" si="13"/>
        <v>0</v>
      </c>
      <c r="AS12" s="79">
        <f t="shared" si="14"/>
        <v>0</v>
      </c>
      <c r="AT12" s="79">
        <f t="shared" si="15"/>
        <v>0</v>
      </c>
      <c r="AU12" s="79">
        <f t="shared" si="16"/>
        <v>0</v>
      </c>
      <c r="AV12" s="79">
        <f t="shared" si="17"/>
        <v>0</v>
      </c>
      <c r="AW12" s="79">
        <f t="shared" si="18"/>
        <v>0</v>
      </c>
      <c r="AX12" s="79">
        <f t="shared" si="19"/>
        <v>0</v>
      </c>
      <c r="AY12" s="79">
        <f t="shared" si="20"/>
        <v>390252</v>
      </c>
      <c r="AZ12" s="79">
        <f t="shared" si="21"/>
        <v>0</v>
      </c>
      <c r="BA12" s="79">
        <f t="shared" si="22"/>
        <v>260168</v>
      </c>
      <c r="BB12" s="79">
        <f t="shared" si="23"/>
        <v>0</v>
      </c>
      <c r="BC12" s="79">
        <f t="shared" si="24"/>
        <v>65042</v>
      </c>
      <c r="BD12" s="79">
        <f t="shared" si="25"/>
        <v>0</v>
      </c>
      <c r="BE12" s="79">
        <f t="shared" si="26"/>
        <v>1170756</v>
      </c>
      <c r="BF12" s="62">
        <f t="shared" si="28"/>
        <v>1886218</v>
      </c>
      <c r="BG12" s="62">
        <f t="shared" si="27"/>
        <v>0</v>
      </c>
    </row>
    <row r="13" spans="1:59" ht="36.75" customHeight="1" thickBot="1" x14ac:dyDescent="0.4">
      <c r="A13" s="40">
        <v>10</v>
      </c>
      <c r="B13" s="41">
        <v>54129</v>
      </c>
      <c r="C13" s="42" t="s">
        <v>48</v>
      </c>
      <c r="D13" s="41" t="s">
        <v>39</v>
      </c>
      <c r="E13" s="39">
        <f>K13+L13+M13+N13+O13+P13+Q13+R13+S13+T13+U13+V13+W13+X13+Y13+Z13+AA13+AB13</f>
        <v>24</v>
      </c>
      <c r="F13" s="43">
        <f t="shared" si="0"/>
        <v>24</v>
      </c>
      <c r="G13" s="41">
        <v>70171701</v>
      </c>
      <c r="H13" s="10">
        <v>100000</v>
      </c>
      <c r="I13" s="13">
        <v>90000</v>
      </c>
      <c r="J13" s="13"/>
      <c r="K13" s="80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>
        <v>4</v>
      </c>
      <c r="Y13" s="81"/>
      <c r="Z13" s="82"/>
      <c r="AA13" s="81">
        <v>2</v>
      </c>
      <c r="AB13" s="83">
        <v>18</v>
      </c>
      <c r="AC13" s="2"/>
      <c r="AD13" s="16">
        <f t="shared" si="1"/>
        <v>95000</v>
      </c>
      <c r="AE13" s="16">
        <f t="shared" si="2"/>
        <v>7071</v>
      </c>
      <c r="AF13" s="18">
        <f t="shared" si="3"/>
        <v>7.4431578947368418E-2</v>
      </c>
      <c r="AG13" s="19">
        <f t="shared" si="4"/>
        <v>102071</v>
      </c>
      <c r="AH13" s="19">
        <f t="shared" si="5"/>
        <v>87929</v>
      </c>
      <c r="AI13" s="17" t="str">
        <f t="shared" si="6"/>
        <v>SE ACEPTA</v>
      </c>
      <c r="AJ13" s="17" t="str">
        <f t="shared" si="7"/>
        <v>SE ACEPTA</v>
      </c>
      <c r="AK13" s="2"/>
      <c r="AL13" s="77">
        <f t="shared" si="8"/>
        <v>100000</v>
      </c>
      <c r="AM13" s="78">
        <f>+AL13*E13</f>
        <v>2400000</v>
      </c>
      <c r="AN13" s="79">
        <f t="shared" si="9"/>
        <v>0</v>
      </c>
      <c r="AO13" s="79">
        <f t="shared" si="10"/>
        <v>0</v>
      </c>
      <c r="AP13" s="79">
        <f t="shared" si="11"/>
        <v>0</v>
      </c>
      <c r="AQ13" s="79">
        <f t="shared" si="12"/>
        <v>0</v>
      </c>
      <c r="AR13" s="79">
        <f t="shared" si="13"/>
        <v>0</v>
      </c>
      <c r="AS13" s="79">
        <f t="shared" si="14"/>
        <v>0</v>
      </c>
      <c r="AT13" s="79">
        <f t="shared" si="15"/>
        <v>0</v>
      </c>
      <c r="AU13" s="79">
        <f t="shared" si="16"/>
        <v>0</v>
      </c>
      <c r="AV13" s="79">
        <f t="shared" si="17"/>
        <v>0</v>
      </c>
      <c r="AW13" s="79">
        <f t="shared" si="18"/>
        <v>0</v>
      </c>
      <c r="AX13" s="79">
        <f t="shared" si="19"/>
        <v>0</v>
      </c>
      <c r="AY13" s="79">
        <f t="shared" si="20"/>
        <v>0</v>
      </c>
      <c r="AZ13" s="79">
        <f t="shared" si="21"/>
        <v>0</v>
      </c>
      <c r="BA13" s="79">
        <f t="shared" si="22"/>
        <v>400000</v>
      </c>
      <c r="BB13" s="79">
        <f t="shared" si="23"/>
        <v>0</v>
      </c>
      <c r="BC13" s="79">
        <f t="shared" si="24"/>
        <v>0</v>
      </c>
      <c r="BD13" s="79">
        <f t="shared" si="25"/>
        <v>200000</v>
      </c>
      <c r="BE13" s="79">
        <f t="shared" si="26"/>
        <v>1800000</v>
      </c>
      <c r="BF13" s="62">
        <f t="shared" si="28"/>
        <v>2400000</v>
      </c>
      <c r="BG13" s="62">
        <f t="shared" si="27"/>
        <v>0</v>
      </c>
    </row>
    <row r="14" spans="1:59" ht="36.75" customHeight="1" thickBot="1" x14ac:dyDescent="0.4">
      <c r="A14" s="46">
        <v>11</v>
      </c>
      <c r="B14" s="47">
        <v>54129</v>
      </c>
      <c r="C14" s="48" t="s">
        <v>49</v>
      </c>
      <c r="D14" s="41" t="s">
        <v>39</v>
      </c>
      <c r="E14" s="39">
        <f>K14+L14+M14+N14+O14+P14+Q14+R14+S14+T14+U14+V14+W14+X14+Y14+Z14+AA14+AB14</f>
        <v>201</v>
      </c>
      <c r="F14" s="49">
        <f t="shared" si="0"/>
        <v>201</v>
      </c>
      <c r="G14" s="47">
        <v>70171701</v>
      </c>
      <c r="H14" s="10">
        <v>100000</v>
      </c>
      <c r="I14" s="13">
        <v>90000</v>
      </c>
      <c r="J14" s="13">
        <v>49485.357659372043</v>
      </c>
      <c r="K14" s="80"/>
      <c r="L14" s="81"/>
      <c r="M14" s="81"/>
      <c r="N14" s="81"/>
      <c r="O14" s="81"/>
      <c r="P14" s="81">
        <v>200</v>
      </c>
      <c r="Q14" s="81"/>
      <c r="R14" s="81"/>
      <c r="S14" s="81"/>
      <c r="T14" s="81"/>
      <c r="U14" s="81"/>
      <c r="V14" s="81"/>
      <c r="W14" s="81"/>
      <c r="X14" s="81"/>
      <c r="Y14" s="81"/>
      <c r="Z14" s="82">
        <v>1</v>
      </c>
      <c r="AA14" s="81"/>
      <c r="AB14" s="83"/>
      <c r="AC14" s="2"/>
      <c r="AD14" s="16">
        <f t="shared" si="1"/>
        <v>79828</v>
      </c>
      <c r="AE14" s="16">
        <f t="shared" si="2"/>
        <v>26749</v>
      </c>
      <c r="AF14" s="18">
        <f t="shared" si="3"/>
        <v>0.33508292829583602</v>
      </c>
      <c r="AG14" s="19">
        <f t="shared" si="4"/>
        <v>106577</v>
      </c>
      <c r="AH14" s="19">
        <f t="shared" si="5"/>
        <v>53079</v>
      </c>
      <c r="AI14" s="17" t="str">
        <f t="shared" si="6"/>
        <v>SE ACEPTA</v>
      </c>
      <c r="AJ14" s="17" t="str">
        <f t="shared" si="7"/>
        <v>SE ACEPTA</v>
      </c>
      <c r="AK14" s="2"/>
      <c r="AL14" s="77">
        <f t="shared" si="8"/>
        <v>74743</v>
      </c>
      <c r="AM14" s="78">
        <f>+AL14*E14</f>
        <v>15023343</v>
      </c>
      <c r="AN14" s="79">
        <f t="shared" si="9"/>
        <v>0</v>
      </c>
      <c r="AO14" s="79">
        <f t="shared" si="10"/>
        <v>0</v>
      </c>
      <c r="AP14" s="79">
        <f t="shared" si="11"/>
        <v>0</v>
      </c>
      <c r="AQ14" s="79">
        <f t="shared" si="12"/>
        <v>0</v>
      </c>
      <c r="AR14" s="79">
        <f t="shared" si="13"/>
        <v>0</v>
      </c>
      <c r="AS14" s="79">
        <f t="shared" si="14"/>
        <v>14948600</v>
      </c>
      <c r="AT14" s="79">
        <f t="shared" si="15"/>
        <v>0</v>
      </c>
      <c r="AU14" s="79">
        <f t="shared" si="16"/>
        <v>0</v>
      </c>
      <c r="AV14" s="79">
        <f t="shared" si="17"/>
        <v>0</v>
      </c>
      <c r="AW14" s="79">
        <f t="shared" si="18"/>
        <v>0</v>
      </c>
      <c r="AX14" s="79">
        <f t="shared" si="19"/>
        <v>0</v>
      </c>
      <c r="AY14" s="79">
        <f t="shared" si="20"/>
        <v>0</v>
      </c>
      <c r="AZ14" s="79">
        <f t="shared" si="21"/>
        <v>0</v>
      </c>
      <c r="BA14" s="79">
        <f t="shared" si="22"/>
        <v>0</v>
      </c>
      <c r="BB14" s="79">
        <f t="shared" si="23"/>
        <v>0</v>
      </c>
      <c r="BC14" s="79">
        <f t="shared" si="24"/>
        <v>74743</v>
      </c>
      <c r="BD14" s="79">
        <f t="shared" si="25"/>
        <v>0</v>
      </c>
      <c r="BE14" s="79">
        <f t="shared" si="26"/>
        <v>0</v>
      </c>
      <c r="BF14" s="62">
        <f t="shared" si="28"/>
        <v>15023343</v>
      </c>
      <c r="BG14" s="62">
        <f t="shared" si="27"/>
        <v>0</v>
      </c>
    </row>
    <row r="15" spans="1:59" ht="23.5" customHeight="1" thickBot="1" x14ac:dyDescent="0.4">
      <c r="A15" s="118" t="s">
        <v>50</v>
      </c>
      <c r="B15" s="119"/>
      <c r="C15" s="119"/>
      <c r="D15" s="119"/>
      <c r="E15" s="119"/>
      <c r="F15" s="119"/>
      <c r="G15" s="119"/>
      <c r="H15" s="120"/>
      <c r="I15" s="119"/>
      <c r="J15" s="121"/>
      <c r="K15" s="84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6"/>
      <c r="AC15" s="2"/>
      <c r="AD15" s="16"/>
      <c r="AE15" s="16"/>
      <c r="AF15" s="18"/>
      <c r="AG15" s="19"/>
      <c r="AH15" s="19"/>
      <c r="AI15" s="17"/>
      <c r="AJ15" s="17"/>
      <c r="AK15" s="2"/>
      <c r="AL15" s="77"/>
      <c r="AM15" s="78"/>
      <c r="AN15" s="79">
        <f t="shared" si="9"/>
        <v>0</v>
      </c>
      <c r="AO15" s="79">
        <f t="shared" si="10"/>
        <v>0</v>
      </c>
      <c r="AP15" s="79">
        <f t="shared" si="11"/>
        <v>0</v>
      </c>
      <c r="AQ15" s="79">
        <f t="shared" si="12"/>
        <v>0</v>
      </c>
      <c r="AR15" s="79">
        <f t="shared" si="13"/>
        <v>0</v>
      </c>
      <c r="AS15" s="79">
        <f t="shared" si="14"/>
        <v>0</v>
      </c>
      <c r="AT15" s="79">
        <f t="shared" si="15"/>
        <v>0</v>
      </c>
      <c r="AU15" s="79">
        <f t="shared" si="16"/>
        <v>0</v>
      </c>
      <c r="AV15" s="79">
        <f t="shared" si="17"/>
        <v>0</v>
      </c>
      <c r="AW15" s="79">
        <f t="shared" si="18"/>
        <v>0</v>
      </c>
      <c r="AX15" s="79">
        <f t="shared" si="19"/>
        <v>0</v>
      </c>
      <c r="AY15" s="79">
        <f t="shared" si="20"/>
        <v>0</v>
      </c>
      <c r="AZ15" s="79">
        <f t="shared" si="21"/>
        <v>0</v>
      </c>
      <c r="BA15" s="79">
        <f t="shared" si="22"/>
        <v>0</v>
      </c>
      <c r="BB15" s="79">
        <f t="shared" si="23"/>
        <v>0</v>
      </c>
      <c r="BC15" s="79">
        <f t="shared" si="24"/>
        <v>0</v>
      </c>
      <c r="BD15" s="79">
        <f t="shared" si="25"/>
        <v>0</v>
      </c>
      <c r="BE15" s="79">
        <f t="shared" si="26"/>
        <v>0</v>
      </c>
      <c r="BF15" s="62">
        <f t="shared" si="28"/>
        <v>0</v>
      </c>
      <c r="BG15" s="62">
        <f t="shared" si="27"/>
        <v>0</v>
      </c>
    </row>
    <row r="16" spans="1:59" ht="72.75" customHeight="1" thickBot="1" x14ac:dyDescent="0.4">
      <c r="A16" s="44">
        <v>12</v>
      </c>
      <c r="B16" s="50">
        <v>54522</v>
      </c>
      <c r="C16" s="51" t="s">
        <v>51</v>
      </c>
      <c r="D16" s="50" t="s">
        <v>52</v>
      </c>
      <c r="E16" s="39">
        <f>K16+L16+M16+N16+O16+P16+Q16+R16+S16+T16+U16+V16+W16+X16+Y16+Z16+AA16+AB16</f>
        <v>46</v>
      </c>
      <c r="F16" s="43">
        <f t="shared" ref="F16:F32" si="29">+E16</f>
        <v>46</v>
      </c>
      <c r="G16" s="50">
        <v>72101507</v>
      </c>
      <c r="H16" s="10">
        <v>600000</v>
      </c>
      <c r="I16" s="13">
        <v>570000</v>
      </c>
      <c r="J16" s="13"/>
      <c r="K16" s="80"/>
      <c r="L16" s="81"/>
      <c r="M16" s="81"/>
      <c r="N16" s="81"/>
      <c r="O16" s="81"/>
      <c r="P16" s="81"/>
      <c r="Q16" s="81"/>
      <c r="R16" s="81">
        <v>45</v>
      </c>
      <c r="S16" s="81"/>
      <c r="T16" s="81"/>
      <c r="U16" s="81"/>
      <c r="V16" s="81"/>
      <c r="W16" s="81"/>
      <c r="X16" s="81"/>
      <c r="Y16" s="81"/>
      <c r="Z16" s="82">
        <v>1</v>
      </c>
      <c r="AA16" s="81"/>
      <c r="AB16" s="83"/>
      <c r="AC16" s="2"/>
      <c r="AD16" s="16">
        <f t="shared" ref="AD16:AD39" si="30">+ROUND(AVERAGE(H16,I16,J16),0)</f>
        <v>585000</v>
      </c>
      <c r="AE16" s="16">
        <f t="shared" ref="AE16:AE39" si="31">+ROUND(STDEVA(H16,I16,J16),0)</f>
        <v>21213</v>
      </c>
      <c r="AF16" s="18">
        <f t="shared" ref="AF16:AF39" si="32">+AE16/AD16</f>
        <v>3.6261538461538463E-2</v>
      </c>
      <c r="AG16" s="19">
        <f t="shared" ref="AG16:AG39" si="33">+AD16+AE16</f>
        <v>606213</v>
      </c>
      <c r="AH16" s="19">
        <f t="shared" ref="AH16:AH39" si="34">+AD16-AE16</f>
        <v>563787</v>
      </c>
      <c r="AI16" s="17" t="str">
        <f>+IF(AND(H16&gt;=$AH16,H16&lt;=$AG16),"SE ACEPTA","POSIBLE ATÍPICO")</f>
        <v>SE ACEPTA</v>
      </c>
      <c r="AJ16" s="17" t="str">
        <f>+IF(AND(I16&gt;=$AH16,I16&lt;=$AG16),"SE ACEPTA","POSIBLE ATÍPICO")</f>
        <v>SE ACEPTA</v>
      </c>
      <c r="AK16" s="2"/>
      <c r="AL16" s="77">
        <f t="shared" ref="AL16:AL39" si="35">+ROUND(AVERAGE(H16,J16),0)</f>
        <v>600000</v>
      </c>
      <c r="AM16" s="78">
        <f>+AL16*E16</f>
        <v>27600000</v>
      </c>
      <c r="AN16" s="79">
        <f t="shared" si="9"/>
        <v>0</v>
      </c>
      <c r="AO16" s="79">
        <f t="shared" si="10"/>
        <v>0</v>
      </c>
      <c r="AP16" s="79">
        <f t="shared" si="11"/>
        <v>0</v>
      </c>
      <c r="AQ16" s="79">
        <f t="shared" si="12"/>
        <v>0</v>
      </c>
      <c r="AR16" s="79">
        <f t="shared" si="13"/>
        <v>0</v>
      </c>
      <c r="AS16" s="79" t="s">
        <v>53</v>
      </c>
      <c r="AT16" s="79">
        <f t="shared" si="15"/>
        <v>0</v>
      </c>
      <c r="AU16" s="79">
        <f t="shared" si="16"/>
        <v>27000000</v>
      </c>
      <c r="AV16" s="79">
        <f t="shared" si="17"/>
        <v>0</v>
      </c>
      <c r="AW16" s="79">
        <f t="shared" si="18"/>
        <v>0</v>
      </c>
      <c r="AX16" s="79">
        <f t="shared" si="19"/>
        <v>0</v>
      </c>
      <c r="AY16" s="79">
        <f t="shared" si="20"/>
        <v>0</v>
      </c>
      <c r="AZ16" s="79">
        <f t="shared" si="21"/>
        <v>0</v>
      </c>
      <c r="BA16" s="79">
        <f t="shared" si="22"/>
        <v>0</v>
      </c>
      <c r="BB16" s="79">
        <f t="shared" si="23"/>
        <v>0</v>
      </c>
      <c r="BC16" s="79">
        <f t="shared" si="24"/>
        <v>600000</v>
      </c>
      <c r="BD16" s="79">
        <f t="shared" si="25"/>
        <v>0</v>
      </c>
      <c r="BE16" s="79">
        <f t="shared" si="26"/>
        <v>0</v>
      </c>
      <c r="BF16" s="62">
        <f t="shared" si="28"/>
        <v>27600000</v>
      </c>
      <c r="BG16" s="62">
        <f t="shared" si="27"/>
        <v>0</v>
      </c>
    </row>
    <row r="17" spans="1:59" ht="36.75" customHeight="1" thickBot="1" x14ac:dyDescent="0.4">
      <c r="A17" s="40">
        <v>13</v>
      </c>
      <c r="B17" s="41">
        <v>54522</v>
      </c>
      <c r="C17" s="42" t="s">
        <v>54</v>
      </c>
      <c r="D17" s="41" t="s">
        <v>52</v>
      </c>
      <c r="E17" s="39">
        <f>K17+L17+M17+N17+O17+P17+Q17+R17+S17+T17+U17+V17+W17+X17+Y17+Z17+AA17+AB17</f>
        <v>1</v>
      </c>
      <c r="F17" s="43">
        <f t="shared" si="29"/>
        <v>1</v>
      </c>
      <c r="G17" s="41">
        <v>72101507</v>
      </c>
      <c r="H17" s="10">
        <v>200000</v>
      </c>
      <c r="I17" s="13">
        <v>190000</v>
      </c>
      <c r="J17" s="13">
        <v>52188.9</v>
      </c>
      <c r="K17" s="80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2">
        <v>1</v>
      </c>
      <c r="AA17" s="81"/>
      <c r="AB17" s="83"/>
      <c r="AC17" s="2"/>
      <c r="AD17" s="16">
        <f t="shared" si="30"/>
        <v>147396</v>
      </c>
      <c r="AE17" s="16">
        <f t="shared" si="31"/>
        <v>82603</v>
      </c>
      <c r="AF17" s="18">
        <f t="shared" si="32"/>
        <v>0.56041547938885727</v>
      </c>
      <c r="AG17" s="19">
        <f t="shared" si="33"/>
        <v>229999</v>
      </c>
      <c r="AH17" s="19">
        <f t="shared" si="34"/>
        <v>64793</v>
      </c>
      <c r="AI17" s="17" t="str">
        <f>+IF(AND(H17&gt;=$AH17,H17&lt;=$AG17),"SE ACEPTA","POSIBLE ATÍPICO")</f>
        <v>SE ACEPTA</v>
      </c>
      <c r="AJ17" s="17" t="str">
        <f>+IF(AND(I17&gt;=$AH17,I17&lt;=$AG17),"SE ACEPTA","POSIBLE ATÍPICO")</f>
        <v>SE ACEPTA</v>
      </c>
      <c r="AK17" s="2"/>
      <c r="AL17" s="77">
        <f t="shared" si="35"/>
        <v>126094</v>
      </c>
      <c r="AM17" s="78">
        <f>+AL17*E17</f>
        <v>126094</v>
      </c>
      <c r="AN17" s="79">
        <f t="shared" si="9"/>
        <v>0</v>
      </c>
      <c r="AO17" s="79">
        <f t="shared" si="10"/>
        <v>0</v>
      </c>
      <c r="AP17" s="79">
        <f t="shared" si="11"/>
        <v>0</v>
      </c>
      <c r="AQ17" s="79">
        <f t="shared" si="12"/>
        <v>0</v>
      </c>
      <c r="AR17" s="79">
        <f t="shared" si="13"/>
        <v>0</v>
      </c>
      <c r="AS17" s="79">
        <f t="shared" ref="AS17:AS30" si="36">AL17*P17</f>
        <v>0</v>
      </c>
      <c r="AT17" s="79">
        <f t="shared" si="15"/>
        <v>0</v>
      </c>
      <c r="AU17" s="79">
        <f t="shared" si="16"/>
        <v>0</v>
      </c>
      <c r="AV17" s="79">
        <f t="shared" si="17"/>
        <v>0</v>
      </c>
      <c r="AW17" s="79">
        <f t="shared" si="18"/>
        <v>0</v>
      </c>
      <c r="AX17" s="79">
        <f t="shared" si="19"/>
        <v>0</v>
      </c>
      <c r="AY17" s="79">
        <f t="shared" si="20"/>
        <v>0</v>
      </c>
      <c r="AZ17" s="79">
        <f t="shared" si="21"/>
        <v>0</v>
      </c>
      <c r="BA17" s="79">
        <f t="shared" si="22"/>
        <v>0</v>
      </c>
      <c r="BB17" s="79">
        <f t="shared" si="23"/>
        <v>0</v>
      </c>
      <c r="BC17" s="79">
        <f t="shared" si="24"/>
        <v>126094</v>
      </c>
      <c r="BD17" s="79">
        <f t="shared" si="25"/>
        <v>0</v>
      </c>
      <c r="BE17" s="79">
        <f t="shared" si="26"/>
        <v>0</v>
      </c>
      <c r="BF17" s="62">
        <f t="shared" si="28"/>
        <v>126094</v>
      </c>
      <c r="BG17" s="62">
        <f t="shared" si="27"/>
        <v>0</v>
      </c>
    </row>
    <row r="18" spans="1:59" ht="36.75" customHeight="1" thickBot="1" x14ac:dyDescent="0.4">
      <c r="A18" s="40">
        <v>14</v>
      </c>
      <c r="B18" s="41">
        <v>54522</v>
      </c>
      <c r="C18" s="42" t="s">
        <v>55</v>
      </c>
      <c r="D18" s="41" t="s">
        <v>52</v>
      </c>
      <c r="E18" s="39">
        <f>K18+L18+M18+N18+O18+P18+Q18+R18+S18+T18+U18+V18+W18+X18+Y18+Z18+AA18+AB18</f>
        <v>5</v>
      </c>
      <c r="F18" s="43">
        <f t="shared" si="29"/>
        <v>5</v>
      </c>
      <c r="G18" s="41">
        <v>72101507</v>
      </c>
      <c r="H18" s="10">
        <v>210000</v>
      </c>
      <c r="I18" s="13">
        <v>199500</v>
      </c>
      <c r="J18" s="13">
        <v>132635.81531874411</v>
      </c>
      <c r="K18" s="80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>
        <v>4</v>
      </c>
      <c r="Y18" s="81"/>
      <c r="Z18" s="82">
        <v>1</v>
      </c>
      <c r="AA18" s="81"/>
      <c r="AB18" s="83"/>
      <c r="AC18" s="2"/>
      <c r="AD18" s="16">
        <f t="shared" si="30"/>
        <v>180712</v>
      </c>
      <c r="AE18" s="16">
        <f t="shared" si="31"/>
        <v>41965</v>
      </c>
      <c r="AF18" s="18">
        <f t="shared" si="32"/>
        <v>0.23222032847846297</v>
      </c>
      <c r="AG18" s="19">
        <f t="shared" si="33"/>
        <v>222677</v>
      </c>
      <c r="AH18" s="19">
        <f t="shared" si="34"/>
        <v>138747</v>
      </c>
      <c r="AI18" s="17" t="str">
        <f>+IF(AND(H18&gt;=$AH18,H18&lt;=$AG18),"SE ACEPTA","POSIBLE ATÍPICO")</f>
        <v>SE ACEPTA</v>
      </c>
      <c r="AJ18" s="17" t="str">
        <f>+IF(AND(I18&gt;=$AH18,I18&lt;=$AG18),"SE ACEPTA","POSIBLE ATÍPICO")</f>
        <v>SE ACEPTA</v>
      </c>
      <c r="AK18" s="2"/>
      <c r="AL18" s="77">
        <f t="shared" si="35"/>
        <v>171318</v>
      </c>
      <c r="AM18" s="78">
        <f>+AL18*E18</f>
        <v>856590</v>
      </c>
      <c r="AN18" s="79">
        <f t="shared" si="9"/>
        <v>0</v>
      </c>
      <c r="AO18" s="79">
        <f t="shared" si="10"/>
        <v>0</v>
      </c>
      <c r="AP18" s="79">
        <f t="shared" si="11"/>
        <v>0</v>
      </c>
      <c r="AQ18" s="79">
        <f t="shared" si="12"/>
        <v>0</v>
      </c>
      <c r="AR18" s="79">
        <f t="shared" si="13"/>
        <v>0</v>
      </c>
      <c r="AS18" s="79">
        <f t="shared" si="36"/>
        <v>0</v>
      </c>
      <c r="AT18" s="79">
        <f t="shared" si="15"/>
        <v>0</v>
      </c>
      <c r="AU18" s="79">
        <f t="shared" si="16"/>
        <v>0</v>
      </c>
      <c r="AV18" s="79">
        <f t="shared" si="17"/>
        <v>0</v>
      </c>
      <c r="AW18" s="79">
        <f t="shared" si="18"/>
        <v>0</v>
      </c>
      <c r="AX18" s="79">
        <f t="shared" si="19"/>
        <v>0</v>
      </c>
      <c r="AY18" s="79">
        <f t="shared" si="20"/>
        <v>0</v>
      </c>
      <c r="AZ18" s="79">
        <f t="shared" si="21"/>
        <v>0</v>
      </c>
      <c r="BA18" s="79">
        <f t="shared" si="22"/>
        <v>685272</v>
      </c>
      <c r="BB18" s="79">
        <f t="shared" si="23"/>
        <v>0</v>
      </c>
      <c r="BC18" s="79">
        <f t="shared" si="24"/>
        <v>171318</v>
      </c>
      <c r="BD18" s="79">
        <f t="shared" si="25"/>
        <v>0</v>
      </c>
      <c r="BE18" s="79">
        <f t="shared" si="26"/>
        <v>0</v>
      </c>
      <c r="BF18" s="62">
        <f t="shared" si="28"/>
        <v>856590</v>
      </c>
      <c r="BG18" s="62">
        <f t="shared" si="27"/>
        <v>0</v>
      </c>
    </row>
    <row r="19" spans="1:59" ht="60.75" customHeight="1" thickBot="1" x14ac:dyDescent="0.4">
      <c r="A19" s="40">
        <v>15</v>
      </c>
      <c r="B19" s="41">
        <v>54522</v>
      </c>
      <c r="C19" s="42" t="s">
        <v>56</v>
      </c>
      <c r="D19" s="41" t="s">
        <v>57</v>
      </c>
      <c r="E19" s="39">
        <f>K19+L19+M19+N19+O19+P19+Q19+R19+S19+T19+U19+V19+W19+X19+Y19+Z19+AA19+AB19</f>
        <v>1</v>
      </c>
      <c r="F19" s="43">
        <f t="shared" si="29"/>
        <v>1</v>
      </c>
      <c r="G19" s="41">
        <v>72101507</v>
      </c>
      <c r="H19" s="10">
        <v>150000</v>
      </c>
      <c r="I19" s="13">
        <v>142500</v>
      </c>
      <c r="J19" s="13">
        <v>42096.755851569942</v>
      </c>
      <c r="K19" s="80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2">
        <v>1</v>
      </c>
      <c r="AA19" s="81"/>
      <c r="AB19" s="83"/>
      <c r="AC19" s="2"/>
      <c r="AD19" s="16">
        <f t="shared" si="30"/>
        <v>111532</v>
      </c>
      <c r="AE19" s="16">
        <f t="shared" si="31"/>
        <v>60250</v>
      </c>
      <c r="AF19" s="18">
        <f t="shared" si="32"/>
        <v>0.54020370835275977</v>
      </c>
      <c r="AG19" s="19">
        <f t="shared" si="33"/>
        <v>171782</v>
      </c>
      <c r="AH19" s="19">
        <f t="shared" si="34"/>
        <v>51282</v>
      </c>
      <c r="AI19" s="17" t="str">
        <f>+IF(AND(H19&gt;=$AH19,H19&lt;=$AG19),"SE ACEPTA","POSIBLE ATÍPICO")</f>
        <v>SE ACEPTA</v>
      </c>
      <c r="AJ19" s="17" t="str">
        <f>+IF(AND(I19&gt;=$AH19,I19&lt;=$AG19),"SE ACEPTA","POSIBLE ATÍPICO")</f>
        <v>SE ACEPTA</v>
      </c>
      <c r="AK19" s="2"/>
      <c r="AL19" s="77">
        <f t="shared" si="35"/>
        <v>96048</v>
      </c>
      <c r="AM19" s="78">
        <f>+AL19*E19</f>
        <v>96048</v>
      </c>
      <c r="AN19" s="79">
        <f t="shared" si="9"/>
        <v>0</v>
      </c>
      <c r="AO19" s="79">
        <f t="shared" si="10"/>
        <v>0</v>
      </c>
      <c r="AP19" s="79">
        <f t="shared" si="11"/>
        <v>0</v>
      </c>
      <c r="AQ19" s="79">
        <f t="shared" si="12"/>
        <v>0</v>
      </c>
      <c r="AR19" s="79">
        <f t="shared" si="13"/>
        <v>0</v>
      </c>
      <c r="AS19" s="79">
        <f t="shared" si="36"/>
        <v>0</v>
      </c>
      <c r="AT19" s="79">
        <f t="shared" si="15"/>
        <v>0</v>
      </c>
      <c r="AU19" s="79">
        <f t="shared" si="16"/>
        <v>0</v>
      </c>
      <c r="AV19" s="79">
        <f t="shared" si="17"/>
        <v>0</v>
      </c>
      <c r="AW19" s="79">
        <f t="shared" si="18"/>
        <v>0</v>
      </c>
      <c r="AX19" s="79">
        <f t="shared" si="19"/>
        <v>0</v>
      </c>
      <c r="AY19" s="79">
        <f t="shared" si="20"/>
        <v>0</v>
      </c>
      <c r="AZ19" s="79">
        <f t="shared" si="21"/>
        <v>0</v>
      </c>
      <c r="BA19" s="79">
        <f t="shared" si="22"/>
        <v>0</v>
      </c>
      <c r="BB19" s="79">
        <f t="shared" si="23"/>
        <v>0</v>
      </c>
      <c r="BC19" s="79">
        <f t="shared" si="24"/>
        <v>96048</v>
      </c>
      <c r="BD19" s="79">
        <f t="shared" si="25"/>
        <v>0</v>
      </c>
      <c r="BE19" s="79">
        <f t="shared" si="26"/>
        <v>0</v>
      </c>
      <c r="BF19" s="62">
        <f t="shared" si="28"/>
        <v>96048</v>
      </c>
      <c r="BG19" s="62">
        <f t="shared" si="27"/>
        <v>0</v>
      </c>
    </row>
    <row r="20" spans="1:59" ht="60.75" customHeight="1" thickBot="1" x14ac:dyDescent="0.4">
      <c r="A20" s="40">
        <v>16</v>
      </c>
      <c r="B20" s="41">
        <v>54522</v>
      </c>
      <c r="C20" s="42" t="s">
        <v>58</v>
      </c>
      <c r="D20" s="41" t="s">
        <v>57</v>
      </c>
      <c r="E20" s="39">
        <f>K20+L20+M20+N20+O20+P20+Q20+R20+S20+T20+U20+V20+W20+X20+Y20+Z20+AA20+AB20</f>
        <v>1</v>
      </c>
      <c r="F20" s="43">
        <f t="shared" si="29"/>
        <v>1</v>
      </c>
      <c r="G20" s="41">
        <v>72101507</v>
      </c>
      <c r="H20" s="10">
        <v>150000</v>
      </c>
      <c r="I20" s="13">
        <v>142500</v>
      </c>
      <c r="J20" s="13">
        <v>62001.842340627984</v>
      </c>
      <c r="K20" s="80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2">
        <v>1</v>
      </c>
      <c r="AA20" s="81"/>
      <c r="AB20" s="83"/>
      <c r="AC20" s="2"/>
      <c r="AD20" s="16">
        <f t="shared" si="30"/>
        <v>118167</v>
      </c>
      <c r="AE20" s="16">
        <f t="shared" si="31"/>
        <v>48785</v>
      </c>
      <c r="AF20" s="18">
        <f t="shared" si="32"/>
        <v>0.41284791862364278</v>
      </c>
      <c r="AG20" s="19">
        <f t="shared" si="33"/>
        <v>166952</v>
      </c>
      <c r="AH20" s="19">
        <f t="shared" si="34"/>
        <v>69382</v>
      </c>
      <c r="AI20" s="17" t="str">
        <f>+IF(AND(H20&gt;=$AH20,H20&lt;=$AG20),"SE ACEPTA","POSIBLE ATÍPICO")</f>
        <v>SE ACEPTA</v>
      </c>
      <c r="AJ20" s="17" t="str">
        <f>+IF(AND(I20&gt;=$AH20,I20&lt;=$AG20),"SE ACEPTA","POSIBLE ATÍPICO")</f>
        <v>SE ACEPTA</v>
      </c>
      <c r="AK20" s="2"/>
      <c r="AL20" s="77">
        <f t="shared" si="35"/>
        <v>106001</v>
      </c>
      <c r="AM20" s="78">
        <f>+AL20*E20</f>
        <v>106001</v>
      </c>
      <c r="AN20" s="79">
        <f t="shared" si="9"/>
        <v>0</v>
      </c>
      <c r="AO20" s="79">
        <f t="shared" si="10"/>
        <v>0</v>
      </c>
      <c r="AP20" s="79">
        <f t="shared" si="11"/>
        <v>0</v>
      </c>
      <c r="AQ20" s="79">
        <f t="shared" si="12"/>
        <v>0</v>
      </c>
      <c r="AR20" s="79">
        <f t="shared" si="13"/>
        <v>0</v>
      </c>
      <c r="AS20" s="79">
        <f t="shared" si="36"/>
        <v>0</v>
      </c>
      <c r="AT20" s="79">
        <f t="shared" si="15"/>
        <v>0</v>
      </c>
      <c r="AU20" s="79">
        <f t="shared" si="16"/>
        <v>0</v>
      </c>
      <c r="AV20" s="79">
        <f t="shared" si="17"/>
        <v>0</v>
      </c>
      <c r="AW20" s="79">
        <f t="shared" si="18"/>
        <v>0</v>
      </c>
      <c r="AX20" s="79">
        <f t="shared" si="19"/>
        <v>0</v>
      </c>
      <c r="AY20" s="79">
        <f t="shared" si="20"/>
        <v>0</v>
      </c>
      <c r="AZ20" s="79">
        <f t="shared" si="21"/>
        <v>0</v>
      </c>
      <c r="BA20" s="79">
        <f t="shared" si="22"/>
        <v>0</v>
      </c>
      <c r="BB20" s="79">
        <f t="shared" si="23"/>
        <v>0</v>
      </c>
      <c r="BC20" s="79">
        <f t="shared" si="24"/>
        <v>106001</v>
      </c>
      <c r="BD20" s="79">
        <f t="shared" si="25"/>
        <v>0</v>
      </c>
      <c r="BE20" s="79">
        <f t="shared" si="26"/>
        <v>0</v>
      </c>
      <c r="BF20" s="62">
        <f t="shared" si="28"/>
        <v>106001</v>
      </c>
      <c r="BG20" s="62">
        <f t="shared" si="27"/>
        <v>0</v>
      </c>
    </row>
    <row r="21" spans="1:59" ht="72.75" customHeight="1" thickBot="1" x14ac:dyDescent="0.4">
      <c r="A21" s="40">
        <v>17</v>
      </c>
      <c r="B21" s="41">
        <v>54522</v>
      </c>
      <c r="C21" s="42" t="s">
        <v>59</v>
      </c>
      <c r="D21" s="41" t="s">
        <v>57</v>
      </c>
      <c r="E21" s="39">
        <f>K21+L21+M21+N21+O21+P21+Q21+R21+S21+T21+U21+V21+W21+X21+Y21+Z21+AA21+AB21</f>
        <v>5</v>
      </c>
      <c r="F21" s="43">
        <f t="shared" si="29"/>
        <v>5</v>
      </c>
      <c r="G21" s="41">
        <v>72101507</v>
      </c>
      <c r="H21" s="10">
        <v>120000</v>
      </c>
      <c r="I21" s="13">
        <v>114000</v>
      </c>
      <c r="J21" s="13">
        <v>69530.671170314003</v>
      </c>
      <c r="K21" s="80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>
        <v>4</v>
      </c>
      <c r="Y21" s="81"/>
      <c r="Z21" s="82">
        <v>1</v>
      </c>
      <c r="AA21" s="81"/>
      <c r="AB21" s="83"/>
      <c r="AC21" s="2"/>
      <c r="AD21" s="16">
        <f t="shared" si="30"/>
        <v>101177</v>
      </c>
      <c r="AE21" s="16">
        <f t="shared" si="31"/>
        <v>27570</v>
      </c>
      <c r="AF21" s="18">
        <f t="shared" si="32"/>
        <v>0.27249276021230123</v>
      </c>
      <c r="AG21" s="19">
        <f t="shared" si="33"/>
        <v>128747</v>
      </c>
      <c r="AH21" s="19">
        <f t="shared" si="34"/>
        <v>73607</v>
      </c>
      <c r="AI21" s="17" t="str">
        <f>+IF(AND(H21&gt;=$AH21,H21&lt;=$AG21),"SE ACEPTA","POSIBLE ATÍPICO")</f>
        <v>SE ACEPTA</v>
      </c>
      <c r="AJ21" s="17" t="str">
        <f>+IF(AND(I21&gt;=$AH21,I21&lt;=$AG21),"SE ACEPTA","POSIBLE ATÍPICO")</f>
        <v>SE ACEPTA</v>
      </c>
      <c r="AK21" s="2"/>
      <c r="AL21" s="77">
        <f t="shared" si="35"/>
        <v>94765</v>
      </c>
      <c r="AM21" s="78">
        <f>+AL21*E21</f>
        <v>473825</v>
      </c>
      <c r="AN21" s="79">
        <f t="shared" si="9"/>
        <v>0</v>
      </c>
      <c r="AO21" s="79">
        <f t="shared" si="10"/>
        <v>0</v>
      </c>
      <c r="AP21" s="79">
        <f t="shared" si="11"/>
        <v>0</v>
      </c>
      <c r="AQ21" s="79">
        <f t="shared" si="12"/>
        <v>0</v>
      </c>
      <c r="AR21" s="79">
        <f t="shared" si="13"/>
        <v>0</v>
      </c>
      <c r="AS21" s="79">
        <f t="shared" si="36"/>
        <v>0</v>
      </c>
      <c r="AT21" s="79">
        <f t="shared" si="15"/>
        <v>0</v>
      </c>
      <c r="AU21" s="79">
        <f t="shared" si="16"/>
        <v>0</v>
      </c>
      <c r="AV21" s="79">
        <f t="shared" si="17"/>
        <v>0</v>
      </c>
      <c r="AW21" s="79">
        <f t="shared" si="18"/>
        <v>0</v>
      </c>
      <c r="AX21" s="79">
        <f t="shared" si="19"/>
        <v>0</v>
      </c>
      <c r="AY21" s="79">
        <f t="shared" si="20"/>
        <v>0</v>
      </c>
      <c r="AZ21" s="79">
        <f t="shared" si="21"/>
        <v>0</v>
      </c>
      <c r="BA21" s="79">
        <f t="shared" si="22"/>
        <v>379060</v>
      </c>
      <c r="BB21" s="79">
        <f t="shared" si="23"/>
        <v>0</v>
      </c>
      <c r="BC21" s="79">
        <f t="shared" si="24"/>
        <v>94765</v>
      </c>
      <c r="BD21" s="79">
        <f t="shared" si="25"/>
        <v>0</v>
      </c>
      <c r="BE21" s="79">
        <f t="shared" si="26"/>
        <v>0</v>
      </c>
      <c r="BF21" s="62">
        <f t="shared" si="28"/>
        <v>473825</v>
      </c>
      <c r="BG21" s="62">
        <f t="shared" si="27"/>
        <v>0</v>
      </c>
    </row>
    <row r="22" spans="1:59" ht="72.75" customHeight="1" thickBot="1" x14ac:dyDescent="0.4">
      <c r="A22" s="46">
        <v>18</v>
      </c>
      <c r="B22" s="47">
        <v>54522</v>
      </c>
      <c r="C22" s="48" t="s">
        <v>60</v>
      </c>
      <c r="D22" s="47" t="s">
        <v>57</v>
      </c>
      <c r="E22" s="39">
        <f>K22+L22+M22+N22+O22+P22+Q22+R22+S22+T22+U22+V22+W22+X22+Y22+Z22+AA22+AB22</f>
        <v>1</v>
      </c>
      <c r="F22" s="43">
        <f t="shared" si="29"/>
        <v>1</v>
      </c>
      <c r="G22" s="47">
        <v>72101507</v>
      </c>
      <c r="H22" s="10">
        <v>120000</v>
      </c>
      <c r="I22" s="13">
        <v>114000</v>
      </c>
      <c r="J22" s="13">
        <v>95473.828829686026</v>
      </c>
      <c r="K22" s="80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2">
        <v>1</v>
      </c>
      <c r="AA22" s="81"/>
      <c r="AB22" s="83"/>
      <c r="AC22" s="2"/>
      <c r="AD22" s="16">
        <f t="shared" si="30"/>
        <v>109825</v>
      </c>
      <c r="AE22" s="16">
        <f t="shared" si="31"/>
        <v>12785</v>
      </c>
      <c r="AF22" s="18">
        <f t="shared" si="32"/>
        <v>0.11641247439107671</v>
      </c>
      <c r="AG22" s="19">
        <f t="shared" si="33"/>
        <v>122610</v>
      </c>
      <c r="AH22" s="19">
        <f t="shared" si="34"/>
        <v>97040</v>
      </c>
      <c r="AI22" s="17" t="str">
        <f>+IF(AND(H22&gt;=$AH22,H22&lt;=$AG22),"SE ACEPTA","POSIBLE ATÍPICO")</f>
        <v>SE ACEPTA</v>
      </c>
      <c r="AJ22" s="17" t="str">
        <f>+IF(AND(I22&gt;=$AH22,I22&lt;=$AG22),"SE ACEPTA","POSIBLE ATÍPICO")</f>
        <v>SE ACEPTA</v>
      </c>
      <c r="AK22" s="2"/>
      <c r="AL22" s="77">
        <f t="shared" si="35"/>
        <v>107737</v>
      </c>
      <c r="AM22" s="78">
        <f>+AL22*E22</f>
        <v>107737</v>
      </c>
      <c r="AN22" s="79">
        <f t="shared" si="9"/>
        <v>0</v>
      </c>
      <c r="AO22" s="79">
        <f t="shared" si="10"/>
        <v>0</v>
      </c>
      <c r="AP22" s="79">
        <f t="shared" si="11"/>
        <v>0</v>
      </c>
      <c r="AQ22" s="79">
        <f t="shared" si="12"/>
        <v>0</v>
      </c>
      <c r="AR22" s="79">
        <f t="shared" si="13"/>
        <v>0</v>
      </c>
      <c r="AS22" s="79">
        <f t="shared" si="36"/>
        <v>0</v>
      </c>
      <c r="AT22" s="79">
        <f t="shared" si="15"/>
        <v>0</v>
      </c>
      <c r="AU22" s="79">
        <f t="shared" si="16"/>
        <v>0</v>
      </c>
      <c r="AV22" s="79">
        <f t="shared" si="17"/>
        <v>0</v>
      </c>
      <c r="AW22" s="79">
        <f t="shared" si="18"/>
        <v>0</v>
      </c>
      <c r="AX22" s="79">
        <f t="shared" si="19"/>
        <v>0</v>
      </c>
      <c r="AY22" s="79">
        <f t="shared" si="20"/>
        <v>0</v>
      </c>
      <c r="AZ22" s="79">
        <f t="shared" si="21"/>
        <v>0</v>
      </c>
      <c r="BA22" s="79">
        <f t="shared" si="22"/>
        <v>0</v>
      </c>
      <c r="BB22" s="79">
        <f t="shared" si="23"/>
        <v>0</v>
      </c>
      <c r="BC22" s="79">
        <f t="shared" si="24"/>
        <v>107737</v>
      </c>
      <c r="BD22" s="79">
        <f t="shared" si="25"/>
        <v>0</v>
      </c>
      <c r="BE22" s="79">
        <f t="shared" si="26"/>
        <v>0</v>
      </c>
      <c r="BF22" s="62">
        <f t="shared" si="28"/>
        <v>107737</v>
      </c>
      <c r="BG22" s="62">
        <f t="shared" si="27"/>
        <v>0</v>
      </c>
    </row>
    <row r="23" spans="1:59" ht="60.75" customHeight="1" thickBot="1" x14ac:dyDescent="0.4">
      <c r="A23" s="36">
        <v>19</v>
      </c>
      <c r="B23" s="37">
        <v>54522</v>
      </c>
      <c r="C23" s="38" t="s">
        <v>61</v>
      </c>
      <c r="D23" s="37" t="s">
        <v>57</v>
      </c>
      <c r="E23" s="39">
        <f>K23+L23+M23+N23+O23+P23+Q23+R23+S23+T23+U23+V23+W23+X23+Y23+Z23+AA23+AB23</f>
        <v>50</v>
      </c>
      <c r="F23" s="43">
        <f t="shared" si="29"/>
        <v>50</v>
      </c>
      <c r="G23" s="37">
        <v>72101507</v>
      </c>
      <c r="H23" s="10">
        <v>100000</v>
      </c>
      <c r="I23" s="13">
        <v>95000</v>
      </c>
      <c r="J23" s="13">
        <v>19624.655851569929</v>
      </c>
      <c r="K23" s="80">
        <v>0</v>
      </c>
      <c r="L23" s="81">
        <v>49</v>
      </c>
      <c r="M23" s="81">
        <v>0</v>
      </c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2">
        <v>1</v>
      </c>
      <c r="AA23" s="81"/>
      <c r="AB23" s="83"/>
      <c r="AC23" s="2"/>
      <c r="AD23" s="16">
        <f t="shared" si="30"/>
        <v>71542</v>
      </c>
      <c r="AE23" s="16">
        <f t="shared" si="31"/>
        <v>45031</v>
      </c>
      <c r="AF23" s="18">
        <f t="shared" si="32"/>
        <v>0.62943445808056808</v>
      </c>
      <c r="AG23" s="19">
        <f t="shared" si="33"/>
        <v>116573</v>
      </c>
      <c r="AH23" s="19">
        <f t="shared" si="34"/>
        <v>26511</v>
      </c>
      <c r="AI23" s="17" t="str">
        <f>+IF(AND(H23&gt;=$AH23,H23&lt;=$AG23),"SE ACEPTA","POSIBLE ATÍPICO")</f>
        <v>SE ACEPTA</v>
      </c>
      <c r="AJ23" s="17" t="str">
        <f>+IF(AND(I23&gt;=$AH23,I23&lt;=$AG23),"SE ACEPTA","POSIBLE ATÍPICO")</f>
        <v>SE ACEPTA</v>
      </c>
      <c r="AK23" s="2"/>
      <c r="AL23" s="77">
        <f t="shared" si="35"/>
        <v>59812</v>
      </c>
      <c r="AM23" s="78">
        <f>+AL23*E23</f>
        <v>2990600</v>
      </c>
      <c r="AN23" s="79">
        <f t="shared" si="9"/>
        <v>0</v>
      </c>
      <c r="AO23" s="79">
        <f>$AL$23*L23</f>
        <v>2930788</v>
      </c>
      <c r="AP23" s="79">
        <f t="shared" ref="AP23:AR30" si="37">$AL$4*M23</f>
        <v>0</v>
      </c>
      <c r="AQ23" s="79">
        <f t="shared" si="37"/>
        <v>0</v>
      </c>
      <c r="AR23" s="79">
        <f t="shared" si="37"/>
        <v>0</v>
      </c>
      <c r="AS23" s="79">
        <f t="shared" si="36"/>
        <v>0</v>
      </c>
      <c r="AT23" s="79">
        <f t="shared" si="15"/>
        <v>0</v>
      </c>
      <c r="AU23" s="79">
        <f t="shared" si="16"/>
        <v>0</v>
      </c>
      <c r="AV23" s="79">
        <f t="shared" si="17"/>
        <v>0</v>
      </c>
      <c r="AW23" s="79">
        <f t="shared" si="18"/>
        <v>0</v>
      </c>
      <c r="AX23" s="79">
        <f t="shared" si="19"/>
        <v>0</v>
      </c>
      <c r="AY23" s="79">
        <f t="shared" si="20"/>
        <v>0</v>
      </c>
      <c r="AZ23" s="79">
        <f t="shared" si="21"/>
        <v>0</v>
      </c>
      <c r="BA23" s="79">
        <f t="shared" si="22"/>
        <v>0</v>
      </c>
      <c r="BB23" s="79">
        <f t="shared" si="23"/>
        <v>0</v>
      </c>
      <c r="BC23" s="79">
        <f t="shared" si="24"/>
        <v>59812</v>
      </c>
      <c r="BD23" s="79">
        <f t="shared" si="25"/>
        <v>0</v>
      </c>
      <c r="BE23" s="79">
        <f t="shared" si="26"/>
        <v>0</v>
      </c>
      <c r="BF23" s="62">
        <f t="shared" si="28"/>
        <v>2990600</v>
      </c>
      <c r="BG23" s="62">
        <f t="shared" si="27"/>
        <v>0</v>
      </c>
    </row>
    <row r="24" spans="1:59" ht="60.75" customHeight="1" thickBot="1" x14ac:dyDescent="0.4">
      <c r="A24" s="40">
        <v>20</v>
      </c>
      <c r="B24" s="41">
        <v>54522</v>
      </c>
      <c r="C24" s="42" t="s">
        <v>62</v>
      </c>
      <c r="D24" s="41" t="s">
        <v>57</v>
      </c>
      <c r="E24" s="39">
        <f>K24+L24+M24+N24+O24+P24+Q24+R24+S24+T24+U24+V24+W24+X24+Y24+Z24+AA24+AB24</f>
        <v>5</v>
      </c>
      <c r="F24" s="43">
        <f t="shared" si="29"/>
        <v>5</v>
      </c>
      <c r="G24" s="41">
        <v>72101507</v>
      </c>
      <c r="H24" s="10">
        <v>300000</v>
      </c>
      <c r="I24" s="13">
        <v>285000</v>
      </c>
      <c r="J24" s="13">
        <v>35155.857659372028</v>
      </c>
      <c r="K24" s="80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>
        <v>4</v>
      </c>
      <c r="Y24" s="81"/>
      <c r="Z24" s="82">
        <v>1</v>
      </c>
      <c r="AA24" s="81"/>
      <c r="AB24" s="83"/>
      <c r="AC24" s="2"/>
      <c r="AD24" s="16">
        <f t="shared" si="30"/>
        <v>206719</v>
      </c>
      <c r="AE24" s="16">
        <f t="shared" si="31"/>
        <v>148767</v>
      </c>
      <c r="AF24" s="18">
        <f t="shared" si="32"/>
        <v>0.71965808658130115</v>
      </c>
      <c r="AG24" s="19">
        <f t="shared" si="33"/>
        <v>355486</v>
      </c>
      <c r="AH24" s="19">
        <f t="shared" si="34"/>
        <v>57952</v>
      </c>
      <c r="AI24" s="17" t="str">
        <f>+IF(AND(H24&gt;=$AH24,H24&lt;=$AG24),"SE ACEPTA","POSIBLE ATÍPICO")</f>
        <v>SE ACEPTA</v>
      </c>
      <c r="AJ24" s="17" t="str">
        <f>+IF(AND(I24&gt;=$AH24,I24&lt;=$AG24),"SE ACEPTA","POSIBLE ATÍPICO")</f>
        <v>SE ACEPTA</v>
      </c>
      <c r="AK24" s="2"/>
      <c r="AL24" s="77">
        <f t="shared" si="35"/>
        <v>167578</v>
      </c>
      <c r="AM24" s="78">
        <f>+AL24*E24</f>
        <v>837890</v>
      </c>
      <c r="AN24" s="79">
        <f t="shared" si="9"/>
        <v>0</v>
      </c>
      <c r="AO24" s="79">
        <f>$AL$4*L24</f>
        <v>0</v>
      </c>
      <c r="AP24" s="79">
        <f t="shared" si="37"/>
        <v>0</v>
      </c>
      <c r="AQ24" s="79">
        <f t="shared" si="37"/>
        <v>0</v>
      </c>
      <c r="AR24" s="79">
        <f t="shared" si="37"/>
        <v>0</v>
      </c>
      <c r="AS24" s="79">
        <f t="shared" si="36"/>
        <v>0</v>
      </c>
      <c r="AT24" s="79">
        <f t="shared" si="15"/>
        <v>0</v>
      </c>
      <c r="AU24" s="79">
        <f t="shared" si="16"/>
        <v>0</v>
      </c>
      <c r="AV24" s="79">
        <f t="shared" si="17"/>
        <v>0</v>
      </c>
      <c r="AW24" s="79">
        <f t="shared" si="18"/>
        <v>0</v>
      </c>
      <c r="AX24" s="79">
        <f t="shared" si="19"/>
        <v>0</v>
      </c>
      <c r="AY24" s="79">
        <f t="shared" si="20"/>
        <v>0</v>
      </c>
      <c r="AZ24" s="79">
        <f t="shared" si="21"/>
        <v>0</v>
      </c>
      <c r="BA24" s="79">
        <f t="shared" si="22"/>
        <v>670312</v>
      </c>
      <c r="BB24" s="79">
        <f t="shared" si="23"/>
        <v>0</v>
      </c>
      <c r="BC24" s="79">
        <f t="shared" si="24"/>
        <v>167578</v>
      </c>
      <c r="BD24" s="79">
        <f t="shared" si="25"/>
        <v>0</v>
      </c>
      <c r="BE24" s="79">
        <f t="shared" si="26"/>
        <v>0</v>
      </c>
      <c r="BF24" s="62">
        <f t="shared" si="28"/>
        <v>837890</v>
      </c>
      <c r="BG24" s="62">
        <f t="shared" si="27"/>
        <v>0</v>
      </c>
    </row>
    <row r="25" spans="1:59" ht="72.75" customHeight="1" thickBot="1" x14ac:dyDescent="0.4">
      <c r="A25" s="40">
        <v>21</v>
      </c>
      <c r="B25" s="41">
        <v>54522</v>
      </c>
      <c r="C25" s="42" t="s">
        <v>63</v>
      </c>
      <c r="D25" s="41" t="s">
        <v>57</v>
      </c>
      <c r="E25" s="39">
        <f>K25+L25+M25+N25+O25+P25+Q25+R25+S25+T25+U25+V25+W25+X25+Y25+Z25+AA25+AB25</f>
        <v>1</v>
      </c>
      <c r="F25" s="43">
        <f t="shared" si="29"/>
        <v>1</v>
      </c>
      <c r="G25" s="41">
        <v>72101507</v>
      </c>
      <c r="H25" s="10">
        <v>150000</v>
      </c>
      <c r="I25" s="13">
        <v>156000</v>
      </c>
      <c r="J25" s="13">
        <v>42273.871170313992</v>
      </c>
      <c r="K25" s="80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2">
        <v>1</v>
      </c>
      <c r="AA25" s="81"/>
      <c r="AB25" s="83"/>
      <c r="AC25" s="2"/>
      <c r="AD25" s="16">
        <f t="shared" si="30"/>
        <v>116091</v>
      </c>
      <c r="AE25" s="16">
        <f t="shared" si="31"/>
        <v>63998</v>
      </c>
      <c r="AF25" s="18">
        <f t="shared" si="32"/>
        <v>0.55127443126512821</v>
      </c>
      <c r="AG25" s="19">
        <f t="shared" si="33"/>
        <v>180089</v>
      </c>
      <c r="AH25" s="19">
        <f t="shared" si="34"/>
        <v>52093</v>
      </c>
      <c r="AI25" s="17" t="str">
        <f>+IF(AND(H25&gt;=$AH25,H25&lt;=$AG25),"SE ACEPTA","POSIBLE ATÍPICO")</f>
        <v>SE ACEPTA</v>
      </c>
      <c r="AJ25" s="17" t="str">
        <f>+IF(AND(I25&gt;=$AH25,I25&lt;=$AG25),"SE ACEPTA","POSIBLE ATÍPICO")</f>
        <v>SE ACEPTA</v>
      </c>
      <c r="AK25" s="2"/>
      <c r="AL25" s="77">
        <f t="shared" si="35"/>
        <v>96137</v>
      </c>
      <c r="AM25" s="78">
        <f>+AL25*E25</f>
        <v>96137</v>
      </c>
      <c r="AN25" s="79">
        <f t="shared" si="9"/>
        <v>0</v>
      </c>
      <c r="AO25" s="79">
        <f>$AL$4*L25</f>
        <v>0</v>
      </c>
      <c r="AP25" s="79">
        <f t="shared" si="37"/>
        <v>0</v>
      </c>
      <c r="AQ25" s="79">
        <f t="shared" si="37"/>
        <v>0</v>
      </c>
      <c r="AR25" s="79">
        <f t="shared" si="37"/>
        <v>0</v>
      </c>
      <c r="AS25" s="79">
        <f t="shared" si="36"/>
        <v>0</v>
      </c>
      <c r="AT25" s="79">
        <f t="shared" si="15"/>
        <v>0</v>
      </c>
      <c r="AU25" s="79">
        <f t="shared" si="16"/>
        <v>0</v>
      </c>
      <c r="AV25" s="79">
        <f t="shared" si="17"/>
        <v>0</v>
      </c>
      <c r="AW25" s="79">
        <f t="shared" si="18"/>
        <v>0</v>
      </c>
      <c r="AX25" s="79">
        <f t="shared" si="19"/>
        <v>0</v>
      </c>
      <c r="AY25" s="79">
        <f t="shared" si="20"/>
        <v>0</v>
      </c>
      <c r="AZ25" s="79">
        <f t="shared" si="21"/>
        <v>0</v>
      </c>
      <c r="BA25" s="79">
        <f t="shared" si="22"/>
        <v>0</v>
      </c>
      <c r="BB25" s="79">
        <f t="shared" si="23"/>
        <v>0</v>
      </c>
      <c r="BC25" s="79">
        <f t="shared" si="24"/>
        <v>96137</v>
      </c>
      <c r="BD25" s="79">
        <f t="shared" si="25"/>
        <v>0</v>
      </c>
      <c r="BE25" s="79">
        <f t="shared" si="26"/>
        <v>0</v>
      </c>
      <c r="BF25" s="62">
        <f t="shared" si="28"/>
        <v>96137</v>
      </c>
      <c r="BG25" s="62">
        <f t="shared" si="27"/>
        <v>0</v>
      </c>
    </row>
    <row r="26" spans="1:59" ht="60.75" customHeight="1" thickBot="1" x14ac:dyDescent="0.4">
      <c r="A26" s="40">
        <v>22</v>
      </c>
      <c r="B26" s="41">
        <v>54522</v>
      </c>
      <c r="C26" s="42" t="s">
        <v>64</v>
      </c>
      <c r="D26" s="41" t="s">
        <v>57</v>
      </c>
      <c r="E26" s="39">
        <f>K26+L26+M26+N26+O26+P26+Q26+R26+S26+T26+U26+V26+W26+X26+Y26+Z26+AA26+AB26</f>
        <v>1</v>
      </c>
      <c r="F26" s="43">
        <f t="shared" si="29"/>
        <v>1</v>
      </c>
      <c r="G26" s="41">
        <v>72101507</v>
      </c>
      <c r="H26" s="10">
        <v>150000</v>
      </c>
      <c r="I26" s="13">
        <v>142500</v>
      </c>
      <c r="J26" s="13">
        <v>40813.857659372021</v>
      </c>
      <c r="K26" s="80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2">
        <v>1</v>
      </c>
      <c r="AA26" s="81"/>
      <c r="AB26" s="83"/>
      <c r="AC26" s="2"/>
      <c r="AD26" s="16">
        <f t="shared" si="30"/>
        <v>111105</v>
      </c>
      <c r="AE26" s="16">
        <f t="shared" si="31"/>
        <v>60989</v>
      </c>
      <c r="AF26" s="18">
        <f t="shared" si="32"/>
        <v>0.54893119121551681</v>
      </c>
      <c r="AG26" s="19">
        <f t="shared" si="33"/>
        <v>172094</v>
      </c>
      <c r="AH26" s="19">
        <f t="shared" si="34"/>
        <v>50116</v>
      </c>
      <c r="AI26" s="17" t="str">
        <f>+IF(AND(H26&gt;=$AH26,H26&lt;=$AG26),"SE ACEPTA","POSIBLE ATÍPICO")</f>
        <v>SE ACEPTA</v>
      </c>
      <c r="AJ26" s="17" t="str">
        <f>+IF(AND(I26&gt;=$AH26,I26&lt;=$AG26),"SE ACEPTA","POSIBLE ATÍPICO")</f>
        <v>SE ACEPTA</v>
      </c>
      <c r="AK26" s="2"/>
      <c r="AL26" s="77">
        <f t="shared" si="35"/>
        <v>95407</v>
      </c>
      <c r="AM26" s="78">
        <f>+AL26*E26</f>
        <v>95407</v>
      </c>
      <c r="AN26" s="79">
        <f t="shared" si="9"/>
        <v>0</v>
      </c>
      <c r="AO26" s="79">
        <f>$AL$4*L26</f>
        <v>0</v>
      </c>
      <c r="AP26" s="79">
        <f t="shared" si="37"/>
        <v>0</v>
      </c>
      <c r="AQ26" s="79">
        <f t="shared" si="37"/>
        <v>0</v>
      </c>
      <c r="AR26" s="79">
        <f t="shared" si="37"/>
        <v>0</v>
      </c>
      <c r="AS26" s="79">
        <f t="shared" si="36"/>
        <v>0</v>
      </c>
      <c r="AT26" s="79">
        <f t="shared" si="15"/>
        <v>0</v>
      </c>
      <c r="AU26" s="79">
        <f t="shared" si="16"/>
        <v>0</v>
      </c>
      <c r="AV26" s="79">
        <f t="shared" si="17"/>
        <v>0</v>
      </c>
      <c r="AW26" s="79">
        <f t="shared" si="18"/>
        <v>0</v>
      </c>
      <c r="AX26" s="79">
        <f t="shared" si="19"/>
        <v>0</v>
      </c>
      <c r="AY26" s="79">
        <f t="shared" si="20"/>
        <v>0</v>
      </c>
      <c r="AZ26" s="79">
        <f t="shared" si="21"/>
        <v>0</v>
      </c>
      <c r="BA26" s="79">
        <f t="shared" si="22"/>
        <v>0</v>
      </c>
      <c r="BB26" s="79">
        <f t="shared" si="23"/>
        <v>0</v>
      </c>
      <c r="BC26" s="79">
        <f t="shared" si="24"/>
        <v>95407</v>
      </c>
      <c r="BD26" s="79">
        <f t="shared" si="25"/>
        <v>0</v>
      </c>
      <c r="BE26" s="79">
        <f t="shared" si="26"/>
        <v>0</v>
      </c>
      <c r="BF26" s="62">
        <f t="shared" si="28"/>
        <v>95407</v>
      </c>
      <c r="BG26" s="62">
        <f t="shared" si="27"/>
        <v>0</v>
      </c>
    </row>
    <row r="27" spans="1:59" ht="60.75" customHeight="1" thickBot="1" x14ac:dyDescent="0.4">
      <c r="A27" s="40">
        <v>23</v>
      </c>
      <c r="B27" s="52">
        <v>54522</v>
      </c>
      <c r="C27" s="42" t="s">
        <v>65</v>
      </c>
      <c r="D27" s="41" t="s">
        <v>52</v>
      </c>
      <c r="E27" s="39">
        <f>K27+L27+M27+N27+O27+P27+Q27+R27+S27+T27+U27+V27+W27+X27+Y27+Z27+AA27+AB27</f>
        <v>1</v>
      </c>
      <c r="F27" s="43">
        <f t="shared" si="29"/>
        <v>1</v>
      </c>
      <c r="G27" s="41">
        <v>72101507</v>
      </c>
      <c r="H27" s="10">
        <v>200000</v>
      </c>
      <c r="I27" s="13">
        <v>190000</v>
      </c>
      <c r="J27" s="13">
        <v>40214.855851569933</v>
      </c>
      <c r="K27" s="80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2">
        <v>1</v>
      </c>
      <c r="AA27" s="81"/>
      <c r="AB27" s="83"/>
      <c r="AC27" s="2"/>
      <c r="AD27" s="16">
        <f t="shared" si="30"/>
        <v>143405</v>
      </c>
      <c r="AE27" s="16">
        <f t="shared" si="31"/>
        <v>89505</v>
      </c>
      <c r="AF27" s="18">
        <f t="shared" si="32"/>
        <v>0.62414141766326137</v>
      </c>
      <c r="AG27" s="19">
        <f t="shared" si="33"/>
        <v>232910</v>
      </c>
      <c r="AH27" s="19">
        <f t="shared" si="34"/>
        <v>53900</v>
      </c>
      <c r="AI27" s="17" t="str">
        <f>+IF(AND(H27&gt;=$AH27,H27&lt;=$AG27),"SE ACEPTA","POSIBLE ATÍPICO")</f>
        <v>SE ACEPTA</v>
      </c>
      <c r="AJ27" s="17" t="str">
        <f>+IF(AND(I27&gt;=$AH27,I27&lt;=$AG27),"SE ACEPTA","POSIBLE ATÍPICO")</f>
        <v>SE ACEPTA</v>
      </c>
      <c r="AK27" s="2"/>
      <c r="AL27" s="77">
        <f t="shared" si="35"/>
        <v>120107</v>
      </c>
      <c r="AM27" s="78">
        <f>+AL27*E27</f>
        <v>120107</v>
      </c>
      <c r="AN27" s="79">
        <f t="shared" si="9"/>
        <v>0</v>
      </c>
      <c r="AO27" s="79">
        <f>$AL$4*L27</f>
        <v>0</v>
      </c>
      <c r="AP27" s="79">
        <f t="shared" si="37"/>
        <v>0</v>
      </c>
      <c r="AQ27" s="79">
        <f t="shared" si="37"/>
        <v>0</v>
      </c>
      <c r="AR27" s="79">
        <f t="shared" si="37"/>
        <v>0</v>
      </c>
      <c r="AS27" s="79">
        <f t="shared" si="36"/>
        <v>0</v>
      </c>
      <c r="AT27" s="79">
        <f t="shared" si="15"/>
        <v>0</v>
      </c>
      <c r="AU27" s="79">
        <f t="shared" si="16"/>
        <v>0</v>
      </c>
      <c r="AV27" s="79">
        <f t="shared" si="17"/>
        <v>0</v>
      </c>
      <c r="AW27" s="79">
        <f t="shared" si="18"/>
        <v>0</v>
      </c>
      <c r="AX27" s="79">
        <f t="shared" si="19"/>
        <v>0</v>
      </c>
      <c r="AY27" s="79">
        <f t="shared" si="20"/>
        <v>0</v>
      </c>
      <c r="AZ27" s="79">
        <f t="shared" si="21"/>
        <v>0</v>
      </c>
      <c r="BA27" s="79">
        <f t="shared" si="22"/>
        <v>0</v>
      </c>
      <c r="BB27" s="79">
        <f t="shared" si="23"/>
        <v>0</v>
      </c>
      <c r="BC27" s="79">
        <f t="shared" si="24"/>
        <v>120107</v>
      </c>
      <c r="BD27" s="79">
        <f t="shared" si="25"/>
        <v>0</v>
      </c>
      <c r="BE27" s="79">
        <f t="shared" si="26"/>
        <v>0</v>
      </c>
      <c r="BF27" s="62">
        <f t="shared" si="28"/>
        <v>120107</v>
      </c>
      <c r="BG27" s="62">
        <f t="shared" si="27"/>
        <v>0</v>
      </c>
    </row>
    <row r="28" spans="1:59" ht="60.75" customHeight="1" thickBot="1" x14ac:dyDescent="0.4">
      <c r="A28" s="40">
        <v>24</v>
      </c>
      <c r="B28" s="41">
        <v>54522</v>
      </c>
      <c r="C28" s="42" t="s">
        <v>66</v>
      </c>
      <c r="D28" s="41" t="s">
        <v>39</v>
      </c>
      <c r="E28" s="39">
        <f>K28+L28+M28+N28+O28+P28+Q28+R28+S28+T28+U28+V28+W28+X28+Y28+Z28+AA28+AB28</f>
        <v>67</v>
      </c>
      <c r="F28" s="43">
        <f t="shared" si="29"/>
        <v>67</v>
      </c>
      <c r="G28" s="41">
        <v>72101507</v>
      </c>
      <c r="H28" s="10">
        <v>150000</v>
      </c>
      <c r="I28" s="13">
        <v>142500</v>
      </c>
      <c r="J28" s="13"/>
      <c r="K28" s="80"/>
      <c r="L28" s="81"/>
      <c r="M28" s="81"/>
      <c r="N28" s="81"/>
      <c r="O28" s="81"/>
      <c r="P28" s="81"/>
      <c r="Q28" s="81"/>
      <c r="R28" s="81">
        <v>42</v>
      </c>
      <c r="S28" s="81"/>
      <c r="T28" s="81"/>
      <c r="U28" s="81"/>
      <c r="V28" s="81"/>
      <c r="W28" s="81"/>
      <c r="X28" s="81">
        <v>6</v>
      </c>
      <c r="Y28" s="81"/>
      <c r="Z28" s="82">
        <v>1</v>
      </c>
      <c r="AA28" s="81"/>
      <c r="AB28" s="83">
        <v>18</v>
      </c>
      <c r="AC28" s="2"/>
      <c r="AD28" s="16">
        <f t="shared" si="30"/>
        <v>146250</v>
      </c>
      <c r="AE28" s="16">
        <f t="shared" si="31"/>
        <v>5303</v>
      </c>
      <c r="AF28" s="18">
        <f t="shared" si="32"/>
        <v>3.6259829059829059E-2</v>
      </c>
      <c r="AG28" s="19">
        <f t="shared" si="33"/>
        <v>151553</v>
      </c>
      <c r="AH28" s="19">
        <f t="shared" si="34"/>
        <v>140947</v>
      </c>
      <c r="AI28" s="17" t="str">
        <f>+IF(AND(H28&gt;=$AH28,H28&lt;=$AG28),"SE ACEPTA","POSIBLE ATÍPICO")</f>
        <v>SE ACEPTA</v>
      </c>
      <c r="AJ28" s="17" t="str">
        <f>+IF(AND(I28&gt;=$AH28,I28&lt;=$AG28),"SE ACEPTA","POSIBLE ATÍPICO")</f>
        <v>SE ACEPTA</v>
      </c>
      <c r="AK28" s="2"/>
      <c r="AL28" s="77">
        <f t="shared" si="35"/>
        <v>150000</v>
      </c>
      <c r="AM28" s="78">
        <f>+AL28*E28</f>
        <v>10050000</v>
      </c>
      <c r="AN28" s="79">
        <f t="shared" si="9"/>
        <v>0</v>
      </c>
      <c r="AO28" s="79">
        <f>$AL$4*L28</f>
        <v>0</v>
      </c>
      <c r="AP28" s="79">
        <f t="shared" si="37"/>
        <v>0</v>
      </c>
      <c r="AQ28" s="79">
        <f t="shared" si="37"/>
        <v>0</v>
      </c>
      <c r="AR28" s="79">
        <f t="shared" si="37"/>
        <v>0</v>
      </c>
      <c r="AS28" s="79">
        <f t="shared" si="36"/>
        <v>0</v>
      </c>
      <c r="AT28" s="79">
        <f t="shared" si="15"/>
        <v>0</v>
      </c>
      <c r="AU28" s="79">
        <f t="shared" si="16"/>
        <v>6300000</v>
      </c>
      <c r="AV28" s="79">
        <f t="shared" si="17"/>
        <v>0</v>
      </c>
      <c r="AW28" s="79">
        <f t="shared" si="18"/>
        <v>0</v>
      </c>
      <c r="AX28" s="79">
        <f t="shared" si="19"/>
        <v>0</v>
      </c>
      <c r="AY28" s="79">
        <f t="shared" si="20"/>
        <v>0</v>
      </c>
      <c r="AZ28" s="79">
        <f t="shared" si="21"/>
        <v>0</v>
      </c>
      <c r="BA28" s="79">
        <f t="shared" si="22"/>
        <v>900000</v>
      </c>
      <c r="BB28" s="79">
        <f t="shared" si="23"/>
        <v>0</v>
      </c>
      <c r="BC28" s="79">
        <f t="shared" si="24"/>
        <v>150000</v>
      </c>
      <c r="BD28" s="79">
        <f t="shared" si="25"/>
        <v>0</v>
      </c>
      <c r="BE28" s="79">
        <f t="shared" si="26"/>
        <v>2700000</v>
      </c>
      <c r="BF28" s="62">
        <f t="shared" si="28"/>
        <v>10050000</v>
      </c>
      <c r="BG28" s="62">
        <f t="shared" si="27"/>
        <v>0</v>
      </c>
    </row>
    <row r="29" spans="1:59" ht="84.75" customHeight="1" thickBot="1" x14ac:dyDescent="0.4">
      <c r="A29" s="40">
        <v>25</v>
      </c>
      <c r="B29" s="41">
        <v>54129</v>
      </c>
      <c r="C29" s="42" t="s">
        <v>67</v>
      </c>
      <c r="D29" s="41" t="s">
        <v>57</v>
      </c>
      <c r="E29" s="39">
        <f>K29+L29+M29+N29+O29+P29+Q29+R29+S29+T29+U29+V29+W29+X29+Y29+Z29+AA29+AB29</f>
        <v>96</v>
      </c>
      <c r="F29" s="53">
        <f t="shared" si="29"/>
        <v>96</v>
      </c>
      <c r="G29" s="41">
        <v>70171701</v>
      </c>
      <c r="H29" s="10">
        <v>80000</v>
      </c>
      <c r="I29" s="13">
        <v>87000</v>
      </c>
      <c r="J29" s="13">
        <v>18833.75765937203</v>
      </c>
      <c r="K29" s="80">
        <v>0</v>
      </c>
      <c r="L29" s="81">
        <v>38</v>
      </c>
      <c r="M29" s="81">
        <v>10</v>
      </c>
      <c r="N29" s="81"/>
      <c r="O29" s="81"/>
      <c r="P29" s="81">
        <v>10</v>
      </c>
      <c r="Q29" s="81"/>
      <c r="R29" s="81"/>
      <c r="S29" s="81"/>
      <c r="T29" s="81"/>
      <c r="U29" s="81"/>
      <c r="V29" s="81"/>
      <c r="W29" s="81">
        <v>0</v>
      </c>
      <c r="X29" s="81">
        <v>5</v>
      </c>
      <c r="Y29" s="81"/>
      <c r="Z29" s="81">
        <v>1</v>
      </c>
      <c r="AA29" s="81"/>
      <c r="AB29" s="83">
        <v>32</v>
      </c>
      <c r="AC29" s="2"/>
      <c r="AD29" s="16">
        <f t="shared" si="30"/>
        <v>61945</v>
      </c>
      <c r="AE29" s="16">
        <f t="shared" si="31"/>
        <v>37499</v>
      </c>
      <c r="AF29" s="18">
        <f t="shared" si="32"/>
        <v>0.6053595931875051</v>
      </c>
      <c r="AG29" s="19">
        <f t="shared" si="33"/>
        <v>99444</v>
      </c>
      <c r="AH29" s="19">
        <f t="shared" si="34"/>
        <v>24446</v>
      </c>
      <c r="AI29" s="17" t="str">
        <f>+IF(AND(H29&gt;=$AH29,H29&lt;=$AG29),"SE ACEPTA","POSIBLE ATÍPICO")</f>
        <v>SE ACEPTA</v>
      </c>
      <c r="AJ29" s="17" t="str">
        <f>+IF(AND(I29&gt;=$AH29,I29&lt;=$AG29),"SE ACEPTA","POSIBLE ATÍPICO")</f>
        <v>SE ACEPTA</v>
      </c>
      <c r="AK29" s="2"/>
      <c r="AL29" s="77">
        <f t="shared" si="35"/>
        <v>49417</v>
      </c>
      <c r="AM29" s="78">
        <f>+AL29*E29</f>
        <v>4744032</v>
      </c>
      <c r="AN29" s="79">
        <f>AL29*K29</f>
        <v>0</v>
      </c>
      <c r="AO29" s="79">
        <f>$AL$29*L29</f>
        <v>1877846</v>
      </c>
      <c r="AP29" s="79">
        <f>$AL$29*M29</f>
        <v>494170</v>
      </c>
      <c r="AQ29" s="79">
        <f>$AL$29*N29</f>
        <v>0</v>
      </c>
      <c r="AR29" s="79">
        <f>$AL$29*O29</f>
        <v>0</v>
      </c>
      <c r="AS29" s="79">
        <f>AL29*P29</f>
        <v>494170</v>
      </c>
      <c r="AT29" s="79">
        <f t="shared" si="15"/>
        <v>0</v>
      </c>
      <c r="AU29" s="79">
        <f>AL29*R29</f>
        <v>0</v>
      </c>
      <c r="AV29" s="79">
        <f>AL29*S29</f>
        <v>0</v>
      </c>
      <c r="AW29" s="79">
        <f>AL29*T29</f>
        <v>0</v>
      </c>
      <c r="AX29" s="79">
        <f>AL29*U29</f>
        <v>0</v>
      </c>
      <c r="AY29" s="79">
        <f>AL29*V29</f>
        <v>0</v>
      </c>
      <c r="AZ29" s="79">
        <f>AL29*W29</f>
        <v>0</v>
      </c>
      <c r="BA29" s="79">
        <f>AL29*X29</f>
        <v>247085</v>
      </c>
      <c r="BB29" s="79">
        <f>AL29*Y29</f>
        <v>0</v>
      </c>
      <c r="BC29" s="79">
        <f>AL29*Z29</f>
        <v>49417</v>
      </c>
      <c r="BD29" s="79">
        <f t="shared" si="25"/>
        <v>0</v>
      </c>
      <c r="BE29" s="79">
        <f>AL29*AB29</f>
        <v>1581344</v>
      </c>
      <c r="BF29" s="62">
        <f t="shared" si="28"/>
        <v>4744032</v>
      </c>
      <c r="BG29" s="62">
        <f t="shared" si="27"/>
        <v>0</v>
      </c>
    </row>
    <row r="30" spans="1:59" ht="60.75" customHeight="1" thickBot="1" x14ac:dyDescent="0.4">
      <c r="A30" s="40">
        <v>26</v>
      </c>
      <c r="B30" s="41">
        <v>54522</v>
      </c>
      <c r="C30" s="42" t="s">
        <v>68</v>
      </c>
      <c r="D30" s="41" t="s">
        <v>57</v>
      </c>
      <c r="E30" s="39">
        <f>K30+L30+M30+N30+O30+P30+Q30+R30+S30+T30+U30+V30+W30+X30+Y30+Z30+AA30+AB30</f>
        <v>21</v>
      </c>
      <c r="F30" s="43">
        <f t="shared" si="29"/>
        <v>21</v>
      </c>
      <c r="G30" s="41">
        <v>72101507</v>
      </c>
      <c r="H30" s="10">
        <v>80000</v>
      </c>
      <c r="I30" s="13">
        <v>87000</v>
      </c>
      <c r="J30" s="13">
        <v>57290.942340627967</v>
      </c>
      <c r="K30" s="80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>
        <v>5</v>
      </c>
      <c r="Y30" s="81"/>
      <c r="Z30" s="81">
        <v>1</v>
      </c>
      <c r="AA30" s="81"/>
      <c r="AB30" s="83">
        <v>15</v>
      </c>
      <c r="AC30" s="2"/>
      <c r="AD30" s="16">
        <f t="shared" si="30"/>
        <v>74764</v>
      </c>
      <c r="AE30" s="16">
        <f t="shared" si="31"/>
        <v>15531</v>
      </c>
      <c r="AF30" s="18">
        <f t="shared" si="32"/>
        <v>0.20773366861056122</v>
      </c>
      <c r="AG30" s="19">
        <f t="shared" si="33"/>
        <v>90295</v>
      </c>
      <c r="AH30" s="19">
        <f t="shared" si="34"/>
        <v>59233</v>
      </c>
      <c r="AI30" s="17" t="str">
        <f>+IF(AND(H30&gt;=$AH30,H30&lt;=$AG30),"SE ACEPTA","POSIBLE ATÍPICO")</f>
        <v>SE ACEPTA</v>
      </c>
      <c r="AJ30" s="17" t="str">
        <f>+IF(AND(I30&gt;=$AH30,I30&lt;=$AG30),"SE ACEPTA","POSIBLE ATÍPICO")</f>
        <v>SE ACEPTA</v>
      </c>
      <c r="AK30" s="2"/>
      <c r="AL30" s="77">
        <f t="shared" si="35"/>
        <v>68645</v>
      </c>
      <c r="AM30" s="78">
        <f>+AL30*E30</f>
        <v>1441545</v>
      </c>
      <c r="AN30" s="79">
        <f t="shared" si="9"/>
        <v>0</v>
      </c>
      <c r="AO30" s="79">
        <f>$AL$4*L30</f>
        <v>0</v>
      </c>
      <c r="AP30" s="79">
        <f t="shared" si="37"/>
        <v>0</v>
      </c>
      <c r="AQ30" s="79">
        <f t="shared" si="37"/>
        <v>0</v>
      </c>
      <c r="AR30" s="79">
        <f t="shared" si="37"/>
        <v>0</v>
      </c>
      <c r="AS30" s="79">
        <f t="shared" si="36"/>
        <v>0</v>
      </c>
      <c r="AT30" s="79">
        <f t="shared" si="15"/>
        <v>0</v>
      </c>
      <c r="AU30" s="79">
        <f t="shared" si="16"/>
        <v>0</v>
      </c>
      <c r="AV30" s="79">
        <f t="shared" si="17"/>
        <v>0</v>
      </c>
      <c r="AW30" s="79">
        <f t="shared" si="18"/>
        <v>0</v>
      </c>
      <c r="AX30" s="79">
        <f t="shared" si="19"/>
        <v>0</v>
      </c>
      <c r="AY30" s="79">
        <f t="shared" si="20"/>
        <v>0</v>
      </c>
      <c r="AZ30" s="79">
        <f t="shared" si="21"/>
        <v>0</v>
      </c>
      <c r="BA30" s="79">
        <f t="shared" si="22"/>
        <v>343225</v>
      </c>
      <c r="BB30" s="79">
        <f t="shared" si="23"/>
        <v>0</v>
      </c>
      <c r="BC30" s="79">
        <f t="shared" si="24"/>
        <v>68645</v>
      </c>
      <c r="BD30" s="79">
        <f t="shared" si="25"/>
        <v>0</v>
      </c>
      <c r="BE30" s="79">
        <f t="shared" si="26"/>
        <v>1029675</v>
      </c>
      <c r="BF30" s="62">
        <f t="shared" si="28"/>
        <v>1441545</v>
      </c>
      <c r="BG30" s="62">
        <f t="shared" si="27"/>
        <v>0</v>
      </c>
    </row>
    <row r="31" spans="1:59" ht="36.75" customHeight="1" thickBot="1" x14ac:dyDescent="0.4">
      <c r="A31" s="40">
        <v>27</v>
      </c>
      <c r="B31" s="41">
        <v>54522</v>
      </c>
      <c r="C31" s="42" t="s">
        <v>69</v>
      </c>
      <c r="D31" s="41" t="s">
        <v>57</v>
      </c>
      <c r="E31" s="39">
        <f>K31+L31+M31+N31+O31+P31+Q31+R31+S31+T31+U31+V31+W31+X31+Y31+Z31+AA31+AB31</f>
        <v>286</v>
      </c>
      <c r="F31" s="43">
        <f t="shared" si="29"/>
        <v>286</v>
      </c>
      <c r="G31" s="41">
        <v>72101507</v>
      </c>
      <c r="H31" s="10">
        <v>80000</v>
      </c>
      <c r="I31" s="13">
        <v>90000</v>
      </c>
      <c r="J31" s="13">
        <v>70613.071170313982</v>
      </c>
      <c r="K31" s="80"/>
      <c r="L31" s="81"/>
      <c r="M31" s="81"/>
      <c r="N31" s="81"/>
      <c r="O31" s="81">
        <v>25</v>
      </c>
      <c r="P31" s="81">
        <v>70</v>
      </c>
      <c r="Q31" s="81"/>
      <c r="R31" s="81"/>
      <c r="S31" s="81">
        <v>79</v>
      </c>
      <c r="T31" s="81"/>
      <c r="U31" s="81"/>
      <c r="V31" s="81">
        <v>10</v>
      </c>
      <c r="W31" s="81"/>
      <c r="X31" s="81"/>
      <c r="Y31" s="81">
        <v>100</v>
      </c>
      <c r="Z31" s="81">
        <v>1</v>
      </c>
      <c r="AA31" s="81">
        <v>1</v>
      </c>
      <c r="AB31" s="83"/>
      <c r="AC31" s="2"/>
      <c r="AD31" s="16">
        <f t="shared" si="30"/>
        <v>80204</v>
      </c>
      <c r="AE31" s="16">
        <f t="shared" si="31"/>
        <v>9695</v>
      </c>
      <c r="AF31" s="18">
        <f t="shared" si="32"/>
        <v>0.12087925789237444</v>
      </c>
      <c r="AG31" s="19">
        <f t="shared" si="33"/>
        <v>89899</v>
      </c>
      <c r="AH31" s="19">
        <f t="shared" si="34"/>
        <v>70509</v>
      </c>
      <c r="AI31" s="17" t="str">
        <f>+IF(AND(H31&gt;=$AH31,H31&lt;=$AG31),"SE ACEPTA","POSIBLE ATÍPICO")</f>
        <v>SE ACEPTA</v>
      </c>
      <c r="AJ31" s="17" t="str">
        <f>+IF(AND(I31&gt;=$AH31,I31&lt;=$AG31),"SE ACEPTA","POSIBLE ATÍPICO")</f>
        <v>POSIBLE ATÍPICO</v>
      </c>
      <c r="AK31" s="2"/>
      <c r="AL31" s="77">
        <f t="shared" si="35"/>
        <v>75307</v>
      </c>
      <c r="AM31" s="78">
        <f>+AL31*E31</f>
        <v>21537802</v>
      </c>
      <c r="AN31" s="79">
        <f t="shared" si="9"/>
        <v>0</v>
      </c>
      <c r="AO31" s="79">
        <f>$AL$4*L31</f>
        <v>0</v>
      </c>
      <c r="AP31" s="79">
        <f>$AL$4*M31</f>
        <v>0</v>
      </c>
      <c r="AQ31" s="79">
        <f>$AL$4*N31</f>
        <v>0</v>
      </c>
      <c r="AR31" s="79">
        <f t="shared" ref="AR31:BD31" si="38">$AL$31*O31</f>
        <v>1882675</v>
      </c>
      <c r="AS31" s="79">
        <f t="shared" si="38"/>
        <v>5271490</v>
      </c>
      <c r="AT31" s="79">
        <f t="shared" si="38"/>
        <v>0</v>
      </c>
      <c r="AU31" s="79">
        <f t="shared" si="38"/>
        <v>0</v>
      </c>
      <c r="AV31" s="79">
        <f t="shared" si="38"/>
        <v>5949253</v>
      </c>
      <c r="AW31" s="79">
        <f t="shared" si="38"/>
        <v>0</v>
      </c>
      <c r="AX31" s="79">
        <f t="shared" si="38"/>
        <v>0</v>
      </c>
      <c r="AY31" s="79">
        <f t="shared" si="38"/>
        <v>753070</v>
      </c>
      <c r="AZ31" s="79">
        <f t="shared" si="38"/>
        <v>0</v>
      </c>
      <c r="BA31" s="79">
        <f t="shared" si="38"/>
        <v>0</v>
      </c>
      <c r="BB31" s="79">
        <f t="shared" si="38"/>
        <v>7530700</v>
      </c>
      <c r="BC31" s="79">
        <f t="shared" si="38"/>
        <v>75307</v>
      </c>
      <c r="BD31" s="79">
        <f t="shared" si="38"/>
        <v>75307</v>
      </c>
      <c r="BE31" s="79">
        <f t="shared" si="26"/>
        <v>0</v>
      </c>
      <c r="BF31" s="62">
        <f t="shared" si="28"/>
        <v>21537802</v>
      </c>
      <c r="BG31" s="62">
        <f t="shared" si="27"/>
        <v>0</v>
      </c>
    </row>
    <row r="32" spans="1:59" ht="60.75" customHeight="1" thickBot="1" x14ac:dyDescent="0.4">
      <c r="A32" s="40">
        <v>28</v>
      </c>
      <c r="B32" s="41">
        <v>54522</v>
      </c>
      <c r="C32" s="42" t="s">
        <v>70</v>
      </c>
      <c r="D32" s="41" t="s">
        <v>57</v>
      </c>
      <c r="E32" s="39">
        <f>K32+L32+M32+N32+O32+P32+Q32+R32+S32+T32+U32+V32+W32+X32+Y32+Z32+AA32+AB32</f>
        <v>31</v>
      </c>
      <c r="F32" s="43">
        <f t="shared" si="29"/>
        <v>31</v>
      </c>
      <c r="G32" s="41">
        <v>72101507</v>
      </c>
      <c r="H32" s="10">
        <v>250000</v>
      </c>
      <c r="I32" s="13">
        <v>273000</v>
      </c>
      <c r="J32" s="13">
        <v>48843.3</v>
      </c>
      <c r="K32" s="80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>
        <v>10</v>
      </c>
      <c r="W32" s="81"/>
      <c r="X32" s="81">
        <v>5</v>
      </c>
      <c r="Y32" s="81">
        <v>15</v>
      </c>
      <c r="Z32" s="81">
        <v>1</v>
      </c>
      <c r="AA32" s="81"/>
      <c r="AB32" s="83"/>
      <c r="AC32" s="2"/>
      <c r="AD32" s="16">
        <f t="shared" si="30"/>
        <v>190614</v>
      </c>
      <c r="AE32" s="16">
        <f t="shared" si="31"/>
        <v>123315</v>
      </c>
      <c r="AF32" s="18">
        <f t="shared" si="32"/>
        <v>0.64693569202681855</v>
      </c>
      <c r="AG32" s="19">
        <f t="shared" si="33"/>
        <v>313929</v>
      </c>
      <c r="AH32" s="19">
        <f t="shared" si="34"/>
        <v>67299</v>
      </c>
      <c r="AI32" s="17" t="str">
        <f>+IF(AND(H32&gt;=$AH32,H32&lt;=$AG32),"SE ACEPTA","POSIBLE ATÍPICO")</f>
        <v>SE ACEPTA</v>
      </c>
      <c r="AJ32" s="17" t="str">
        <f>+IF(AND(I32&gt;=$AH32,I32&lt;=$AG32),"SE ACEPTA","POSIBLE ATÍPICO")</f>
        <v>SE ACEPTA</v>
      </c>
      <c r="AK32" s="2"/>
      <c r="AL32" s="77">
        <f t="shared" si="35"/>
        <v>149422</v>
      </c>
      <c r="AM32" s="78">
        <f>+AL32*E32</f>
        <v>4632082</v>
      </c>
      <c r="AN32" s="79">
        <f t="shared" si="9"/>
        <v>0</v>
      </c>
      <c r="AO32" s="79">
        <f>$AL$4*L32</f>
        <v>0</v>
      </c>
      <c r="AP32" s="79">
        <f>$AL$4*M32</f>
        <v>0</v>
      </c>
      <c r="AQ32" s="79">
        <f>$AL$4*N32</f>
        <v>0</v>
      </c>
      <c r="AR32" s="79">
        <f>$AL$4*O32</f>
        <v>0</v>
      </c>
      <c r="AS32" s="79">
        <f t="shared" ref="AS32:AS42" si="39">AL32*P32</f>
        <v>0</v>
      </c>
      <c r="AT32" s="79">
        <f t="shared" ref="AT32:AT42" si="40">AL32*Q32</f>
        <v>0</v>
      </c>
      <c r="AU32" s="79">
        <f t="shared" ref="AU32:AU42" si="41">AL32*R32</f>
        <v>0</v>
      </c>
      <c r="AV32" s="79">
        <f t="shared" ref="AV32:AV42" si="42">AL32*S32</f>
        <v>0</v>
      </c>
      <c r="AW32" s="79">
        <f t="shared" ref="AW32:AW42" si="43">AL32*T32</f>
        <v>0</v>
      </c>
      <c r="AX32" s="79">
        <f t="shared" ref="AX32:AX42" si="44">AL32*U32</f>
        <v>0</v>
      </c>
      <c r="AY32" s="79">
        <f t="shared" ref="AY32:AY42" si="45">AL32*V32</f>
        <v>1494220</v>
      </c>
      <c r="AZ32" s="79">
        <f t="shared" ref="AZ32:AZ42" si="46">AL32*W32</f>
        <v>0</v>
      </c>
      <c r="BA32" s="79">
        <f t="shared" ref="BA32:BA42" si="47">AL32*X32</f>
        <v>747110</v>
      </c>
      <c r="BB32" s="79">
        <f t="shared" ref="BB32:BB42" si="48">AL32*Y32</f>
        <v>2241330</v>
      </c>
      <c r="BC32" s="79">
        <f t="shared" ref="BC32:BC42" si="49">AL32*Z32</f>
        <v>149422</v>
      </c>
      <c r="BD32" s="79">
        <f t="shared" ref="BD32:BD42" si="50">AL32*AA32</f>
        <v>0</v>
      </c>
      <c r="BE32" s="79">
        <f t="shared" si="26"/>
        <v>0</v>
      </c>
      <c r="BF32" s="62">
        <f t="shared" si="28"/>
        <v>4632082</v>
      </c>
      <c r="BG32" s="62">
        <f t="shared" si="27"/>
        <v>0</v>
      </c>
    </row>
    <row r="33" spans="1:59" ht="108.75" customHeight="1" thickBot="1" x14ac:dyDescent="0.4">
      <c r="A33" s="40">
        <v>29</v>
      </c>
      <c r="B33" s="41">
        <v>54522</v>
      </c>
      <c r="C33" s="42" t="s">
        <v>71</v>
      </c>
      <c r="D33" s="50" t="s">
        <v>52</v>
      </c>
      <c r="E33" s="39">
        <f>K33+L33+M33+N33+O33+P33+Q33+R33+S33+T33+U33+V33+W33+X33+Y33+Z33+AA33+AB33</f>
        <v>1</v>
      </c>
      <c r="F33" s="43">
        <f>E33</f>
        <v>1</v>
      </c>
      <c r="G33" s="41"/>
      <c r="H33" s="10">
        <v>5000000</v>
      </c>
      <c r="I33" s="13">
        <v>4750000</v>
      </c>
      <c r="J33" s="13"/>
      <c r="K33" s="80"/>
      <c r="L33" s="81"/>
      <c r="M33" s="81"/>
      <c r="N33" s="81"/>
      <c r="O33" s="81"/>
      <c r="P33" s="81"/>
      <c r="Q33" s="81"/>
      <c r="R33" s="81"/>
      <c r="S33" s="81"/>
      <c r="T33" s="81"/>
      <c r="U33" s="82">
        <v>1</v>
      </c>
      <c r="V33" s="81"/>
      <c r="W33" s="81"/>
      <c r="X33" s="81"/>
      <c r="Y33" s="81"/>
      <c r="Z33" s="81"/>
      <c r="AA33" s="81"/>
      <c r="AB33" s="83"/>
      <c r="AC33" s="2"/>
      <c r="AD33" s="16">
        <f t="shared" si="30"/>
        <v>4875000</v>
      </c>
      <c r="AE33" s="16">
        <f t="shared" si="31"/>
        <v>176777</v>
      </c>
      <c r="AF33" s="18">
        <f t="shared" si="32"/>
        <v>3.6261948717948717E-2</v>
      </c>
      <c r="AG33" s="19">
        <f t="shared" si="33"/>
        <v>5051777</v>
      </c>
      <c r="AH33" s="19">
        <f t="shared" si="34"/>
        <v>4698223</v>
      </c>
      <c r="AI33" s="17" t="str">
        <f>+IF(AND(H33&gt;=$AH33,H33&lt;=$AG33),"SE ACEPTA","POSIBLE ATÍPICO")</f>
        <v>SE ACEPTA</v>
      </c>
      <c r="AJ33" s="17" t="str">
        <f>+IF(AND(I33&gt;=$AH33,I33&lt;=$AG33),"SE ACEPTA","POSIBLE ATÍPICO")</f>
        <v>SE ACEPTA</v>
      </c>
      <c r="AK33" s="2"/>
      <c r="AL33" s="77">
        <f t="shared" si="35"/>
        <v>5000000</v>
      </c>
      <c r="AM33" s="78">
        <f>+AL33*E33</f>
        <v>5000000</v>
      </c>
      <c r="AN33" s="79">
        <f t="shared" si="9"/>
        <v>0</v>
      </c>
      <c r="AO33" s="79">
        <f>$AL$4*L33</f>
        <v>0</v>
      </c>
      <c r="AP33" s="79">
        <f>$AL$4*M33</f>
        <v>0</v>
      </c>
      <c r="AQ33" s="79">
        <f>$AL$4*N33</f>
        <v>0</v>
      </c>
      <c r="AR33" s="79">
        <f>$AL$4*O33</f>
        <v>0</v>
      </c>
      <c r="AS33" s="79">
        <f t="shared" si="39"/>
        <v>0</v>
      </c>
      <c r="AT33" s="79">
        <f t="shared" si="40"/>
        <v>0</v>
      </c>
      <c r="AU33" s="79">
        <f t="shared" si="41"/>
        <v>0</v>
      </c>
      <c r="AV33" s="79">
        <f t="shared" si="42"/>
        <v>0</v>
      </c>
      <c r="AW33" s="79">
        <f t="shared" si="43"/>
        <v>0</v>
      </c>
      <c r="AX33" s="79">
        <f t="shared" si="44"/>
        <v>5000000</v>
      </c>
      <c r="AY33" s="79">
        <f t="shared" si="45"/>
        <v>0</v>
      </c>
      <c r="AZ33" s="79">
        <f t="shared" si="46"/>
        <v>0</v>
      </c>
      <c r="BA33" s="79">
        <f t="shared" si="47"/>
        <v>0</v>
      </c>
      <c r="BB33" s="79">
        <f t="shared" si="48"/>
        <v>0</v>
      </c>
      <c r="BC33" s="79">
        <f t="shared" si="49"/>
        <v>0</v>
      </c>
      <c r="BD33" s="79">
        <f t="shared" si="50"/>
        <v>0</v>
      </c>
      <c r="BE33" s="79">
        <f t="shared" si="26"/>
        <v>0</v>
      </c>
      <c r="BF33" s="62">
        <f t="shared" si="28"/>
        <v>5000000</v>
      </c>
      <c r="BG33" s="62">
        <f t="shared" si="27"/>
        <v>0</v>
      </c>
    </row>
    <row r="34" spans="1:59" ht="84.75" customHeight="1" thickBot="1" x14ac:dyDescent="0.4">
      <c r="A34" s="40">
        <v>30</v>
      </c>
      <c r="B34" s="41">
        <v>54522</v>
      </c>
      <c r="C34" s="42" t="s">
        <v>72</v>
      </c>
      <c r="D34" s="41" t="s">
        <v>73</v>
      </c>
      <c r="E34" s="39">
        <f>K34+L34+M34+N34+O34+P34+Q34+R34+S34+T34+U34+V34+W34+X34+Y34+Z34+AA34+AB34</f>
        <v>5</v>
      </c>
      <c r="F34" s="53">
        <f t="shared" ref="F34:F39" si="51">+E34</f>
        <v>5</v>
      </c>
      <c r="G34" s="41"/>
      <c r="H34" s="10">
        <v>500000</v>
      </c>
      <c r="I34" s="13">
        <v>475000</v>
      </c>
      <c r="J34" s="13"/>
      <c r="K34" s="80"/>
      <c r="L34" s="81"/>
      <c r="M34" s="81"/>
      <c r="N34" s="81"/>
      <c r="O34" s="81"/>
      <c r="P34" s="81"/>
      <c r="Q34" s="81"/>
      <c r="R34" s="81"/>
      <c r="S34" s="81"/>
      <c r="T34" s="81"/>
      <c r="U34" s="82">
        <v>5</v>
      </c>
      <c r="V34" s="81"/>
      <c r="W34" s="81"/>
      <c r="X34" s="81"/>
      <c r="Y34" s="81"/>
      <c r="Z34" s="81"/>
      <c r="AA34" s="81"/>
      <c r="AB34" s="83"/>
      <c r="AC34" s="2"/>
      <c r="AD34" s="16">
        <f t="shared" si="30"/>
        <v>487500</v>
      </c>
      <c r="AE34" s="16">
        <f t="shared" si="31"/>
        <v>17678</v>
      </c>
      <c r="AF34" s="18">
        <f t="shared" si="32"/>
        <v>3.62625641025641E-2</v>
      </c>
      <c r="AG34" s="19">
        <f t="shared" si="33"/>
        <v>505178</v>
      </c>
      <c r="AH34" s="19">
        <f t="shared" si="34"/>
        <v>469822</v>
      </c>
      <c r="AI34" s="17" t="str">
        <f>+IF(AND(H34&gt;=$AH34,H34&lt;=$AG34),"SE ACEPTA","POSIBLE ATÍPICO")</f>
        <v>SE ACEPTA</v>
      </c>
      <c r="AJ34" s="17" t="str">
        <f>+IF(AND(I34&gt;=$AH34,I34&lt;=$AG34),"SE ACEPTA","POSIBLE ATÍPICO")</f>
        <v>SE ACEPTA</v>
      </c>
      <c r="AK34" s="2"/>
      <c r="AL34" s="77">
        <f t="shared" si="35"/>
        <v>500000</v>
      </c>
      <c r="AM34" s="78">
        <f>+AL34*E34</f>
        <v>2500000</v>
      </c>
      <c r="AN34" s="79">
        <f t="shared" si="9"/>
        <v>0</v>
      </c>
      <c r="AO34" s="79">
        <f>$AL$4*L34</f>
        <v>0</v>
      </c>
      <c r="AP34" s="79">
        <f>$AL$4*M34</f>
        <v>0</v>
      </c>
      <c r="AQ34" s="79">
        <f>$AL$4*N34</f>
        <v>0</v>
      </c>
      <c r="AR34" s="79">
        <f>$AL$4*O34</f>
        <v>0</v>
      </c>
      <c r="AS34" s="79">
        <f t="shared" si="39"/>
        <v>0</v>
      </c>
      <c r="AT34" s="79">
        <f t="shared" si="40"/>
        <v>0</v>
      </c>
      <c r="AU34" s="79">
        <f t="shared" si="41"/>
        <v>0</v>
      </c>
      <c r="AV34" s="79">
        <f t="shared" si="42"/>
        <v>0</v>
      </c>
      <c r="AW34" s="79">
        <f t="shared" si="43"/>
        <v>0</v>
      </c>
      <c r="AX34" s="79">
        <f t="shared" si="44"/>
        <v>2500000</v>
      </c>
      <c r="AY34" s="79">
        <f t="shared" si="45"/>
        <v>0</v>
      </c>
      <c r="AZ34" s="79">
        <f t="shared" si="46"/>
        <v>0</v>
      </c>
      <c r="BA34" s="79">
        <f t="shared" si="47"/>
        <v>0</v>
      </c>
      <c r="BB34" s="79">
        <f t="shared" si="48"/>
        <v>0</v>
      </c>
      <c r="BC34" s="79">
        <f t="shared" si="49"/>
        <v>0</v>
      </c>
      <c r="BD34" s="79">
        <f t="shared" si="50"/>
        <v>0</v>
      </c>
      <c r="BE34" s="79">
        <f t="shared" si="26"/>
        <v>0</v>
      </c>
      <c r="BF34" s="62">
        <f t="shared" si="28"/>
        <v>2500000</v>
      </c>
      <c r="BG34" s="62">
        <f t="shared" si="27"/>
        <v>0</v>
      </c>
    </row>
    <row r="35" spans="1:59" ht="228.75" customHeight="1" thickBot="1" x14ac:dyDescent="0.4">
      <c r="A35" s="40">
        <v>31</v>
      </c>
      <c r="B35" s="41">
        <v>54522</v>
      </c>
      <c r="C35" s="42" t="s">
        <v>74</v>
      </c>
      <c r="D35" s="41" t="s">
        <v>75</v>
      </c>
      <c r="E35" s="39">
        <f>K35+L35+M35+N35+O35+P35+Q35+R35+S35+T35+U35+V35+W35+X35+Y35+Z35+AA35+AB35</f>
        <v>5</v>
      </c>
      <c r="F35" s="53">
        <f t="shared" si="51"/>
        <v>5</v>
      </c>
      <c r="G35" s="41"/>
      <c r="H35" s="10">
        <v>290000</v>
      </c>
      <c r="I35" s="13">
        <v>275500</v>
      </c>
      <c r="J35" s="13"/>
      <c r="K35" s="80"/>
      <c r="L35" s="81"/>
      <c r="M35" s="81"/>
      <c r="N35" s="81"/>
      <c r="O35" s="81"/>
      <c r="P35" s="81"/>
      <c r="Q35" s="81"/>
      <c r="R35" s="81"/>
      <c r="S35" s="81"/>
      <c r="T35" s="81"/>
      <c r="U35" s="82">
        <v>5</v>
      </c>
      <c r="V35" s="81"/>
      <c r="W35" s="81"/>
      <c r="X35" s="81"/>
      <c r="Y35" s="81"/>
      <c r="Z35" s="81"/>
      <c r="AA35" s="81"/>
      <c r="AB35" s="83"/>
      <c r="AC35" s="2"/>
      <c r="AD35" s="16">
        <f t="shared" si="30"/>
        <v>282750</v>
      </c>
      <c r="AE35" s="16">
        <f t="shared" si="31"/>
        <v>10253</v>
      </c>
      <c r="AF35" s="18">
        <f t="shared" si="32"/>
        <v>3.6261715296198052E-2</v>
      </c>
      <c r="AG35" s="19">
        <f t="shared" si="33"/>
        <v>293003</v>
      </c>
      <c r="AH35" s="19">
        <f t="shared" si="34"/>
        <v>272497</v>
      </c>
      <c r="AI35" s="17" t="str">
        <f>+IF(AND(H35&gt;=$AH35,H35&lt;=$AG35),"SE ACEPTA","POSIBLE ATÍPICO")</f>
        <v>SE ACEPTA</v>
      </c>
      <c r="AJ35" s="17" t="str">
        <f>+IF(AND(I35&gt;=$AH35,I35&lt;=$AG35),"SE ACEPTA","POSIBLE ATÍPICO")</f>
        <v>SE ACEPTA</v>
      </c>
      <c r="AK35" s="2"/>
      <c r="AL35" s="77">
        <f t="shared" si="35"/>
        <v>290000</v>
      </c>
      <c r="AM35" s="78">
        <f>+AL35*E35</f>
        <v>1450000</v>
      </c>
      <c r="AN35" s="79">
        <f t="shared" ref="AN35:AN64" si="52">AL35*K35</f>
        <v>0</v>
      </c>
      <c r="AO35" s="79">
        <f>$AL$4*L35</f>
        <v>0</v>
      </c>
      <c r="AP35" s="79">
        <f>$AL$4*M35</f>
        <v>0</v>
      </c>
      <c r="AQ35" s="79">
        <f>$AL$4*N35</f>
        <v>0</v>
      </c>
      <c r="AR35" s="79">
        <f>$AL$4*O35</f>
        <v>0</v>
      </c>
      <c r="AS35" s="79">
        <f t="shared" si="39"/>
        <v>0</v>
      </c>
      <c r="AT35" s="79">
        <f t="shared" si="40"/>
        <v>0</v>
      </c>
      <c r="AU35" s="79">
        <f t="shared" si="41"/>
        <v>0</v>
      </c>
      <c r="AV35" s="79">
        <f t="shared" si="42"/>
        <v>0</v>
      </c>
      <c r="AW35" s="79">
        <f t="shared" si="43"/>
        <v>0</v>
      </c>
      <c r="AX35" s="79">
        <f t="shared" si="44"/>
        <v>1450000</v>
      </c>
      <c r="AY35" s="79">
        <f t="shared" si="45"/>
        <v>0</v>
      </c>
      <c r="AZ35" s="79">
        <f t="shared" si="46"/>
        <v>0</v>
      </c>
      <c r="BA35" s="79">
        <f t="shared" si="47"/>
        <v>0</v>
      </c>
      <c r="BB35" s="79">
        <f t="shared" si="48"/>
        <v>0</v>
      </c>
      <c r="BC35" s="79">
        <f t="shared" si="49"/>
        <v>0</v>
      </c>
      <c r="BD35" s="79">
        <f t="shared" si="50"/>
        <v>0</v>
      </c>
      <c r="BE35" s="79">
        <f t="shared" si="26"/>
        <v>0</v>
      </c>
      <c r="BF35" s="62">
        <f t="shared" ref="BF35:BF64" si="53">SUM(AN35:BE35)</f>
        <v>1450000</v>
      </c>
      <c r="BG35" s="62">
        <f t="shared" ref="BG35:BG64" si="54">+AM35-BF35</f>
        <v>0</v>
      </c>
    </row>
    <row r="36" spans="1:59" ht="144.75" customHeight="1" thickBot="1" x14ac:dyDescent="0.4">
      <c r="A36" s="40">
        <v>32</v>
      </c>
      <c r="B36" s="41">
        <v>54522</v>
      </c>
      <c r="C36" s="42" t="s">
        <v>76</v>
      </c>
      <c r="D36" s="41" t="s">
        <v>75</v>
      </c>
      <c r="E36" s="39">
        <f>K36+L36+M36+N36+O36+P36+Q36+R36+S36+T36+U36+V36+W36+X36+Y36+Z36+AA36+AB36</f>
        <v>2</v>
      </c>
      <c r="F36" s="53">
        <f t="shared" si="51"/>
        <v>2</v>
      </c>
      <c r="G36" s="41"/>
      <c r="H36" s="10">
        <v>1000000</v>
      </c>
      <c r="I36" s="13">
        <v>950000</v>
      </c>
      <c r="J36" s="13"/>
      <c r="K36" s="80"/>
      <c r="L36" s="81"/>
      <c r="M36" s="81"/>
      <c r="N36" s="81"/>
      <c r="O36" s="81"/>
      <c r="P36" s="81"/>
      <c r="Q36" s="81"/>
      <c r="R36" s="81"/>
      <c r="S36" s="81"/>
      <c r="T36" s="81"/>
      <c r="U36" s="82">
        <v>2</v>
      </c>
      <c r="V36" s="81"/>
      <c r="W36" s="81"/>
      <c r="X36" s="81"/>
      <c r="Y36" s="81"/>
      <c r="Z36" s="81"/>
      <c r="AA36" s="81"/>
      <c r="AB36" s="83"/>
      <c r="AC36" s="2"/>
      <c r="AD36" s="16">
        <f t="shared" si="30"/>
        <v>975000</v>
      </c>
      <c r="AE36" s="16">
        <f t="shared" si="31"/>
        <v>35355</v>
      </c>
      <c r="AF36" s="18">
        <f t="shared" si="32"/>
        <v>3.6261538461538463E-2</v>
      </c>
      <c r="AG36" s="19">
        <f t="shared" si="33"/>
        <v>1010355</v>
      </c>
      <c r="AH36" s="19">
        <f t="shared" si="34"/>
        <v>939645</v>
      </c>
      <c r="AI36" s="17" t="str">
        <f>+IF(AND(H36&gt;=$AH36,H36&lt;=$AG36),"SE ACEPTA","POSIBLE ATÍPICO")</f>
        <v>SE ACEPTA</v>
      </c>
      <c r="AJ36" s="17" t="str">
        <f>+IF(AND(I36&gt;=$AH36,I36&lt;=$AG36),"SE ACEPTA","POSIBLE ATÍPICO")</f>
        <v>SE ACEPTA</v>
      </c>
      <c r="AK36" s="2"/>
      <c r="AL36" s="77">
        <f t="shared" si="35"/>
        <v>1000000</v>
      </c>
      <c r="AM36" s="78">
        <f>+AL36*E36</f>
        <v>2000000</v>
      </c>
      <c r="AN36" s="79">
        <f t="shared" si="52"/>
        <v>0</v>
      </c>
      <c r="AO36" s="79">
        <f>$AL$4*L36</f>
        <v>0</v>
      </c>
      <c r="AP36" s="79">
        <f>$AL$4*M36</f>
        <v>0</v>
      </c>
      <c r="AQ36" s="79">
        <f>$AL$4*N36</f>
        <v>0</v>
      </c>
      <c r="AR36" s="79">
        <f>$AL$4*O36</f>
        <v>0</v>
      </c>
      <c r="AS36" s="79">
        <f t="shared" si="39"/>
        <v>0</v>
      </c>
      <c r="AT36" s="79">
        <f t="shared" si="40"/>
        <v>0</v>
      </c>
      <c r="AU36" s="79">
        <f t="shared" si="41"/>
        <v>0</v>
      </c>
      <c r="AV36" s="79">
        <f t="shared" si="42"/>
        <v>0</v>
      </c>
      <c r="AW36" s="79">
        <f t="shared" si="43"/>
        <v>0</v>
      </c>
      <c r="AX36" s="79">
        <f t="shared" si="44"/>
        <v>2000000</v>
      </c>
      <c r="AY36" s="79">
        <f t="shared" si="45"/>
        <v>0</v>
      </c>
      <c r="AZ36" s="79">
        <f t="shared" si="46"/>
        <v>0</v>
      </c>
      <c r="BA36" s="79">
        <f t="shared" si="47"/>
        <v>0</v>
      </c>
      <c r="BB36" s="79">
        <f t="shared" si="48"/>
        <v>0</v>
      </c>
      <c r="BC36" s="79">
        <f t="shared" si="49"/>
        <v>0</v>
      </c>
      <c r="BD36" s="79">
        <f t="shared" si="50"/>
        <v>0</v>
      </c>
      <c r="BE36" s="79">
        <f t="shared" si="26"/>
        <v>0</v>
      </c>
      <c r="BF36" s="62">
        <f t="shared" si="53"/>
        <v>2000000</v>
      </c>
      <c r="BG36" s="62">
        <f t="shared" si="54"/>
        <v>0</v>
      </c>
    </row>
    <row r="37" spans="1:59" ht="72.75" customHeight="1" thickBot="1" x14ac:dyDescent="0.4">
      <c r="A37" s="40">
        <v>33</v>
      </c>
      <c r="B37" s="41">
        <v>54522</v>
      </c>
      <c r="C37" s="42" t="s">
        <v>77</v>
      </c>
      <c r="D37" s="41" t="s">
        <v>75</v>
      </c>
      <c r="E37" s="39">
        <f>K37+L37+M37+N37+O37+P37+Q37+R37+S37+T37+U37+V37+W37+X37+Y37+Z37+AA37+AB37</f>
        <v>10</v>
      </c>
      <c r="F37" s="53">
        <f t="shared" si="51"/>
        <v>10</v>
      </c>
      <c r="G37" s="41"/>
      <c r="H37" s="10">
        <v>280000</v>
      </c>
      <c r="I37" s="13">
        <v>266000</v>
      </c>
      <c r="J37" s="13"/>
      <c r="K37" s="80"/>
      <c r="L37" s="81"/>
      <c r="M37" s="81"/>
      <c r="N37" s="81"/>
      <c r="O37" s="81"/>
      <c r="P37" s="81"/>
      <c r="Q37" s="81"/>
      <c r="R37" s="81"/>
      <c r="S37" s="81"/>
      <c r="T37" s="81"/>
      <c r="U37" s="82">
        <v>10</v>
      </c>
      <c r="V37" s="81"/>
      <c r="W37" s="81"/>
      <c r="X37" s="81"/>
      <c r="Y37" s="81"/>
      <c r="Z37" s="81"/>
      <c r="AA37" s="81"/>
      <c r="AB37" s="83"/>
      <c r="AC37" s="2"/>
      <c r="AD37" s="16">
        <f t="shared" si="30"/>
        <v>273000</v>
      </c>
      <c r="AE37" s="16">
        <f t="shared" si="31"/>
        <v>9899</v>
      </c>
      <c r="AF37" s="18">
        <f t="shared" si="32"/>
        <v>3.6260073260073258E-2</v>
      </c>
      <c r="AG37" s="19">
        <f t="shared" si="33"/>
        <v>282899</v>
      </c>
      <c r="AH37" s="19">
        <f t="shared" si="34"/>
        <v>263101</v>
      </c>
      <c r="AI37" s="17" t="str">
        <f>+IF(AND(H37&gt;=$AH37,H37&lt;=$AG37),"SE ACEPTA","POSIBLE ATÍPICO")</f>
        <v>SE ACEPTA</v>
      </c>
      <c r="AJ37" s="17" t="str">
        <f>+IF(AND(I37&gt;=$AH37,I37&lt;=$AG37),"SE ACEPTA","POSIBLE ATÍPICO")</f>
        <v>SE ACEPTA</v>
      </c>
      <c r="AK37" s="2"/>
      <c r="AL37" s="77">
        <f t="shared" si="35"/>
        <v>280000</v>
      </c>
      <c r="AM37" s="78">
        <f>+AL37*E37</f>
        <v>2800000</v>
      </c>
      <c r="AN37" s="79">
        <f t="shared" si="52"/>
        <v>0</v>
      </c>
      <c r="AO37" s="79">
        <f>$AL$4*L37</f>
        <v>0</v>
      </c>
      <c r="AP37" s="79">
        <f>$AL$4*M37</f>
        <v>0</v>
      </c>
      <c r="AQ37" s="79">
        <f>$AL$4*N37</f>
        <v>0</v>
      </c>
      <c r="AR37" s="79">
        <f>$AL$4*O37</f>
        <v>0</v>
      </c>
      <c r="AS37" s="79">
        <f t="shared" si="39"/>
        <v>0</v>
      </c>
      <c r="AT37" s="79">
        <f t="shared" si="40"/>
        <v>0</v>
      </c>
      <c r="AU37" s="79">
        <f t="shared" si="41"/>
        <v>0</v>
      </c>
      <c r="AV37" s="79">
        <f t="shared" si="42"/>
        <v>0</v>
      </c>
      <c r="AW37" s="79">
        <f t="shared" si="43"/>
        <v>0</v>
      </c>
      <c r="AX37" s="79">
        <f t="shared" si="44"/>
        <v>2800000</v>
      </c>
      <c r="AY37" s="79">
        <f t="shared" si="45"/>
        <v>0</v>
      </c>
      <c r="AZ37" s="79">
        <f t="shared" si="46"/>
        <v>0</v>
      </c>
      <c r="BA37" s="79">
        <f t="shared" si="47"/>
        <v>0</v>
      </c>
      <c r="BB37" s="79">
        <f t="shared" si="48"/>
        <v>0</v>
      </c>
      <c r="BC37" s="79">
        <f t="shared" si="49"/>
        <v>0</v>
      </c>
      <c r="BD37" s="79">
        <f t="shared" si="50"/>
        <v>0</v>
      </c>
      <c r="BE37" s="79">
        <f t="shared" si="26"/>
        <v>0</v>
      </c>
      <c r="BF37" s="62">
        <f t="shared" si="53"/>
        <v>2800000</v>
      </c>
      <c r="BG37" s="62">
        <f t="shared" si="54"/>
        <v>0</v>
      </c>
    </row>
    <row r="38" spans="1:59" ht="84.75" customHeight="1" thickBot="1" x14ac:dyDescent="0.4">
      <c r="A38" s="40">
        <v>34</v>
      </c>
      <c r="B38" s="41">
        <v>54522</v>
      </c>
      <c r="C38" s="42" t="s">
        <v>78</v>
      </c>
      <c r="D38" s="41" t="s">
        <v>75</v>
      </c>
      <c r="E38" s="39">
        <f>K38+L38+M38+N38+O38+P38+Q38+R38+S38+T38+U38+V38+W38+X38+Y38+Z38+AA38+AB38</f>
        <v>9</v>
      </c>
      <c r="F38" s="53">
        <f t="shared" si="51"/>
        <v>9</v>
      </c>
      <c r="G38" s="41"/>
      <c r="H38" s="10">
        <v>350000</v>
      </c>
      <c r="I38" s="13">
        <v>332500</v>
      </c>
      <c r="J38" s="13"/>
      <c r="K38" s="80"/>
      <c r="L38" s="81"/>
      <c r="M38" s="81"/>
      <c r="N38" s="81"/>
      <c r="O38" s="81"/>
      <c r="P38" s="81"/>
      <c r="Q38" s="81"/>
      <c r="R38" s="81"/>
      <c r="S38" s="81"/>
      <c r="T38" s="81"/>
      <c r="U38" s="82">
        <v>9</v>
      </c>
      <c r="V38" s="81"/>
      <c r="W38" s="81"/>
      <c r="X38" s="81"/>
      <c r="Y38" s="81"/>
      <c r="Z38" s="81"/>
      <c r="AA38" s="81"/>
      <c r="AB38" s="83"/>
      <c r="AC38" s="2"/>
      <c r="AD38" s="16">
        <f t="shared" si="30"/>
        <v>341250</v>
      </c>
      <c r="AE38" s="16">
        <f t="shared" si="31"/>
        <v>12374</v>
      </c>
      <c r="AF38" s="18">
        <f t="shared" si="32"/>
        <v>3.6260805860805864E-2</v>
      </c>
      <c r="AG38" s="19">
        <f t="shared" si="33"/>
        <v>353624</v>
      </c>
      <c r="AH38" s="19">
        <f t="shared" si="34"/>
        <v>328876</v>
      </c>
      <c r="AI38" s="17" t="str">
        <f>+IF(AND(H38&gt;=$AH38,H38&lt;=$AG38),"SE ACEPTA","POSIBLE ATÍPICO")</f>
        <v>SE ACEPTA</v>
      </c>
      <c r="AJ38" s="17" t="str">
        <f>+IF(AND(I38&gt;=$AH38,I38&lt;=$AG38),"SE ACEPTA","POSIBLE ATÍPICO")</f>
        <v>SE ACEPTA</v>
      </c>
      <c r="AK38" s="2"/>
      <c r="AL38" s="77">
        <f t="shared" si="35"/>
        <v>350000</v>
      </c>
      <c r="AM38" s="78">
        <f>+AL38*E38</f>
        <v>3150000</v>
      </c>
      <c r="AN38" s="79">
        <f t="shared" si="52"/>
        <v>0</v>
      </c>
      <c r="AO38" s="79">
        <f>$AL$4*L38</f>
        <v>0</v>
      </c>
      <c r="AP38" s="79">
        <f>$AL$4*M38</f>
        <v>0</v>
      </c>
      <c r="AQ38" s="79">
        <f>$AL$4*N38</f>
        <v>0</v>
      </c>
      <c r="AR38" s="79">
        <f>$AL$4*O38</f>
        <v>0</v>
      </c>
      <c r="AS38" s="79">
        <f t="shared" si="39"/>
        <v>0</v>
      </c>
      <c r="AT38" s="79">
        <f t="shared" si="40"/>
        <v>0</v>
      </c>
      <c r="AU38" s="79">
        <f t="shared" si="41"/>
        <v>0</v>
      </c>
      <c r="AV38" s="79">
        <f t="shared" si="42"/>
        <v>0</v>
      </c>
      <c r="AW38" s="79">
        <f t="shared" si="43"/>
        <v>0</v>
      </c>
      <c r="AX38" s="79">
        <f t="shared" si="44"/>
        <v>3150000</v>
      </c>
      <c r="AY38" s="79">
        <f t="shared" si="45"/>
        <v>0</v>
      </c>
      <c r="AZ38" s="79">
        <f t="shared" si="46"/>
        <v>0</v>
      </c>
      <c r="BA38" s="79">
        <f t="shared" si="47"/>
        <v>0</v>
      </c>
      <c r="BB38" s="79">
        <f t="shared" si="48"/>
        <v>0</v>
      </c>
      <c r="BC38" s="79">
        <f t="shared" si="49"/>
        <v>0</v>
      </c>
      <c r="BD38" s="79">
        <f t="shared" si="50"/>
        <v>0</v>
      </c>
      <c r="BE38" s="79">
        <f t="shared" si="26"/>
        <v>0</v>
      </c>
      <c r="BF38" s="62">
        <f t="shared" si="53"/>
        <v>3150000</v>
      </c>
      <c r="BG38" s="62">
        <f t="shared" si="54"/>
        <v>0</v>
      </c>
    </row>
    <row r="39" spans="1:59" ht="84.75" customHeight="1" thickBot="1" x14ac:dyDescent="0.4">
      <c r="A39" s="40">
        <v>35</v>
      </c>
      <c r="B39" s="41">
        <v>54522</v>
      </c>
      <c r="C39" s="42" t="s">
        <v>79</v>
      </c>
      <c r="D39" s="50" t="s">
        <v>52</v>
      </c>
      <c r="E39" s="39">
        <f>K39+L39+M39+N39+O39+P39+Q39+R39+S39+T39+U39+V39+W39+X39+Y39+Z39+AA39+AB39</f>
        <v>1</v>
      </c>
      <c r="F39" s="43">
        <f t="shared" si="51"/>
        <v>1</v>
      </c>
      <c r="G39" s="41"/>
      <c r="H39" s="10">
        <v>2000000</v>
      </c>
      <c r="I39" s="13">
        <v>1900000</v>
      </c>
      <c r="J39" s="13"/>
      <c r="K39" s="80"/>
      <c r="L39" s="81"/>
      <c r="M39" s="81"/>
      <c r="N39" s="81"/>
      <c r="O39" s="81"/>
      <c r="P39" s="81"/>
      <c r="Q39" s="81"/>
      <c r="R39" s="81"/>
      <c r="S39" s="81"/>
      <c r="T39" s="81"/>
      <c r="U39" s="82">
        <v>1</v>
      </c>
      <c r="V39" s="81"/>
      <c r="W39" s="81"/>
      <c r="X39" s="81"/>
      <c r="Y39" s="81"/>
      <c r="Z39" s="81"/>
      <c r="AA39" s="81"/>
      <c r="AB39" s="83"/>
      <c r="AC39" s="2"/>
      <c r="AD39" s="16">
        <f t="shared" si="30"/>
        <v>1950000</v>
      </c>
      <c r="AE39" s="16">
        <f t="shared" si="31"/>
        <v>70711</v>
      </c>
      <c r="AF39" s="18">
        <f t="shared" si="32"/>
        <v>3.6262051282051282E-2</v>
      </c>
      <c r="AG39" s="19">
        <f t="shared" si="33"/>
        <v>2020711</v>
      </c>
      <c r="AH39" s="19">
        <f t="shared" si="34"/>
        <v>1879289</v>
      </c>
      <c r="AI39" s="17" t="str">
        <f>+IF(AND(H39&gt;=$AH39,H39&lt;=$AG39),"SE ACEPTA","POSIBLE ATÍPICO")</f>
        <v>SE ACEPTA</v>
      </c>
      <c r="AJ39" s="17" t="str">
        <f>+IF(AND(I39&gt;=$AH39,I39&lt;=$AG39),"SE ACEPTA","POSIBLE ATÍPICO")</f>
        <v>SE ACEPTA</v>
      </c>
      <c r="AK39" s="2"/>
      <c r="AL39" s="77">
        <f t="shared" si="35"/>
        <v>2000000</v>
      </c>
      <c r="AM39" s="78">
        <f>+AL39*E39</f>
        <v>2000000</v>
      </c>
      <c r="AN39" s="79">
        <f t="shared" si="52"/>
        <v>0</v>
      </c>
      <c r="AO39" s="79">
        <f>$AL$4*L39</f>
        <v>0</v>
      </c>
      <c r="AP39" s="79">
        <f>$AL$4*M39</f>
        <v>0</v>
      </c>
      <c r="AQ39" s="79">
        <f>$AL$4*N39</f>
        <v>0</v>
      </c>
      <c r="AR39" s="79">
        <f>$AL$4*O39</f>
        <v>0</v>
      </c>
      <c r="AS39" s="79">
        <f t="shared" si="39"/>
        <v>0</v>
      </c>
      <c r="AT39" s="79">
        <f t="shared" si="40"/>
        <v>0</v>
      </c>
      <c r="AU39" s="79">
        <f t="shared" si="41"/>
        <v>0</v>
      </c>
      <c r="AV39" s="79">
        <f t="shared" si="42"/>
        <v>0</v>
      </c>
      <c r="AW39" s="79">
        <f t="shared" si="43"/>
        <v>0</v>
      </c>
      <c r="AX39" s="79">
        <f t="shared" si="44"/>
        <v>2000000</v>
      </c>
      <c r="AY39" s="79">
        <f t="shared" si="45"/>
        <v>0</v>
      </c>
      <c r="AZ39" s="79">
        <f t="shared" si="46"/>
        <v>0</v>
      </c>
      <c r="BA39" s="79">
        <f t="shared" si="47"/>
        <v>0</v>
      </c>
      <c r="BB39" s="79">
        <f t="shared" si="48"/>
        <v>0</v>
      </c>
      <c r="BC39" s="79">
        <f t="shared" si="49"/>
        <v>0</v>
      </c>
      <c r="BD39" s="79">
        <f t="shared" si="50"/>
        <v>0</v>
      </c>
      <c r="BE39" s="79">
        <f t="shared" si="26"/>
        <v>0</v>
      </c>
      <c r="BF39" s="62">
        <f t="shared" si="53"/>
        <v>2000000</v>
      </c>
      <c r="BG39" s="62">
        <f t="shared" si="54"/>
        <v>0</v>
      </c>
    </row>
    <row r="40" spans="1:59" ht="32.25" customHeight="1" thickBot="1" x14ac:dyDescent="0.4">
      <c r="A40" s="118" t="s">
        <v>80</v>
      </c>
      <c r="B40" s="119"/>
      <c r="C40" s="119"/>
      <c r="D40" s="119"/>
      <c r="E40" s="119"/>
      <c r="F40" s="119"/>
      <c r="G40" s="119"/>
      <c r="H40" s="120"/>
      <c r="I40" s="119"/>
      <c r="J40" s="121"/>
      <c r="K40" s="87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9"/>
      <c r="AC40" s="2"/>
      <c r="AD40" s="16"/>
      <c r="AE40" s="16"/>
      <c r="AF40" s="18"/>
      <c r="AG40" s="19"/>
      <c r="AH40" s="19"/>
      <c r="AI40" s="17"/>
      <c r="AJ40" s="17"/>
      <c r="AK40" s="2"/>
      <c r="AL40" s="77"/>
      <c r="AM40" s="78"/>
      <c r="AN40" s="79">
        <f t="shared" si="52"/>
        <v>0</v>
      </c>
      <c r="AO40" s="79">
        <f>$AL$4*L40</f>
        <v>0</v>
      </c>
      <c r="AP40" s="79">
        <f>$AL$4*M40</f>
        <v>0</v>
      </c>
      <c r="AQ40" s="79">
        <f>$AL$4*N40</f>
        <v>0</v>
      </c>
      <c r="AR40" s="79">
        <f>$AL$4*O40</f>
        <v>0</v>
      </c>
      <c r="AS40" s="79">
        <f t="shared" si="39"/>
        <v>0</v>
      </c>
      <c r="AT40" s="79">
        <f t="shared" si="40"/>
        <v>0</v>
      </c>
      <c r="AU40" s="79">
        <f t="shared" si="41"/>
        <v>0</v>
      </c>
      <c r="AV40" s="79">
        <f t="shared" si="42"/>
        <v>0</v>
      </c>
      <c r="AW40" s="79">
        <f t="shared" si="43"/>
        <v>0</v>
      </c>
      <c r="AX40" s="79">
        <f t="shared" si="44"/>
        <v>0</v>
      </c>
      <c r="AY40" s="79">
        <f t="shared" si="45"/>
        <v>0</v>
      </c>
      <c r="AZ40" s="79">
        <f t="shared" si="46"/>
        <v>0</v>
      </c>
      <c r="BA40" s="79">
        <f t="shared" si="47"/>
        <v>0</v>
      </c>
      <c r="BB40" s="79">
        <f t="shared" si="48"/>
        <v>0</v>
      </c>
      <c r="BC40" s="79">
        <f t="shared" si="49"/>
        <v>0</v>
      </c>
      <c r="BD40" s="79">
        <f t="shared" si="50"/>
        <v>0</v>
      </c>
      <c r="BE40" s="79">
        <f t="shared" si="26"/>
        <v>0</v>
      </c>
      <c r="BF40" s="62">
        <f t="shared" si="53"/>
        <v>0</v>
      </c>
      <c r="BG40" s="62">
        <f t="shared" si="54"/>
        <v>0</v>
      </c>
    </row>
    <row r="41" spans="1:59" ht="34.5" customHeight="1" thickBot="1" x14ac:dyDescent="0.4">
      <c r="A41" s="40">
        <v>36</v>
      </c>
      <c r="B41" s="41">
        <v>54129</v>
      </c>
      <c r="C41" s="42" t="s">
        <v>81</v>
      </c>
      <c r="D41" s="41" t="s">
        <v>57</v>
      </c>
      <c r="E41" s="39">
        <f>K41+L41+M41+N41+O41+P41+Q41+R41+S41+T41+U41+V41+W41+X41+Y41+Z41+AA41+AB41</f>
        <v>11</v>
      </c>
      <c r="F41" s="43">
        <f t="shared" ref="F41:F46" si="55">+E41</f>
        <v>11</v>
      </c>
      <c r="G41" s="41">
        <v>72101507</v>
      </c>
      <c r="H41" s="10">
        <v>120000</v>
      </c>
      <c r="I41" s="13">
        <v>110400</v>
      </c>
      <c r="J41" s="13"/>
      <c r="K41" s="80"/>
      <c r="L41" s="81"/>
      <c r="M41" s="81"/>
      <c r="N41" s="81"/>
      <c r="O41" s="81"/>
      <c r="P41" s="81"/>
      <c r="Q41" s="81">
        <v>10</v>
      </c>
      <c r="R41" s="81"/>
      <c r="S41" s="81"/>
      <c r="T41" s="81"/>
      <c r="U41" s="81"/>
      <c r="V41" s="81"/>
      <c r="W41" s="81"/>
      <c r="X41" s="81"/>
      <c r="Y41" s="81"/>
      <c r="Z41" s="82">
        <v>1</v>
      </c>
      <c r="AA41" s="81"/>
      <c r="AB41" s="83"/>
      <c r="AC41" s="2"/>
      <c r="AD41" s="16">
        <f t="shared" ref="AD41:AD46" si="56">+ROUND(AVERAGE(H41,I41,J41),0)</f>
        <v>115200</v>
      </c>
      <c r="AE41" s="16">
        <f t="shared" ref="AE41:AE46" si="57">+ROUND(STDEVA(H41,I41,J41),0)</f>
        <v>6788</v>
      </c>
      <c r="AF41" s="18">
        <f t="shared" ref="AF41:AF46" si="58">+AE41/AD41</f>
        <v>5.8923611111111114E-2</v>
      </c>
      <c r="AG41" s="19">
        <f t="shared" ref="AG41:AG46" si="59">+AD41+AE41</f>
        <v>121988</v>
      </c>
      <c r="AH41" s="19">
        <f t="shared" ref="AH41:AH46" si="60">+AD41-AE41</f>
        <v>108412</v>
      </c>
      <c r="AI41" s="17" t="str">
        <f t="shared" ref="AI41:AJ46" si="61">+IF(AND(H41&gt;=$AH41,H41&lt;=$AG41),"SE ACEPTA","POSIBLE ATÍPICO")</f>
        <v>SE ACEPTA</v>
      </c>
      <c r="AJ41" s="17" t="str">
        <f t="shared" si="61"/>
        <v>SE ACEPTA</v>
      </c>
      <c r="AK41" s="2"/>
      <c r="AL41" s="77">
        <f t="shared" ref="AL41:AL46" si="62">+ROUND(AVERAGE(H41,J41),0)</f>
        <v>120000</v>
      </c>
      <c r="AM41" s="78">
        <f>+AL41*E41</f>
        <v>1320000</v>
      </c>
      <c r="AN41" s="79">
        <f t="shared" si="52"/>
        <v>0</v>
      </c>
      <c r="AO41" s="79">
        <f>$AL$4*L41</f>
        <v>0</v>
      </c>
      <c r="AP41" s="79">
        <f>$AL$4*M41</f>
        <v>0</v>
      </c>
      <c r="AQ41" s="79">
        <f>$AL$4*N41</f>
        <v>0</v>
      </c>
      <c r="AR41" s="79">
        <f>$AL$4*O41</f>
        <v>0</v>
      </c>
      <c r="AS41" s="79">
        <f t="shared" si="39"/>
        <v>0</v>
      </c>
      <c r="AT41" s="79">
        <f t="shared" si="40"/>
        <v>1200000</v>
      </c>
      <c r="AU41" s="79">
        <f t="shared" si="41"/>
        <v>0</v>
      </c>
      <c r="AV41" s="79">
        <f t="shared" si="42"/>
        <v>0</v>
      </c>
      <c r="AW41" s="79">
        <f t="shared" si="43"/>
        <v>0</v>
      </c>
      <c r="AX41" s="79">
        <f t="shared" si="44"/>
        <v>0</v>
      </c>
      <c r="AY41" s="79">
        <f t="shared" si="45"/>
        <v>0</v>
      </c>
      <c r="AZ41" s="79">
        <f t="shared" si="46"/>
        <v>0</v>
      </c>
      <c r="BA41" s="79">
        <f t="shared" si="47"/>
        <v>0</v>
      </c>
      <c r="BB41" s="79">
        <f t="shared" si="48"/>
        <v>0</v>
      </c>
      <c r="BC41" s="79">
        <f t="shared" si="49"/>
        <v>120000</v>
      </c>
      <c r="BD41" s="79">
        <f t="shared" si="50"/>
        <v>0</v>
      </c>
      <c r="BE41" s="79">
        <f t="shared" si="26"/>
        <v>0</v>
      </c>
      <c r="BF41" s="62">
        <f t="shared" si="53"/>
        <v>1320000</v>
      </c>
      <c r="BG41" s="62">
        <f t="shared" si="54"/>
        <v>0</v>
      </c>
    </row>
    <row r="42" spans="1:59" ht="120.75" customHeight="1" thickBot="1" x14ac:dyDescent="0.4">
      <c r="A42" s="40">
        <v>37</v>
      </c>
      <c r="B42" s="41">
        <v>54522</v>
      </c>
      <c r="C42" s="42" t="s">
        <v>82</v>
      </c>
      <c r="D42" s="41" t="s">
        <v>57</v>
      </c>
      <c r="E42" s="39">
        <f>K42+L42+M42+N42+O42+P42+Q42+R42+S42+T42+U42+V42+W42+X42+Y42+Z42+AA42+AB42</f>
        <v>220</v>
      </c>
      <c r="F42" s="43">
        <f t="shared" si="55"/>
        <v>220</v>
      </c>
      <c r="G42" s="41">
        <v>72102900</v>
      </c>
      <c r="H42" s="10">
        <v>150000</v>
      </c>
      <c r="I42" s="13">
        <v>138000</v>
      </c>
      <c r="J42" s="13"/>
      <c r="K42" s="90">
        <v>211</v>
      </c>
      <c r="L42" s="91"/>
      <c r="M42" s="91">
        <v>6</v>
      </c>
      <c r="N42" s="91"/>
      <c r="O42" s="91"/>
      <c r="P42" s="92"/>
      <c r="Q42" s="91"/>
      <c r="R42" s="91"/>
      <c r="S42" s="93"/>
      <c r="T42" s="91"/>
      <c r="U42" s="91"/>
      <c r="V42" s="91"/>
      <c r="W42" s="91"/>
      <c r="X42" s="91"/>
      <c r="Y42" s="92"/>
      <c r="Z42" s="82">
        <v>1</v>
      </c>
      <c r="AA42" s="91">
        <v>2</v>
      </c>
      <c r="AB42" s="94"/>
      <c r="AC42" s="2"/>
      <c r="AD42" s="16">
        <f t="shared" si="56"/>
        <v>144000</v>
      </c>
      <c r="AE42" s="16">
        <f t="shared" si="57"/>
        <v>8485</v>
      </c>
      <c r="AF42" s="18">
        <f t="shared" si="58"/>
        <v>5.8923611111111114E-2</v>
      </c>
      <c r="AG42" s="19">
        <f t="shared" si="59"/>
        <v>152485</v>
      </c>
      <c r="AH42" s="19">
        <f t="shared" si="60"/>
        <v>135515</v>
      </c>
      <c r="AI42" s="17" t="str">
        <f t="shared" si="61"/>
        <v>SE ACEPTA</v>
      </c>
      <c r="AJ42" s="17" t="str">
        <f t="shared" si="61"/>
        <v>SE ACEPTA</v>
      </c>
      <c r="AK42" s="2"/>
      <c r="AL42" s="77">
        <f t="shared" si="62"/>
        <v>150000</v>
      </c>
      <c r="AM42" s="78">
        <f>+AL42*E42</f>
        <v>33000000</v>
      </c>
      <c r="AN42" s="79">
        <f t="shared" si="52"/>
        <v>31650000</v>
      </c>
      <c r="AO42" s="79">
        <f>AL42*L42</f>
        <v>0</v>
      </c>
      <c r="AP42" s="79">
        <f>AL42*M42</f>
        <v>900000</v>
      </c>
      <c r="AQ42" s="79">
        <f>AL42*N42</f>
        <v>0</v>
      </c>
      <c r="AR42" s="79">
        <f>AL42*O42</f>
        <v>0</v>
      </c>
      <c r="AS42" s="79">
        <f t="shared" si="39"/>
        <v>0</v>
      </c>
      <c r="AT42" s="79">
        <f t="shared" si="40"/>
        <v>0</v>
      </c>
      <c r="AU42" s="79">
        <f t="shared" si="41"/>
        <v>0</v>
      </c>
      <c r="AV42" s="79">
        <f t="shared" si="42"/>
        <v>0</v>
      </c>
      <c r="AW42" s="79">
        <f t="shared" si="43"/>
        <v>0</v>
      </c>
      <c r="AX42" s="79">
        <f t="shared" si="44"/>
        <v>0</v>
      </c>
      <c r="AY42" s="79">
        <f t="shared" si="45"/>
        <v>0</v>
      </c>
      <c r="AZ42" s="79">
        <f t="shared" si="46"/>
        <v>0</v>
      </c>
      <c r="BA42" s="79">
        <f t="shared" si="47"/>
        <v>0</v>
      </c>
      <c r="BB42" s="79">
        <f t="shared" si="48"/>
        <v>0</v>
      </c>
      <c r="BC42" s="79">
        <f t="shared" si="49"/>
        <v>150000</v>
      </c>
      <c r="BD42" s="79">
        <f t="shared" si="50"/>
        <v>300000</v>
      </c>
      <c r="BE42" s="79">
        <f t="shared" si="26"/>
        <v>0</v>
      </c>
      <c r="BF42" s="62">
        <f t="shared" si="53"/>
        <v>33000000</v>
      </c>
      <c r="BG42" s="62">
        <f t="shared" si="54"/>
        <v>0</v>
      </c>
    </row>
    <row r="43" spans="1:59" ht="48.75" customHeight="1" thickBot="1" x14ac:dyDescent="0.4">
      <c r="A43" s="40">
        <v>38</v>
      </c>
      <c r="B43" s="41">
        <v>54522</v>
      </c>
      <c r="C43" s="42" t="s">
        <v>83</v>
      </c>
      <c r="D43" s="41" t="s">
        <v>57</v>
      </c>
      <c r="E43" s="39">
        <f>K43+L43+M43+N43+O43+P43+Q43+R43+S43+T43+U43+V43+W43+X43+Y43+Z43+AA43+AB43</f>
        <v>17</v>
      </c>
      <c r="F43" s="43">
        <f t="shared" si="55"/>
        <v>17</v>
      </c>
      <c r="G43" s="41">
        <v>72102900</v>
      </c>
      <c r="H43" s="10">
        <v>70000</v>
      </c>
      <c r="I43" s="13">
        <v>64400</v>
      </c>
      <c r="J43" s="13">
        <v>56679.628829686008</v>
      </c>
      <c r="K43" s="90"/>
      <c r="L43" s="91"/>
      <c r="M43" s="91"/>
      <c r="N43" s="91"/>
      <c r="O43" s="91"/>
      <c r="P43" s="92"/>
      <c r="Q43" s="91"/>
      <c r="R43" s="91"/>
      <c r="S43" s="93"/>
      <c r="T43" s="91"/>
      <c r="U43" s="91"/>
      <c r="V43" s="91"/>
      <c r="W43" s="91"/>
      <c r="X43" s="91"/>
      <c r="Y43" s="91" t="s">
        <v>84</v>
      </c>
      <c r="Z43" s="82">
        <v>1</v>
      </c>
      <c r="AA43" s="91">
        <v>1</v>
      </c>
      <c r="AB43" s="94"/>
      <c r="AC43" s="2"/>
      <c r="AD43" s="16">
        <f t="shared" si="56"/>
        <v>63693</v>
      </c>
      <c r="AE43" s="16">
        <f t="shared" si="57"/>
        <v>6688</v>
      </c>
      <c r="AF43" s="18">
        <f t="shared" si="58"/>
        <v>0.10500368957342252</v>
      </c>
      <c r="AG43" s="19">
        <f t="shared" si="59"/>
        <v>70381</v>
      </c>
      <c r="AH43" s="19">
        <f t="shared" si="60"/>
        <v>57005</v>
      </c>
      <c r="AI43" s="17" t="str">
        <f t="shared" si="61"/>
        <v>SE ACEPTA</v>
      </c>
      <c r="AJ43" s="17" t="str">
        <f t="shared" si="61"/>
        <v>SE ACEPTA</v>
      </c>
      <c r="AK43" s="2"/>
      <c r="AL43" s="77">
        <f t="shared" si="62"/>
        <v>63340</v>
      </c>
      <c r="AM43" s="78">
        <f>+AL43*E43</f>
        <v>1076780</v>
      </c>
      <c r="AN43" s="79">
        <f t="shared" si="52"/>
        <v>0</v>
      </c>
      <c r="AO43" s="79">
        <f t="shared" ref="AO43:BE43" si="63">$AL$43*L43</f>
        <v>0</v>
      </c>
      <c r="AP43" s="79">
        <f t="shared" si="63"/>
        <v>0</v>
      </c>
      <c r="AQ43" s="79">
        <f t="shared" si="63"/>
        <v>0</v>
      </c>
      <c r="AR43" s="79">
        <f t="shared" si="63"/>
        <v>0</v>
      </c>
      <c r="AS43" s="79">
        <f t="shared" si="63"/>
        <v>0</v>
      </c>
      <c r="AT43" s="79">
        <f t="shared" si="63"/>
        <v>0</v>
      </c>
      <c r="AU43" s="79">
        <f t="shared" si="63"/>
        <v>0</v>
      </c>
      <c r="AV43" s="79">
        <f t="shared" si="63"/>
        <v>0</v>
      </c>
      <c r="AW43" s="79">
        <f t="shared" si="63"/>
        <v>0</v>
      </c>
      <c r="AX43" s="79">
        <f t="shared" si="63"/>
        <v>0</v>
      </c>
      <c r="AY43" s="79">
        <f t="shared" si="63"/>
        <v>0</v>
      </c>
      <c r="AZ43" s="79">
        <f t="shared" si="63"/>
        <v>0</v>
      </c>
      <c r="BA43" s="79">
        <f t="shared" si="63"/>
        <v>0</v>
      </c>
      <c r="BB43" s="79">
        <f t="shared" si="63"/>
        <v>950100</v>
      </c>
      <c r="BC43" s="79">
        <f t="shared" si="63"/>
        <v>63340</v>
      </c>
      <c r="BD43" s="79">
        <f t="shared" si="63"/>
        <v>63340</v>
      </c>
      <c r="BE43" s="79">
        <f t="shared" si="63"/>
        <v>0</v>
      </c>
      <c r="BF43" s="62">
        <f t="shared" si="53"/>
        <v>1076780</v>
      </c>
      <c r="BG43" s="62">
        <f t="shared" si="54"/>
        <v>0</v>
      </c>
    </row>
    <row r="44" spans="1:59" ht="23.25" customHeight="1" thickBot="1" x14ac:dyDescent="0.4">
      <c r="A44" s="40">
        <v>39</v>
      </c>
      <c r="B44" s="41">
        <v>54129</v>
      </c>
      <c r="C44" s="42" t="s">
        <v>85</v>
      </c>
      <c r="D44" s="41" t="s">
        <v>57</v>
      </c>
      <c r="E44" s="39">
        <f>K44+L44+M44+N44+O44+P44+Q44+R44+S44+T44+U44+V44+W44+X44+Y44+Z44+AA44+AB44</f>
        <v>12</v>
      </c>
      <c r="F44" s="43">
        <f t="shared" si="55"/>
        <v>12</v>
      </c>
      <c r="G44" s="41">
        <v>72101507</v>
      </c>
      <c r="H44" s="10">
        <v>150000</v>
      </c>
      <c r="I44" s="13">
        <v>138000</v>
      </c>
      <c r="J44" s="13">
        <v>158628.18468125601</v>
      </c>
      <c r="K44" s="90"/>
      <c r="L44" s="91"/>
      <c r="M44" s="91"/>
      <c r="N44" s="91"/>
      <c r="O44" s="91"/>
      <c r="P44" s="92"/>
      <c r="Q44" s="91"/>
      <c r="R44" s="91"/>
      <c r="S44" s="93"/>
      <c r="T44" s="91">
        <v>10</v>
      </c>
      <c r="U44" s="91"/>
      <c r="V44" s="91"/>
      <c r="W44" s="91"/>
      <c r="X44" s="91"/>
      <c r="Y44" s="92"/>
      <c r="Z44" s="82">
        <v>1</v>
      </c>
      <c r="AA44" s="91">
        <v>1</v>
      </c>
      <c r="AB44" s="94"/>
      <c r="AC44" s="2"/>
      <c r="AD44" s="16">
        <f t="shared" si="56"/>
        <v>148876</v>
      </c>
      <c r="AE44" s="16">
        <f t="shared" si="57"/>
        <v>10360</v>
      </c>
      <c r="AF44" s="18">
        <f t="shared" si="58"/>
        <v>6.9588113597893547E-2</v>
      </c>
      <c r="AG44" s="19">
        <f t="shared" si="59"/>
        <v>159236</v>
      </c>
      <c r="AH44" s="19">
        <f t="shared" si="60"/>
        <v>138516</v>
      </c>
      <c r="AI44" s="17" t="str">
        <f t="shared" si="61"/>
        <v>SE ACEPTA</v>
      </c>
      <c r="AJ44" s="17" t="str">
        <f t="shared" si="61"/>
        <v>POSIBLE ATÍPICO</v>
      </c>
      <c r="AK44" s="2"/>
      <c r="AL44" s="77">
        <f t="shared" si="62"/>
        <v>154314</v>
      </c>
      <c r="AM44" s="78">
        <f>+AL44*E44</f>
        <v>1851768</v>
      </c>
      <c r="AN44" s="79">
        <f t="shared" si="52"/>
        <v>0</v>
      </c>
      <c r="AO44" s="79">
        <f>$AL$44*L44</f>
        <v>0</v>
      </c>
      <c r="AP44" s="79">
        <f t="shared" ref="AP44:AP52" si="64">$AL$4*M44</f>
        <v>0</v>
      </c>
      <c r="AQ44" s="79">
        <f t="shared" ref="AQ44:AQ52" si="65">$AL$4*N44</f>
        <v>0</v>
      </c>
      <c r="AR44" s="79">
        <f t="shared" ref="AR44:AR52" si="66">$AL$4*O44</f>
        <v>0</v>
      </c>
      <c r="AS44" s="79">
        <f t="shared" ref="AS44:AS75" si="67">AL44*P44</f>
        <v>0</v>
      </c>
      <c r="AT44" s="79">
        <f t="shared" ref="AT44:AT75" si="68">AL44*Q44</f>
        <v>0</v>
      </c>
      <c r="AU44" s="79">
        <f t="shared" ref="AU44:AU75" si="69">AL44*R44</f>
        <v>0</v>
      </c>
      <c r="AV44" s="79">
        <f t="shared" ref="AV44:AV75" si="70">AL44*S44</f>
        <v>0</v>
      </c>
      <c r="AW44" s="79">
        <f t="shared" ref="AW44:AW75" si="71">AL44*T44</f>
        <v>1543140</v>
      </c>
      <c r="AX44" s="79">
        <f t="shared" ref="AX44:AX75" si="72">AL44*U44</f>
        <v>0</v>
      </c>
      <c r="AY44" s="79">
        <f t="shared" ref="AY44:AY75" si="73">AL44*V44</f>
        <v>0</v>
      </c>
      <c r="AZ44" s="79">
        <f t="shared" ref="AZ44:AZ75" si="74">AL44*W44</f>
        <v>0</v>
      </c>
      <c r="BA44" s="79">
        <f t="shared" ref="BA44:BA75" si="75">AL44*X44</f>
        <v>0</v>
      </c>
      <c r="BB44" s="79">
        <f t="shared" ref="BB44:BB75" si="76">AL44*Y44</f>
        <v>0</v>
      </c>
      <c r="BC44" s="79">
        <f t="shared" ref="BC44:BC75" si="77">AL44*Z44</f>
        <v>154314</v>
      </c>
      <c r="BD44" s="79">
        <f t="shared" ref="BD44:BD75" si="78">AL44*AA44</f>
        <v>154314</v>
      </c>
      <c r="BE44" s="79">
        <f t="shared" ref="BE44:BE75" si="79">AL44*AB44</f>
        <v>0</v>
      </c>
      <c r="BF44" s="62">
        <f t="shared" si="53"/>
        <v>1851768</v>
      </c>
      <c r="BG44" s="62">
        <f t="shared" si="54"/>
        <v>0</v>
      </c>
    </row>
    <row r="45" spans="1:59" ht="23.25" customHeight="1" thickBot="1" x14ac:dyDescent="0.4">
      <c r="A45" s="40">
        <v>40</v>
      </c>
      <c r="B45" s="41">
        <v>54129</v>
      </c>
      <c r="C45" s="42" t="s">
        <v>86</v>
      </c>
      <c r="D45" s="41" t="s">
        <v>39</v>
      </c>
      <c r="E45" s="39">
        <f>K45+L45+M45+N45+O45+P45+Q45+R45+S45+T45+U45+V45+W45+X45+Y45+Z45+AA45+AB45</f>
        <v>1</v>
      </c>
      <c r="F45" s="43">
        <f t="shared" si="55"/>
        <v>1</v>
      </c>
      <c r="G45" s="41">
        <v>72101507</v>
      </c>
      <c r="H45" s="10">
        <v>120000</v>
      </c>
      <c r="I45" s="13">
        <v>110400</v>
      </c>
      <c r="J45" s="13"/>
      <c r="K45" s="80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2">
        <v>1</v>
      </c>
      <c r="AA45" s="81"/>
      <c r="AB45" s="83"/>
      <c r="AC45" s="2"/>
      <c r="AD45" s="16">
        <f t="shared" si="56"/>
        <v>115200</v>
      </c>
      <c r="AE45" s="16">
        <f t="shared" si="57"/>
        <v>6788</v>
      </c>
      <c r="AF45" s="18">
        <f t="shared" si="58"/>
        <v>5.8923611111111114E-2</v>
      </c>
      <c r="AG45" s="19">
        <f t="shared" si="59"/>
        <v>121988</v>
      </c>
      <c r="AH45" s="19">
        <f t="shared" si="60"/>
        <v>108412</v>
      </c>
      <c r="AI45" s="17" t="str">
        <f t="shared" si="61"/>
        <v>SE ACEPTA</v>
      </c>
      <c r="AJ45" s="17" t="str">
        <f t="shared" si="61"/>
        <v>SE ACEPTA</v>
      </c>
      <c r="AK45" s="2"/>
      <c r="AL45" s="77">
        <f t="shared" si="62"/>
        <v>120000</v>
      </c>
      <c r="AM45" s="78">
        <f>+AL45*E45</f>
        <v>120000</v>
      </c>
      <c r="AN45" s="79">
        <f t="shared" si="52"/>
        <v>0</v>
      </c>
      <c r="AO45" s="79">
        <f t="shared" ref="AO45:AO76" si="80">$AL$4*L45</f>
        <v>0</v>
      </c>
      <c r="AP45" s="79">
        <f t="shared" si="64"/>
        <v>0</v>
      </c>
      <c r="AQ45" s="79">
        <f t="shared" si="65"/>
        <v>0</v>
      </c>
      <c r="AR45" s="79">
        <f t="shared" si="66"/>
        <v>0</v>
      </c>
      <c r="AS45" s="79">
        <f t="shared" si="67"/>
        <v>0</v>
      </c>
      <c r="AT45" s="79">
        <f t="shared" si="68"/>
        <v>0</v>
      </c>
      <c r="AU45" s="79">
        <f t="shared" si="69"/>
        <v>0</v>
      </c>
      <c r="AV45" s="79">
        <f t="shared" si="70"/>
        <v>0</v>
      </c>
      <c r="AW45" s="79">
        <f t="shared" si="71"/>
        <v>0</v>
      </c>
      <c r="AX45" s="79">
        <f t="shared" si="72"/>
        <v>0</v>
      </c>
      <c r="AY45" s="79">
        <f t="shared" si="73"/>
        <v>0</v>
      </c>
      <c r="AZ45" s="79">
        <f t="shared" si="74"/>
        <v>0</v>
      </c>
      <c r="BA45" s="79">
        <f t="shared" si="75"/>
        <v>0</v>
      </c>
      <c r="BB45" s="79">
        <f t="shared" si="76"/>
        <v>0</v>
      </c>
      <c r="BC45" s="79">
        <f t="shared" si="77"/>
        <v>120000</v>
      </c>
      <c r="BD45" s="79">
        <f t="shared" si="78"/>
        <v>0</v>
      </c>
      <c r="BE45" s="79">
        <f t="shared" si="79"/>
        <v>0</v>
      </c>
      <c r="BF45" s="62">
        <f t="shared" si="53"/>
        <v>120000</v>
      </c>
      <c r="BG45" s="62">
        <f t="shared" si="54"/>
        <v>0</v>
      </c>
    </row>
    <row r="46" spans="1:59" ht="72" customHeight="1" thickBot="1" x14ac:dyDescent="0.4">
      <c r="A46" s="40">
        <v>41</v>
      </c>
      <c r="B46" s="41">
        <v>54129</v>
      </c>
      <c r="C46" s="42" t="s">
        <v>87</v>
      </c>
      <c r="D46" s="41" t="s">
        <v>52</v>
      </c>
      <c r="E46" s="39">
        <f>K46+L46+M46+N46+O46+P46+Q46+R46+S46+T46+U46+V46+W46+X46+Y46+Z46+AA46+AB46</f>
        <v>1</v>
      </c>
      <c r="F46" s="43">
        <f t="shared" si="55"/>
        <v>1</v>
      </c>
      <c r="G46" s="41">
        <v>72101507</v>
      </c>
      <c r="H46" s="10">
        <v>300000</v>
      </c>
      <c r="I46" s="13">
        <v>276000</v>
      </c>
      <c r="J46" s="13">
        <v>197589.65765937211</v>
      </c>
      <c r="K46" s="80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2">
        <v>1</v>
      </c>
      <c r="AA46" s="81"/>
      <c r="AB46" s="83"/>
      <c r="AC46" s="2"/>
      <c r="AD46" s="16">
        <f t="shared" si="56"/>
        <v>257863</v>
      </c>
      <c r="AE46" s="16">
        <f t="shared" si="57"/>
        <v>53560</v>
      </c>
      <c r="AF46" s="18">
        <f t="shared" si="58"/>
        <v>0.20770719335461077</v>
      </c>
      <c r="AG46" s="19">
        <f t="shared" si="59"/>
        <v>311423</v>
      </c>
      <c r="AH46" s="19">
        <f t="shared" si="60"/>
        <v>204303</v>
      </c>
      <c r="AI46" s="17" t="str">
        <f t="shared" si="61"/>
        <v>SE ACEPTA</v>
      </c>
      <c r="AJ46" s="17" t="str">
        <f t="shared" si="61"/>
        <v>SE ACEPTA</v>
      </c>
      <c r="AK46" s="2"/>
      <c r="AL46" s="77">
        <f t="shared" si="62"/>
        <v>248795</v>
      </c>
      <c r="AM46" s="78">
        <f>+AL46*E46</f>
        <v>248795</v>
      </c>
      <c r="AN46" s="79">
        <f t="shared" si="52"/>
        <v>0</v>
      </c>
      <c r="AO46" s="79">
        <f t="shared" si="80"/>
        <v>0</v>
      </c>
      <c r="AP46" s="79">
        <f t="shared" si="64"/>
        <v>0</v>
      </c>
      <c r="AQ46" s="79">
        <f t="shared" si="65"/>
        <v>0</v>
      </c>
      <c r="AR46" s="79">
        <f t="shared" si="66"/>
        <v>0</v>
      </c>
      <c r="AS46" s="79">
        <f t="shared" si="67"/>
        <v>0</v>
      </c>
      <c r="AT46" s="79">
        <f t="shared" si="68"/>
        <v>0</v>
      </c>
      <c r="AU46" s="79">
        <f t="shared" si="69"/>
        <v>0</v>
      </c>
      <c r="AV46" s="79">
        <f t="shared" si="70"/>
        <v>0</v>
      </c>
      <c r="AW46" s="79">
        <f t="shared" si="71"/>
        <v>0</v>
      </c>
      <c r="AX46" s="79">
        <f t="shared" si="72"/>
        <v>0</v>
      </c>
      <c r="AY46" s="79">
        <f t="shared" si="73"/>
        <v>0</v>
      </c>
      <c r="AZ46" s="79">
        <f t="shared" si="74"/>
        <v>0</v>
      </c>
      <c r="BA46" s="79">
        <f t="shared" si="75"/>
        <v>0</v>
      </c>
      <c r="BB46" s="79">
        <f t="shared" si="76"/>
        <v>0</v>
      </c>
      <c r="BC46" s="79">
        <f t="shared" si="77"/>
        <v>248795</v>
      </c>
      <c r="BD46" s="79">
        <f t="shared" si="78"/>
        <v>0</v>
      </c>
      <c r="BE46" s="79">
        <f t="shared" si="79"/>
        <v>0</v>
      </c>
      <c r="BF46" s="62">
        <f t="shared" si="53"/>
        <v>248795</v>
      </c>
      <c r="BG46" s="62">
        <f t="shared" si="54"/>
        <v>0</v>
      </c>
    </row>
    <row r="47" spans="1:59" ht="23.15" customHeight="1" thickBot="1" x14ac:dyDescent="0.4">
      <c r="A47" s="118" t="s">
        <v>88</v>
      </c>
      <c r="B47" s="119"/>
      <c r="C47" s="119"/>
      <c r="D47" s="119"/>
      <c r="E47" s="119"/>
      <c r="F47" s="119"/>
      <c r="G47" s="119"/>
      <c r="H47" s="120"/>
      <c r="I47" s="119"/>
      <c r="J47" s="121"/>
      <c r="K47" s="95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7"/>
      <c r="AC47" s="2"/>
      <c r="AD47" s="16"/>
      <c r="AE47" s="16"/>
      <c r="AF47" s="18"/>
      <c r="AG47" s="19"/>
      <c r="AH47" s="19"/>
      <c r="AI47" s="17"/>
      <c r="AJ47" s="17"/>
      <c r="AK47" s="2"/>
      <c r="AL47" s="77"/>
      <c r="AM47" s="78"/>
      <c r="AN47" s="79">
        <f t="shared" si="52"/>
        <v>0</v>
      </c>
      <c r="AO47" s="79">
        <f t="shared" si="80"/>
        <v>0</v>
      </c>
      <c r="AP47" s="79">
        <f t="shared" si="64"/>
        <v>0</v>
      </c>
      <c r="AQ47" s="79">
        <f t="shared" si="65"/>
        <v>0</v>
      </c>
      <c r="AR47" s="79">
        <f t="shared" si="66"/>
        <v>0</v>
      </c>
      <c r="AS47" s="79">
        <f t="shared" si="67"/>
        <v>0</v>
      </c>
      <c r="AT47" s="79">
        <f t="shared" si="68"/>
        <v>0</v>
      </c>
      <c r="AU47" s="79">
        <f t="shared" si="69"/>
        <v>0</v>
      </c>
      <c r="AV47" s="79">
        <f t="shared" si="70"/>
        <v>0</v>
      </c>
      <c r="AW47" s="79">
        <f t="shared" si="71"/>
        <v>0</v>
      </c>
      <c r="AX47" s="79">
        <f t="shared" si="72"/>
        <v>0</v>
      </c>
      <c r="AY47" s="79">
        <f t="shared" si="73"/>
        <v>0</v>
      </c>
      <c r="AZ47" s="79">
        <f t="shared" si="74"/>
        <v>0</v>
      </c>
      <c r="BA47" s="79">
        <f t="shared" si="75"/>
        <v>0</v>
      </c>
      <c r="BB47" s="79">
        <f t="shared" si="76"/>
        <v>0</v>
      </c>
      <c r="BC47" s="79">
        <f t="shared" si="77"/>
        <v>0</v>
      </c>
      <c r="BD47" s="79">
        <f t="shared" si="78"/>
        <v>0</v>
      </c>
      <c r="BE47" s="79">
        <f t="shared" si="79"/>
        <v>0</v>
      </c>
      <c r="BF47" s="62">
        <f t="shared" si="53"/>
        <v>0</v>
      </c>
      <c r="BG47" s="62">
        <f t="shared" si="54"/>
        <v>0</v>
      </c>
    </row>
    <row r="48" spans="1:59" ht="48" customHeight="1" thickBot="1" x14ac:dyDescent="0.4">
      <c r="A48" s="40">
        <v>42</v>
      </c>
      <c r="B48" s="41">
        <v>54129</v>
      </c>
      <c r="C48" s="42" t="s">
        <v>89</v>
      </c>
      <c r="D48" s="41" t="s">
        <v>39</v>
      </c>
      <c r="E48" s="39">
        <f>K48+L48+M48+N48+O48+P48+Q48+R48+S48+T48+U48+V48+W48+X48+Y48+Z48+AA48+AB48</f>
        <v>18</v>
      </c>
      <c r="F48" s="43">
        <f t="shared" ref="F48:F78" si="81">+E48</f>
        <v>18</v>
      </c>
      <c r="G48" s="41">
        <v>72101507</v>
      </c>
      <c r="H48" s="10">
        <v>50000</v>
      </c>
      <c r="I48" s="13">
        <v>45000</v>
      </c>
      <c r="J48" s="13">
        <v>25051.413510941969</v>
      </c>
      <c r="K48" s="80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>
        <v>17</v>
      </c>
      <c r="W48" s="81"/>
      <c r="X48" s="81"/>
      <c r="Y48" s="81"/>
      <c r="Z48" s="81">
        <v>1</v>
      </c>
      <c r="AA48" s="81"/>
      <c r="AB48" s="83"/>
      <c r="AC48" s="2"/>
      <c r="AD48" s="16">
        <f t="shared" ref="AD48:AD78" si="82">+ROUND(AVERAGE(H48,I48,J48),0)</f>
        <v>40017</v>
      </c>
      <c r="AE48" s="16">
        <f t="shared" ref="AE48:AE60" si="83">+ROUND(STDEVA(H48,I48,J48),0)</f>
        <v>13200</v>
      </c>
      <c r="AF48" s="18">
        <f t="shared" ref="AF48:AF78" si="84">+AE48/AD48</f>
        <v>0.32985980958092809</v>
      </c>
      <c r="AG48" s="19">
        <f t="shared" ref="AG48:AG78" si="85">+AD48+AE48</f>
        <v>53217</v>
      </c>
      <c r="AH48" s="19">
        <f t="shared" ref="AH48:AH78" si="86">+AD48-AE48</f>
        <v>26817</v>
      </c>
      <c r="AI48" s="17" t="str">
        <f t="shared" ref="AI48:AI78" si="87">+IF(AND(H48&gt;=$AH48,H48&lt;=$AG48),"SE ACEPTA","POSIBLE ATÍPICO")</f>
        <v>SE ACEPTA</v>
      </c>
      <c r="AJ48" s="17" t="str">
        <f t="shared" ref="AJ48:AJ78" si="88">+IF(AND(I48&gt;=$AH48,I48&lt;=$AG48),"SE ACEPTA","POSIBLE ATÍPICO")</f>
        <v>SE ACEPTA</v>
      </c>
      <c r="AK48" s="2"/>
      <c r="AL48" s="77">
        <f t="shared" ref="AL48:AL78" si="89">+ROUND(AVERAGE(H48,J48),0)</f>
        <v>37526</v>
      </c>
      <c r="AM48" s="78">
        <f>+AL48*E48</f>
        <v>675468</v>
      </c>
      <c r="AN48" s="79">
        <f t="shared" si="52"/>
        <v>0</v>
      </c>
      <c r="AO48" s="79">
        <f t="shared" si="80"/>
        <v>0</v>
      </c>
      <c r="AP48" s="79">
        <f t="shared" si="64"/>
        <v>0</v>
      </c>
      <c r="AQ48" s="79">
        <f t="shared" si="65"/>
        <v>0</v>
      </c>
      <c r="AR48" s="79">
        <f t="shared" si="66"/>
        <v>0</v>
      </c>
      <c r="AS48" s="79">
        <f t="shared" si="67"/>
        <v>0</v>
      </c>
      <c r="AT48" s="79">
        <f t="shared" si="68"/>
        <v>0</v>
      </c>
      <c r="AU48" s="79">
        <f t="shared" si="69"/>
        <v>0</v>
      </c>
      <c r="AV48" s="79">
        <f t="shared" si="70"/>
        <v>0</v>
      </c>
      <c r="AW48" s="79">
        <f t="shared" si="71"/>
        <v>0</v>
      </c>
      <c r="AX48" s="79">
        <f t="shared" si="72"/>
        <v>0</v>
      </c>
      <c r="AY48" s="79">
        <f t="shared" si="73"/>
        <v>637942</v>
      </c>
      <c r="AZ48" s="79">
        <f t="shared" si="74"/>
        <v>0</v>
      </c>
      <c r="BA48" s="79">
        <f t="shared" si="75"/>
        <v>0</v>
      </c>
      <c r="BB48" s="79">
        <f t="shared" si="76"/>
        <v>0</v>
      </c>
      <c r="BC48" s="79">
        <f t="shared" si="77"/>
        <v>37526</v>
      </c>
      <c r="BD48" s="79">
        <f t="shared" si="78"/>
        <v>0</v>
      </c>
      <c r="BE48" s="79">
        <f t="shared" si="79"/>
        <v>0</v>
      </c>
      <c r="BF48" s="62">
        <f t="shared" si="53"/>
        <v>675468</v>
      </c>
      <c r="BG48" s="62">
        <f t="shared" si="54"/>
        <v>0</v>
      </c>
    </row>
    <row r="49" spans="1:59" ht="60" customHeight="1" thickBot="1" x14ac:dyDescent="0.4">
      <c r="A49" s="40">
        <v>43</v>
      </c>
      <c r="B49" s="41">
        <v>54129</v>
      </c>
      <c r="C49" s="42" t="s">
        <v>90</v>
      </c>
      <c r="D49" s="41" t="s">
        <v>57</v>
      </c>
      <c r="E49" s="39">
        <f>K49+L49+M49+N49+O49+P49+Q49+R49+S49+T49+U49+V49+W49+X49+Y49+Z49+AA49+AB49</f>
        <v>101</v>
      </c>
      <c r="F49" s="43">
        <f t="shared" si="81"/>
        <v>101</v>
      </c>
      <c r="G49" s="41">
        <v>72101507</v>
      </c>
      <c r="H49" s="10">
        <v>200000</v>
      </c>
      <c r="I49" s="13">
        <v>180000</v>
      </c>
      <c r="J49" s="13">
        <v>206208.27117031399</v>
      </c>
      <c r="K49" s="80"/>
      <c r="L49" s="81"/>
      <c r="M49" s="81"/>
      <c r="N49" s="81"/>
      <c r="O49" s="81"/>
      <c r="P49" s="81">
        <v>80</v>
      </c>
      <c r="Q49" s="81"/>
      <c r="R49" s="81"/>
      <c r="S49" s="81"/>
      <c r="T49" s="81"/>
      <c r="U49" s="81"/>
      <c r="V49" s="81"/>
      <c r="W49" s="81"/>
      <c r="X49" s="81"/>
      <c r="Y49" s="81">
        <v>20</v>
      </c>
      <c r="Z49" s="82">
        <v>1</v>
      </c>
      <c r="AA49" s="81"/>
      <c r="AB49" s="83"/>
      <c r="AC49" s="2"/>
      <c r="AD49" s="16">
        <f t="shared" si="82"/>
        <v>195403</v>
      </c>
      <c r="AE49" s="16">
        <f t="shared" si="83"/>
        <v>13696</v>
      </c>
      <c r="AF49" s="18">
        <f t="shared" si="84"/>
        <v>7.0091042614494142E-2</v>
      </c>
      <c r="AG49" s="19">
        <f t="shared" si="85"/>
        <v>209099</v>
      </c>
      <c r="AH49" s="19">
        <f t="shared" si="86"/>
        <v>181707</v>
      </c>
      <c r="AI49" s="17" t="str">
        <f t="shared" si="87"/>
        <v>SE ACEPTA</v>
      </c>
      <c r="AJ49" s="17" t="str">
        <f t="shared" si="88"/>
        <v>POSIBLE ATÍPICO</v>
      </c>
      <c r="AK49" s="2"/>
      <c r="AL49" s="77">
        <f t="shared" si="89"/>
        <v>203104</v>
      </c>
      <c r="AM49" s="78">
        <f>+AL49*E49</f>
        <v>20513504</v>
      </c>
      <c r="AN49" s="79">
        <f t="shared" si="52"/>
        <v>0</v>
      </c>
      <c r="AO49" s="79">
        <f t="shared" si="80"/>
        <v>0</v>
      </c>
      <c r="AP49" s="79">
        <f t="shared" si="64"/>
        <v>0</v>
      </c>
      <c r="AQ49" s="79">
        <f t="shared" si="65"/>
        <v>0</v>
      </c>
      <c r="AR49" s="79">
        <f t="shared" si="66"/>
        <v>0</v>
      </c>
      <c r="AS49" s="79">
        <f t="shared" si="67"/>
        <v>16248320</v>
      </c>
      <c r="AT49" s="79">
        <f t="shared" si="68"/>
        <v>0</v>
      </c>
      <c r="AU49" s="79">
        <f t="shared" si="69"/>
        <v>0</v>
      </c>
      <c r="AV49" s="79">
        <f t="shared" si="70"/>
        <v>0</v>
      </c>
      <c r="AW49" s="79">
        <f t="shared" si="71"/>
        <v>0</v>
      </c>
      <c r="AX49" s="79">
        <f t="shared" si="72"/>
        <v>0</v>
      </c>
      <c r="AY49" s="79">
        <f t="shared" si="73"/>
        <v>0</v>
      </c>
      <c r="AZ49" s="79">
        <f t="shared" si="74"/>
        <v>0</v>
      </c>
      <c r="BA49" s="79">
        <f t="shared" si="75"/>
        <v>0</v>
      </c>
      <c r="BB49" s="79">
        <f t="shared" si="76"/>
        <v>4062080</v>
      </c>
      <c r="BC49" s="79">
        <f t="shared" si="77"/>
        <v>203104</v>
      </c>
      <c r="BD49" s="79">
        <f t="shared" si="78"/>
        <v>0</v>
      </c>
      <c r="BE49" s="79">
        <f t="shared" si="79"/>
        <v>0</v>
      </c>
      <c r="BF49" s="62">
        <f t="shared" si="53"/>
        <v>20513504</v>
      </c>
      <c r="BG49" s="62">
        <f t="shared" si="54"/>
        <v>0</v>
      </c>
    </row>
    <row r="50" spans="1:59" ht="36" customHeight="1" thickBot="1" x14ac:dyDescent="0.4">
      <c r="A50" s="40">
        <v>44</v>
      </c>
      <c r="B50" s="41">
        <v>54129</v>
      </c>
      <c r="C50" s="42" t="s">
        <v>91</v>
      </c>
      <c r="D50" s="41" t="s">
        <v>39</v>
      </c>
      <c r="E50" s="39">
        <f>K50+L50+M50+N50+O50+P50+Q50+R50+S50+T50+U50+V50+W50+X50+Y50+Z50+AA50+AB50</f>
        <v>3</v>
      </c>
      <c r="F50" s="43">
        <f t="shared" si="81"/>
        <v>3</v>
      </c>
      <c r="G50" s="41">
        <v>72102900</v>
      </c>
      <c r="H50" s="10">
        <v>25000</v>
      </c>
      <c r="I50" s="13">
        <v>22500</v>
      </c>
      <c r="J50" s="13">
        <v>18826.38468125595</v>
      </c>
      <c r="K50" s="80"/>
      <c r="L50" s="81"/>
      <c r="M50" s="81"/>
      <c r="N50" s="81"/>
      <c r="O50" s="81"/>
      <c r="P50" s="81"/>
      <c r="Q50" s="81"/>
      <c r="R50" s="81"/>
      <c r="S50" s="81">
        <v>2</v>
      </c>
      <c r="T50" s="81"/>
      <c r="U50" s="81"/>
      <c r="V50" s="81"/>
      <c r="W50" s="81"/>
      <c r="X50" s="81"/>
      <c r="Y50" s="81"/>
      <c r="Z50" s="82">
        <v>1</v>
      </c>
      <c r="AA50" s="81"/>
      <c r="AB50" s="83"/>
      <c r="AC50" s="2"/>
      <c r="AD50" s="16">
        <f t="shared" si="82"/>
        <v>22109</v>
      </c>
      <c r="AE50" s="16">
        <f t="shared" si="83"/>
        <v>3105</v>
      </c>
      <c r="AF50" s="18">
        <f t="shared" si="84"/>
        <v>0.14044054457460761</v>
      </c>
      <c r="AG50" s="19">
        <f t="shared" si="85"/>
        <v>25214</v>
      </c>
      <c r="AH50" s="19">
        <f t="shared" si="86"/>
        <v>19004</v>
      </c>
      <c r="AI50" s="17" t="str">
        <f t="shared" si="87"/>
        <v>SE ACEPTA</v>
      </c>
      <c r="AJ50" s="17" t="str">
        <f t="shared" si="88"/>
        <v>SE ACEPTA</v>
      </c>
      <c r="AK50" s="2"/>
      <c r="AL50" s="77">
        <f t="shared" si="89"/>
        <v>21913</v>
      </c>
      <c r="AM50" s="78">
        <f>+AL50*E50</f>
        <v>65739</v>
      </c>
      <c r="AN50" s="79">
        <f t="shared" si="52"/>
        <v>0</v>
      </c>
      <c r="AO50" s="79">
        <f t="shared" si="80"/>
        <v>0</v>
      </c>
      <c r="AP50" s="79">
        <f t="shared" si="64"/>
        <v>0</v>
      </c>
      <c r="AQ50" s="79">
        <f t="shared" si="65"/>
        <v>0</v>
      </c>
      <c r="AR50" s="79">
        <f t="shared" si="66"/>
        <v>0</v>
      </c>
      <c r="AS50" s="79">
        <f t="shared" si="67"/>
        <v>0</v>
      </c>
      <c r="AT50" s="79">
        <f t="shared" si="68"/>
        <v>0</v>
      </c>
      <c r="AU50" s="79">
        <f t="shared" si="69"/>
        <v>0</v>
      </c>
      <c r="AV50" s="79">
        <f t="shared" si="70"/>
        <v>43826</v>
      </c>
      <c r="AW50" s="79">
        <f t="shared" si="71"/>
        <v>0</v>
      </c>
      <c r="AX50" s="79">
        <f t="shared" si="72"/>
        <v>0</v>
      </c>
      <c r="AY50" s="79">
        <f t="shared" si="73"/>
        <v>0</v>
      </c>
      <c r="AZ50" s="79">
        <f t="shared" si="74"/>
        <v>0</v>
      </c>
      <c r="BA50" s="79">
        <f t="shared" si="75"/>
        <v>0</v>
      </c>
      <c r="BB50" s="79">
        <f t="shared" si="76"/>
        <v>0</v>
      </c>
      <c r="BC50" s="79">
        <f t="shared" si="77"/>
        <v>21913</v>
      </c>
      <c r="BD50" s="79">
        <f t="shared" si="78"/>
        <v>0</v>
      </c>
      <c r="BE50" s="79">
        <f t="shared" si="79"/>
        <v>0</v>
      </c>
      <c r="BF50" s="62">
        <f t="shared" si="53"/>
        <v>65739</v>
      </c>
      <c r="BG50" s="62">
        <f t="shared" si="54"/>
        <v>0</v>
      </c>
    </row>
    <row r="51" spans="1:59" ht="48" customHeight="1" thickBot="1" x14ac:dyDescent="0.4">
      <c r="A51" s="40">
        <v>45</v>
      </c>
      <c r="B51" s="41">
        <v>54129</v>
      </c>
      <c r="C51" s="42" t="s">
        <v>92</v>
      </c>
      <c r="D51" s="41" t="s">
        <v>57</v>
      </c>
      <c r="E51" s="39">
        <f>K51+L51+M51+N51+O51+P51+Q51+R51+S51+T51+U51+V51+W51+X51+Y51+Z51+AA51+AB51</f>
        <v>127</v>
      </c>
      <c r="F51" s="43">
        <f t="shared" si="81"/>
        <v>127</v>
      </c>
      <c r="G51" s="41">
        <v>72101507</v>
      </c>
      <c r="H51" s="10">
        <v>80000</v>
      </c>
      <c r="I51" s="13">
        <v>72000</v>
      </c>
      <c r="J51" s="13"/>
      <c r="K51" s="80"/>
      <c r="L51" s="81"/>
      <c r="M51" s="81"/>
      <c r="N51" s="81"/>
      <c r="O51" s="81"/>
      <c r="P51" s="81">
        <v>44</v>
      </c>
      <c r="Q51" s="81"/>
      <c r="R51" s="81"/>
      <c r="S51" s="81"/>
      <c r="T51" s="81"/>
      <c r="U51" s="81"/>
      <c r="V51" s="81"/>
      <c r="W51" s="81"/>
      <c r="X51" s="81"/>
      <c r="Y51" s="81">
        <v>83</v>
      </c>
      <c r="Z51" s="82"/>
      <c r="AA51" s="81"/>
      <c r="AB51" s="83"/>
      <c r="AC51" s="2"/>
      <c r="AD51" s="16">
        <f t="shared" si="82"/>
        <v>76000</v>
      </c>
      <c r="AE51" s="16">
        <f t="shared" si="83"/>
        <v>5657</v>
      </c>
      <c r="AF51" s="18">
        <f t="shared" si="84"/>
        <v>7.4434210526315783E-2</v>
      </c>
      <c r="AG51" s="19">
        <f t="shared" si="85"/>
        <v>81657</v>
      </c>
      <c r="AH51" s="19">
        <f t="shared" si="86"/>
        <v>70343</v>
      </c>
      <c r="AI51" s="17" t="str">
        <f t="shared" si="87"/>
        <v>SE ACEPTA</v>
      </c>
      <c r="AJ51" s="17" t="str">
        <f t="shared" si="88"/>
        <v>SE ACEPTA</v>
      </c>
      <c r="AK51" s="2"/>
      <c r="AL51" s="77">
        <f t="shared" si="89"/>
        <v>80000</v>
      </c>
      <c r="AM51" s="78">
        <f>+AL51*E51</f>
        <v>10160000</v>
      </c>
      <c r="AN51" s="79">
        <f t="shared" si="52"/>
        <v>0</v>
      </c>
      <c r="AO51" s="79">
        <f t="shared" si="80"/>
        <v>0</v>
      </c>
      <c r="AP51" s="79">
        <f t="shared" si="64"/>
        <v>0</v>
      </c>
      <c r="AQ51" s="79">
        <f t="shared" si="65"/>
        <v>0</v>
      </c>
      <c r="AR51" s="79">
        <f t="shared" si="66"/>
        <v>0</v>
      </c>
      <c r="AS51" s="79">
        <f t="shared" si="67"/>
        <v>3520000</v>
      </c>
      <c r="AT51" s="79">
        <f t="shared" si="68"/>
        <v>0</v>
      </c>
      <c r="AU51" s="79">
        <f t="shared" si="69"/>
        <v>0</v>
      </c>
      <c r="AV51" s="79">
        <f t="shared" si="70"/>
        <v>0</v>
      </c>
      <c r="AW51" s="79">
        <f t="shared" si="71"/>
        <v>0</v>
      </c>
      <c r="AX51" s="79">
        <f t="shared" si="72"/>
        <v>0</v>
      </c>
      <c r="AY51" s="79">
        <f t="shared" si="73"/>
        <v>0</v>
      </c>
      <c r="AZ51" s="79">
        <f t="shared" si="74"/>
        <v>0</v>
      </c>
      <c r="BA51" s="79">
        <f t="shared" si="75"/>
        <v>0</v>
      </c>
      <c r="BB51" s="79">
        <f t="shared" si="76"/>
        <v>6640000</v>
      </c>
      <c r="BC51" s="79">
        <f t="shared" si="77"/>
        <v>0</v>
      </c>
      <c r="BD51" s="79">
        <f t="shared" si="78"/>
        <v>0</v>
      </c>
      <c r="BE51" s="79">
        <f t="shared" si="79"/>
        <v>0</v>
      </c>
      <c r="BF51" s="62">
        <f t="shared" si="53"/>
        <v>10160000</v>
      </c>
      <c r="BG51" s="62">
        <f t="shared" si="54"/>
        <v>0</v>
      </c>
    </row>
    <row r="52" spans="1:59" ht="48" customHeight="1" thickBot="1" x14ac:dyDescent="0.4">
      <c r="A52" s="40">
        <v>46</v>
      </c>
      <c r="B52" s="41">
        <v>54129</v>
      </c>
      <c r="C52" s="42" t="s">
        <v>93</v>
      </c>
      <c r="D52" s="41" t="s">
        <v>57</v>
      </c>
      <c r="E52" s="39">
        <f>K52+L52+M52+N52+O52+P52+Q52+R52+S52+T52+U52+V52+W52+X52+Y52+Z52+AA52+AB52</f>
        <v>8</v>
      </c>
      <c r="F52" s="43">
        <f t="shared" si="81"/>
        <v>8</v>
      </c>
      <c r="G52" s="41">
        <v>72102900</v>
      </c>
      <c r="H52" s="10">
        <v>180000</v>
      </c>
      <c r="I52" s="13">
        <v>162000</v>
      </c>
      <c r="J52" s="13"/>
      <c r="K52" s="80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>
        <v>6</v>
      </c>
      <c r="Y52" s="81"/>
      <c r="Z52" s="82">
        <v>1</v>
      </c>
      <c r="AA52" s="81">
        <v>1</v>
      </c>
      <c r="AB52" s="83"/>
      <c r="AC52" s="2"/>
      <c r="AD52" s="16">
        <f t="shared" si="82"/>
        <v>171000</v>
      </c>
      <c r="AE52" s="16">
        <f t="shared" si="83"/>
        <v>12728</v>
      </c>
      <c r="AF52" s="18">
        <f t="shared" si="84"/>
        <v>7.4432748538011698E-2</v>
      </c>
      <c r="AG52" s="19">
        <f t="shared" si="85"/>
        <v>183728</v>
      </c>
      <c r="AH52" s="19">
        <f t="shared" si="86"/>
        <v>158272</v>
      </c>
      <c r="AI52" s="17" t="str">
        <f t="shared" si="87"/>
        <v>SE ACEPTA</v>
      </c>
      <c r="AJ52" s="17" t="str">
        <f t="shared" si="88"/>
        <v>SE ACEPTA</v>
      </c>
      <c r="AK52" s="2"/>
      <c r="AL52" s="77">
        <f t="shared" si="89"/>
        <v>180000</v>
      </c>
      <c r="AM52" s="78">
        <f>+AL52*E52</f>
        <v>1440000</v>
      </c>
      <c r="AN52" s="79">
        <f t="shared" si="52"/>
        <v>0</v>
      </c>
      <c r="AO52" s="79">
        <f t="shared" si="80"/>
        <v>0</v>
      </c>
      <c r="AP52" s="79">
        <f t="shared" si="64"/>
        <v>0</v>
      </c>
      <c r="AQ52" s="79">
        <f t="shared" si="65"/>
        <v>0</v>
      </c>
      <c r="AR52" s="79">
        <f t="shared" si="66"/>
        <v>0</v>
      </c>
      <c r="AS52" s="79">
        <f t="shared" si="67"/>
        <v>0</v>
      </c>
      <c r="AT52" s="79">
        <f t="shared" si="68"/>
        <v>0</v>
      </c>
      <c r="AU52" s="79">
        <f t="shared" si="69"/>
        <v>0</v>
      </c>
      <c r="AV52" s="79">
        <f t="shared" si="70"/>
        <v>0</v>
      </c>
      <c r="AW52" s="79">
        <f t="shared" si="71"/>
        <v>0</v>
      </c>
      <c r="AX52" s="79">
        <f t="shared" si="72"/>
        <v>0</v>
      </c>
      <c r="AY52" s="79">
        <f t="shared" si="73"/>
        <v>0</v>
      </c>
      <c r="AZ52" s="79">
        <f t="shared" si="74"/>
        <v>0</v>
      </c>
      <c r="BA52" s="79">
        <f t="shared" si="75"/>
        <v>1080000</v>
      </c>
      <c r="BB52" s="79">
        <f t="shared" si="76"/>
        <v>0</v>
      </c>
      <c r="BC52" s="79">
        <f t="shared" si="77"/>
        <v>180000</v>
      </c>
      <c r="BD52" s="79">
        <f t="shared" si="78"/>
        <v>180000</v>
      </c>
      <c r="BE52" s="79">
        <f t="shared" si="79"/>
        <v>0</v>
      </c>
      <c r="BF52" s="62">
        <f t="shared" si="53"/>
        <v>1440000</v>
      </c>
      <c r="BG52" s="62">
        <f t="shared" si="54"/>
        <v>0</v>
      </c>
    </row>
    <row r="53" spans="1:59" ht="48" customHeight="1" thickBot="1" x14ac:dyDescent="0.4">
      <c r="A53" s="40">
        <v>47</v>
      </c>
      <c r="B53" s="41">
        <v>54129</v>
      </c>
      <c r="C53" s="42" t="s">
        <v>94</v>
      </c>
      <c r="D53" s="41" t="s">
        <v>57</v>
      </c>
      <c r="E53" s="39">
        <f>K53+L53+M53+N53+O53+P53+Q53+R53+S53+T53+U53+V53+W53+X53+Y53+Z53+AA53+AB53</f>
        <v>30</v>
      </c>
      <c r="F53" s="43">
        <f t="shared" si="81"/>
        <v>30</v>
      </c>
      <c r="G53" s="41">
        <v>72102900</v>
      </c>
      <c r="H53" s="10">
        <v>180000</v>
      </c>
      <c r="I53" s="13">
        <v>162000</v>
      </c>
      <c r="J53" s="13"/>
      <c r="K53" s="80"/>
      <c r="L53" s="81"/>
      <c r="M53" s="81"/>
      <c r="N53" s="81"/>
      <c r="O53" s="81">
        <v>27</v>
      </c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2">
        <v>2</v>
      </c>
      <c r="AA53" s="81">
        <v>1</v>
      </c>
      <c r="AB53" s="83"/>
      <c r="AC53" s="2"/>
      <c r="AD53" s="16">
        <f t="shared" si="82"/>
        <v>171000</v>
      </c>
      <c r="AE53" s="16">
        <f t="shared" si="83"/>
        <v>12728</v>
      </c>
      <c r="AF53" s="18">
        <f t="shared" si="84"/>
        <v>7.4432748538011698E-2</v>
      </c>
      <c r="AG53" s="19">
        <f t="shared" si="85"/>
        <v>183728</v>
      </c>
      <c r="AH53" s="19">
        <f t="shared" si="86"/>
        <v>158272</v>
      </c>
      <c r="AI53" s="17" t="str">
        <f t="shared" si="87"/>
        <v>SE ACEPTA</v>
      </c>
      <c r="AJ53" s="17" t="str">
        <f t="shared" si="88"/>
        <v>SE ACEPTA</v>
      </c>
      <c r="AK53" s="2"/>
      <c r="AL53" s="77">
        <f t="shared" si="89"/>
        <v>180000</v>
      </c>
      <c r="AM53" s="78">
        <f>+AL53*E53</f>
        <v>5400000</v>
      </c>
      <c r="AN53" s="79">
        <f t="shared" si="52"/>
        <v>0</v>
      </c>
      <c r="AO53" s="79">
        <f t="shared" si="80"/>
        <v>0</v>
      </c>
      <c r="AP53" s="79">
        <f t="shared" ref="AP53:AP99" si="90">$AL$4*M53</f>
        <v>0</v>
      </c>
      <c r="AQ53" s="79">
        <f t="shared" ref="AQ53:AQ99" si="91">$AL$4*N53</f>
        <v>0</v>
      </c>
      <c r="AR53" s="79">
        <f>$AL$53*O53</f>
        <v>4860000</v>
      </c>
      <c r="AS53" s="79">
        <f t="shared" si="67"/>
        <v>0</v>
      </c>
      <c r="AT53" s="79">
        <f t="shared" si="68"/>
        <v>0</v>
      </c>
      <c r="AU53" s="79">
        <f t="shared" si="69"/>
        <v>0</v>
      </c>
      <c r="AV53" s="79">
        <f t="shared" si="70"/>
        <v>0</v>
      </c>
      <c r="AW53" s="79">
        <f t="shared" si="71"/>
        <v>0</v>
      </c>
      <c r="AX53" s="79">
        <f t="shared" si="72"/>
        <v>0</v>
      </c>
      <c r="AY53" s="79">
        <f t="shared" si="73"/>
        <v>0</v>
      </c>
      <c r="AZ53" s="79">
        <f t="shared" si="74"/>
        <v>0</v>
      </c>
      <c r="BA53" s="79">
        <f t="shared" si="75"/>
        <v>0</v>
      </c>
      <c r="BB53" s="79">
        <f t="shared" si="76"/>
        <v>0</v>
      </c>
      <c r="BC53" s="79">
        <f t="shared" si="77"/>
        <v>360000</v>
      </c>
      <c r="BD53" s="79">
        <f t="shared" si="78"/>
        <v>180000</v>
      </c>
      <c r="BE53" s="79">
        <f t="shared" si="79"/>
        <v>0</v>
      </c>
      <c r="BF53" s="62">
        <f t="shared" si="53"/>
        <v>5400000</v>
      </c>
      <c r="BG53" s="62">
        <f t="shared" si="54"/>
        <v>0</v>
      </c>
    </row>
    <row r="54" spans="1:59" ht="24" customHeight="1" thickBot="1" x14ac:dyDescent="0.4">
      <c r="A54" s="40">
        <v>48</v>
      </c>
      <c r="B54" s="41">
        <v>54129</v>
      </c>
      <c r="C54" s="42" t="s">
        <v>95</v>
      </c>
      <c r="D54" s="41" t="s">
        <v>57</v>
      </c>
      <c r="E54" s="39">
        <f>K54+L54+M54+N54+O54+P54+Q54+R54+S54+T54+U54+V54+W54+X54+Y54+Z54+AA54+AB54</f>
        <v>90</v>
      </c>
      <c r="F54" s="43">
        <f t="shared" si="81"/>
        <v>90</v>
      </c>
      <c r="G54" s="41">
        <v>72102900</v>
      </c>
      <c r="H54" s="10">
        <v>80000</v>
      </c>
      <c r="I54" s="13">
        <v>72000</v>
      </c>
      <c r="J54" s="13">
        <v>36181.684681255952</v>
      </c>
      <c r="K54" s="80"/>
      <c r="L54" s="81"/>
      <c r="M54" s="81"/>
      <c r="N54" s="81"/>
      <c r="O54" s="81">
        <v>85</v>
      </c>
      <c r="P54" s="81"/>
      <c r="Q54" s="81"/>
      <c r="R54" s="81"/>
      <c r="S54" s="81"/>
      <c r="T54" s="81"/>
      <c r="U54" s="81"/>
      <c r="V54" s="81"/>
      <c r="W54" s="81"/>
      <c r="X54" s="81"/>
      <c r="Y54" s="81">
        <v>4</v>
      </c>
      <c r="Z54" s="82">
        <v>1</v>
      </c>
      <c r="AA54" s="81"/>
      <c r="AB54" s="83"/>
      <c r="AC54" s="2"/>
      <c r="AD54" s="16">
        <f t="shared" si="82"/>
        <v>62727</v>
      </c>
      <c r="AE54" s="16">
        <f t="shared" si="83"/>
        <v>23335</v>
      </c>
      <c r="AF54" s="18">
        <f t="shared" si="84"/>
        <v>0.37200886380665421</v>
      </c>
      <c r="AG54" s="19">
        <f t="shared" si="85"/>
        <v>86062</v>
      </c>
      <c r="AH54" s="19">
        <f t="shared" si="86"/>
        <v>39392</v>
      </c>
      <c r="AI54" s="17" t="str">
        <f t="shared" si="87"/>
        <v>SE ACEPTA</v>
      </c>
      <c r="AJ54" s="17" t="str">
        <f t="shared" si="88"/>
        <v>SE ACEPTA</v>
      </c>
      <c r="AK54" s="2"/>
      <c r="AL54" s="77">
        <f t="shared" si="89"/>
        <v>58091</v>
      </c>
      <c r="AM54" s="78">
        <f>+AL54*E54</f>
        <v>5228190</v>
      </c>
      <c r="AN54" s="79">
        <f t="shared" si="52"/>
        <v>0</v>
      </c>
      <c r="AO54" s="79">
        <f t="shared" si="80"/>
        <v>0</v>
      </c>
      <c r="AP54" s="79">
        <f t="shared" si="90"/>
        <v>0</v>
      </c>
      <c r="AQ54" s="79">
        <f t="shared" si="91"/>
        <v>0</v>
      </c>
      <c r="AR54" s="79">
        <f>$AL$54*O54</f>
        <v>4937735</v>
      </c>
      <c r="AS54" s="79">
        <f t="shared" si="67"/>
        <v>0</v>
      </c>
      <c r="AT54" s="79">
        <f t="shared" si="68"/>
        <v>0</v>
      </c>
      <c r="AU54" s="79">
        <f t="shared" si="69"/>
        <v>0</v>
      </c>
      <c r="AV54" s="79">
        <f t="shared" si="70"/>
        <v>0</v>
      </c>
      <c r="AW54" s="79">
        <f t="shared" si="71"/>
        <v>0</v>
      </c>
      <c r="AX54" s="79">
        <f t="shared" si="72"/>
        <v>0</v>
      </c>
      <c r="AY54" s="79">
        <f t="shared" si="73"/>
        <v>0</v>
      </c>
      <c r="AZ54" s="79">
        <f t="shared" si="74"/>
        <v>0</v>
      </c>
      <c r="BA54" s="79">
        <f t="shared" si="75"/>
        <v>0</v>
      </c>
      <c r="BB54" s="79">
        <f t="shared" si="76"/>
        <v>232364</v>
      </c>
      <c r="BC54" s="79">
        <f t="shared" si="77"/>
        <v>58091</v>
      </c>
      <c r="BD54" s="79">
        <f t="shared" si="78"/>
        <v>0</v>
      </c>
      <c r="BE54" s="79">
        <f t="shared" si="79"/>
        <v>0</v>
      </c>
      <c r="BF54" s="62">
        <f t="shared" si="53"/>
        <v>5228190</v>
      </c>
      <c r="BG54" s="62">
        <f t="shared" si="54"/>
        <v>0</v>
      </c>
    </row>
    <row r="55" spans="1:59" ht="60" customHeight="1" thickBot="1" x14ac:dyDescent="0.4">
      <c r="A55" s="40">
        <v>49</v>
      </c>
      <c r="B55" s="41">
        <v>54129</v>
      </c>
      <c r="C55" s="42" t="s">
        <v>96</v>
      </c>
      <c r="D55" s="41" t="s">
        <v>57</v>
      </c>
      <c r="E55" s="39">
        <f>K55+L55+M55+N55+O55+P55+Q55+R55+S55+T55+U55+V55+W55+X55+Y55+Z55+AA55+AB55</f>
        <v>1</v>
      </c>
      <c r="F55" s="43">
        <f t="shared" si="81"/>
        <v>1</v>
      </c>
      <c r="G55" s="41">
        <v>72102900</v>
      </c>
      <c r="H55" s="10">
        <v>200000</v>
      </c>
      <c r="I55" s="13">
        <v>180000</v>
      </c>
      <c r="J55" s="13"/>
      <c r="K55" s="80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2">
        <v>1</v>
      </c>
      <c r="AA55" s="81"/>
      <c r="AB55" s="83"/>
      <c r="AC55" s="2"/>
      <c r="AD55" s="16">
        <f t="shared" si="82"/>
        <v>190000</v>
      </c>
      <c r="AE55" s="16">
        <f t="shared" si="83"/>
        <v>14142</v>
      </c>
      <c r="AF55" s="18">
        <f t="shared" si="84"/>
        <v>7.4431578947368418E-2</v>
      </c>
      <c r="AG55" s="19">
        <f t="shared" si="85"/>
        <v>204142</v>
      </c>
      <c r="AH55" s="19">
        <f t="shared" si="86"/>
        <v>175858</v>
      </c>
      <c r="AI55" s="17" t="str">
        <f t="shared" si="87"/>
        <v>SE ACEPTA</v>
      </c>
      <c r="AJ55" s="17" t="str">
        <f t="shared" si="88"/>
        <v>SE ACEPTA</v>
      </c>
      <c r="AK55" s="2"/>
      <c r="AL55" s="77">
        <f t="shared" si="89"/>
        <v>200000</v>
      </c>
      <c r="AM55" s="78">
        <f>+AL55*E55</f>
        <v>200000</v>
      </c>
      <c r="AN55" s="79">
        <f t="shared" si="52"/>
        <v>0</v>
      </c>
      <c r="AO55" s="79">
        <f t="shared" si="80"/>
        <v>0</v>
      </c>
      <c r="AP55" s="79">
        <f t="shared" si="90"/>
        <v>0</v>
      </c>
      <c r="AQ55" s="79">
        <f t="shared" si="91"/>
        <v>0</v>
      </c>
      <c r="AR55" s="79">
        <f t="shared" ref="AR55:AR67" si="92">$AL$4*O55</f>
        <v>0</v>
      </c>
      <c r="AS55" s="79">
        <f t="shared" si="67"/>
        <v>0</v>
      </c>
      <c r="AT55" s="79">
        <f t="shared" si="68"/>
        <v>0</v>
      </c>
      <c r="AU55" s="79">
        <f t="shared" si="69"/>
        <v>0</v>
      </c>
      <c r="AV55" s="79">
        <f t="shared" si="70"/>
        <v>0</v>
      </c>
      <c r="AW55" s="79">
        <f t="shared" si="71"/>
        <v>0</v>
      </c>
      <c r="AX55" s="79">
        <f t="shared" si="72"/>
        <v>0</v>
      </c>
      <c r="AY55" s="79">
        <f t="shared" si="73"/>
        <v>0</v>
      </c>
      <c r="AZ55" s="79">
        <f t="shared" si="74"/>
        <v>0</v>
      </c>
      <c r="BA55" s="79">
        <f t="shared" si="75"/>
        <v>0</v>
      </c>
      <c r="BB55" s="79">
        <f t="shared" si="76"/>
        <v>0</v>
      </c>
      <c r="BC55" s="79">
        <f t="shared" si="77"/>
        <v>200000</v>
      </c>
      <c r="BD55" s="79">
        <f t="shared" si="78"/>
        <v>0</v>
      </c>
      <c r="BE55" s="79">
        <f t="shared" si="79"/>
        <v>0</v>
      </c>
      <c r="BF55" s="62">
        <f t="shared" si="53"/>
        <v>200000</v>
      </c>
      <c r="BG55" s="62">
        <f t="shared" si="54"/>
        <v>0</v>
      </c>
    </row>
    <row r="56" spans="1:59" ht="36" customHeight="1" thickBot="1" x14ac:dyDescent="0.4">
      <c r="A56" s="40">
        <v>50</v>
      </c>
      <c r="B56" s="41">
        <v>54129</v>
      </c>
      <c r="C56" s="42" t="s">
        <v>97</v>
      </c>
      <c r="D56" s="41" t="s">
        <v>57</v>
      </c>
      <c r="E56" s="39">
        <f>K56+L56+M56+N56+O56+P56+Q56+R56+S56+T56+U56+V56+W56+X56+Y56+Z56+AA56+AB56</f>
        <v>11</v>
      </c>
      <c r="F56" s="43">
        <f t="shared" si="81"/>
        <v>11</v>
      </c>
      <c r="G56" s="41">
        <v>72102900</v>
      </c>
      <c r="H56" s="10">
        <v>120000</v>
      </c>
      <c r="I56" s="13">
        <v>108000</v>
      </c>
      <c r="J56" s="13">
        <v>88953.60000000002</v>
      </c>
      <c r="K56" s="80"/>
      <c r="L56" s="81"/>
      <c r="M56" s="81"/>
      <c r="N56" s="81"/>
      <c r="O56" s="81"/>
      <c r="P56" s="81"/>
      <c r="Q56" s="81">
        <v>10</v>
      </c>
      <c r="R56" s="81"/>
      <c r="S56" s="81"/>
      <c r="T56" s="81"/>
      <c r="U56" s="81"/>
      <c r="V56" s="81"/>
      <c r="W56" s="81"/>
      <c r="X56" s="81"/>
      <c r="Y56" s="81"/>
      <c r="Z56" s="82">
        <v>1</v>
      </c>
      <c r="AA56" s="81"/>
      <c r="AB56" s="83"/>
      <c r="AC56" s="2"/>
      <c r="AD56" s="16">
        <f t="shared" si="82"/>
        <v>105651</v>
      </c>
      <c r="AE56" s="16">
        <f t="shared" si="83"/>
        <v>15656</v>
      </c>
      <c r="AF56" s="18">
        <f t="shared" si="84"/>
        <v>0.14818600865112494</v>
      </c>
      <c r="AG56" s="19">
        <f t="shared" si="85"/>
        <v>121307</v>
      </c>
      <c r="AH56" s="19">
        <f t="shared" si="86"/>
        <v>89995</v>
      </c>
      <c r="AI56" s="17" t="str">
        <f t="shared" si="87"/>
        <v>SE ACEPTA</v>
      </c>
      <c r="AJ56" s="17" t="str">
        <f t="shared" si="88"/>
        <v>SE ACEPTA</v>
      </c>
      <c r="AK56" s="2"/>
      <c r="AL56" s="77">
        <f t="shared" si="89"/>
        <v>104477</v>
      </c>
      <c r="AM56" s="78">
        <f>+AL56*E56</f>
        <v>1149247</v>
      </c>
      <c r="AN56" s="79">
        <f t="shared" si="52"/>
        <v>0</v>
      </c>
      <c r="AO56" s="79">
        <f t="shared" si="80"/>
        <v>0</v>
      </c>
      <c r="AP56" s="79">
        <f t="shared" si="90"/>
        <v>0</v>
      </c>
      <c r="AQ56" s="79">
        <f t="shared" si="91"/>
        <v>0</v>
      </c>
      <c r="AR56" s="79">
        <f t="shared" si="92"/>
        <v>0</v>
      </c>
      <c r="AS56" s="79">
        <f t="shared" si="67"/>
        <v>0</v>
      </c>
      <c r="AT56" s="79">
        <f t="shared" si="68"/>
        <v>1044770</v>
      </c>
      <c r="AU56" s="79">
        <f t="shared" si="69"/>
        <v>0</v>
      </c>
      <c r="AV56" s="79">
        <f t="shared" si="70"/>
        <v>0</v>
      </c>
      <c r="AW56" s="79">
        <f t="shared" si="71"/>
        <v>0</v>
      </c>
      <c r="AX56" s="79">
        <f t="shared" si="72"/>
        <v>0</v>
      </c>
      <c r="AY56" s="79">
        <f t="shared" si="73"/>
        <v>0</v>
      </c>
      <c r="AZ56" s="79">
        <f t="shared" si="74"/>
        <v>0</v>
      </c>
      <c r="BA56" s="79">
        <f t="shared" si="75"/>
        <v>0</v>
      </c>
      <c r="BB56" s="79">
        <f t="shared" si="76"/>
        <v>0</v>
      </c>
      <c r="BC56" s="79">
        <f t="shared" si="77"/>
        <v>104477</v>
      </c>
      <c r="BD56" s="79">
        <f t="shared" si="78"/>
        <v>0</v>
      </c>
      <c r="BE56" s="79">
        <f t="shared" si="79"/>
        <v>0</v>
      </c>
      <c r="BF56" s="62">
        <f t="shared" si="53"/>
        <v>1149247</v>
      </c>
      <c r="BG56" s="62">
        <f t="shared" si="54"/>
        <v>0</v>
      </c>
    </row>
    <row r="57" spans="1:59" ht="24" customHeight="1" thickBot="1" x14ac:dyDescent="0.4">
      <c r="A57" s="40">
        <v>51</v>
      </c>
      <c r="B57" s="41">
        <v>54129</v>
      </c>
      <c r="C57" s="42" t="s">
        <v>98</v>
      </c>
      <c r="D57" s="41" t="s">
        <v>57</v>
      </c>
      <c r="E57" s="39">
        <f>K57+L57+M57+N57+O57+P57+Q57+R57+S57+T57+U57+V57+W57+X57+Y57+Z57+AA57+AB57</f>
        <v>2</v>
      </c>
      <c r="F57" s="43">
        <f t="shared" si="81"/>
        <v>2</v>
      </c>
      <c r="G57" s="41">
        <v>72102900</v>
      </c>
      <c r="H57" s="10">
        <v>100000</v>
      </c>
      <c r="I57" s="13">
        <v>90000</v>
      </c>
      <c r="J57" s="13">
        <v>74503.557659372033</v>
      </c>
      <c r="K57" s="80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2">
        <v>2</v>
      </c>
      <c r="AA57" s="81"/>
      <c r="AB57" s="83"/>
      <c r="AC57" s="2"/>
      <c r="AD57" s="16">
        <f t="shared" si="82"/>
        <v>88168</v>
      </c>
      <c r="AE57" s="16">
        <f t="shared" si="83"/>
        <v>12847</v>
      </c>
      <c r="AF57" s="18">
        <f t="shared" si="84"/>
        <v>0.14571046184556755</v>
      </c>
      <c r="AG57" s="19">
        <f t="shared" si="85"/>
        <v>101015</v>
      </c>
      <c r="AH57" s="19">
        <f t="shared" si="86"/>
        <v>75321</v>
      </c>
      <c r="AI57" s="17" t="str">
        <f t="shared" si="87"/>
        <v>SE ACEPTA</v>
      </c>
      <c r="AJ57" s="17" t="str">
        <f t="shared" si="88"/>
        <v>SE ACEPTA</v>
      </c>
      <c r="AK57" s="2"/>
      <c r="AL57" s="77">
        <f t="shared" si="89"/>
        <v>87252</v>
      </c>
      <c r="AM57" s="78">
        <f>+AL57*E57</f>
        <v>174504</v>
      </c>
      <c r="AN57" s="79">
        <f t="shared" si="52"/>
        <v>0</v>
      </c>
      <c r="AO57" s="79">
        <f t="shared" si="80"/>
        <v>0</v>
      </c>
      <c r="AP57" s="79">
        <f t="shared" si="90"/>
        <v>0</v>
      </c>
      <c r="AQ57" s="79">
        <f t="shared" si="91"/>
        <v>0</v>
      </c>
      <c r="AR57" s="79">
        <f t="shared" si="92"/>
        <v>0</v>
      </c>
      <c r="AS57" s="79">
        <f t="shared" si="67"/>
        <v>0</v>
      </c>
      <c r="AT57" s="79">
        <f t="shared" si="68"/>
        <v>0</v>
      </c>
      <c r="AU57" s="79">
        <f t="shared" si="69"/>
        <v>0</v>
      </c>
      <c r="AV57" s="79">
        <f t="shared" si="70"/>
        <v>0</v>
      </c>
      <c r="AW57" s="79">
        <f t="shared" si="71"/>
        <v>0</v>
      </c>
      <c r="AX57" s="79">
        <f t="shared" si="72"/>
        <v>0</v>
      </c>
      <c r="AY57" s="79">
        <f t="shared" si="73"/>
        <v>0</v>
      </c>
      <c r="AZ57" s="79">
        <f t="shared" si="74"/>
        <v>0</v>
      </c>
      <c r="BA57" s="79">
        <f t="shared" si="75"/>
        <v>0</v>
      </c>
      <c r="BB57" s="79">
        <f t="shared" si="76"/>
        <v>0</v>
      </c>
      <c r="BC57" s="79">
        <f t="shared" si="77"/>
        <v>174504</v>
      </c>
      <c r="BD57" s="79">
        <f t="shared" si="78"/>
        <v>0</v>
      </c>
      <c r="BE57" s="79">
        <f t="shared" si="79"/>
        <v>0</v>
      </c>
      <c r="BF57" s="62">
        <f t="shared" si="53"/>
        <v>174504</v>
      </c>
      <c r="BG57" s="62">
        <f t="shared" si="54"/>
        <v>0</v>
      </c>
    </row>
    <row r="58" spans="1:59" ht="48" customHeight="1" thickBot="1" x14ac:dyDescent="0.4">
      <c r="A58" s="40">
        <v>52</v>
      </c>
      <c r="B58" s="41">
        <v>54129</v>
      </c>
      <c r="C58" s="42" t="s">
        <v>99</v>
      </c>
      <c r="D58" s="41" t="s">
        <v>57</v>
      </c>
      <c r="E58" s="39">
        <f>K58+L58+M58+N58+O58+P58+Q58+R58+S58+T58+U58+V58+W58+X58+Y58+Z58+AA58+AB58</f>
        <v>21</v>
      </c>
      <c r="F58" s="43">
        <f t="shared" si="81"/>
        <v>21</v>
      </c>
      <c r="G58" s="41">
        <v>72102900</v>
      </c>
      <c r="H58" s="10">
        <v>180000</v>
      </c>
      <c r="I58" s="13">
        <v>162000</v>
      </c>
      <c r="J58" s="13"/>
      <c r="K58" s="80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>
        <v>20</v>
      </c>
      <c r="Z58" s="82">
        <v>1</v>
      </c>
      <c r="AA58" s="81"/>
      <c r="AB58" s="83"/>
      <c r="AC58" s="2"/>
      <c r="AD58" s="16">
        <f t="shared" si="82"/>
        <v>171000</v>
      </c>
      <c r="AE58" s="16">
        <f t="shared" si="83"/>
        <v>12728</v>
      </c>
      <c r="AF58" s="18">
        <f t="shared" si="84"/>
        <v>7.4432748538011698E-2</v>
      </c>
      <c r="AG58" s="19">
        <f t="shared" si="85"/>
        <v>183728</v>
      </c>
      <c r="AH58" s="19">
        <f t="shared" si="86"/>
        <v>158272</v>
      </c>
      <c r="AI58" s="17" t="str">
        <f t="shared" si="87"/>
        <v>SE ACEPTA</v>
      </c>
      <c r="AJ58" s="17" t="str">
        <f t="shared" si="88"/>
        <v>SE ACEPTA</v>
      </c>
      <c r="AK58" s="2"/>
      <c r="AL58" s="77">
        <f t="shared" si="89"/>
        <v>180000</v>
      </c>
      <c r="AM58" s="78">
        <f>+AL58*E58</f>
        <v>3780000</v>
      </c>
      <c r="AN58" s="79">
        <f t="shared" si="52"/>
        <v>0</v>
      </c>
      <c r="AO58" s="79">
        <f t="shared" si="80"/>
        <v>0</v>
      </c>
      <c r="AP58" s="79">
        <f t="shared" si="90"/>
        <v>0</v>
      </c>
      <c r="AQ58" s="79">
        <f t="shared" si="91"/>
        <v>0</v>
      </c>
      <c r="AR58" s="79">
        <f t="shared" si="92"/>
        <v>0</v>
      </c>
      <c r="AS58" s="79">
        <f t="shared" si="67"/>
        <v>0</v>
      </c>
      <c r="AT58" s="79">
        <f t="shared" si="68"/>
        <v>0</v>
      </c>
      <c r="AU58" s="79">
        <f t="shared" si="69"/>
        <v>0</v>
      </c>
      <c r="AV58" s="79">
        <f t="shared" si="70"/>
        <v>0</v>
      </c>
      <c r="AW58" s="79">
        <f t="shared" si="71"/>
        <v>0</v>
      </c>
      <c r="AX58" s="79">
        <f t="shared" si="72"/>
        <v>0</v>
      </c>
      <c r="AY58" s="79">
        <f t="shared" si="73"/>
        <v>0</v>
      </c>
      <c r="AZ58" s="79">
        <f t="shared" si="74"/>
        <v>0</v>
      </c>
      <c r="BA58" s="79">
        <f t="shared" si="75"/>
        <v>0</v>
      </c>
      <c r="BB58" s="79">
        <f t="shared" si="76"/>
        <v>3600000</v>
      </c>
      <c r="BC58" s="79">
        <f t="shared" si="77"/>
        <v>180000</v>
      </c>
      <c r="BD58" s="79">
        <f t="shared" si="78"/>
        <v>0</v>
      </c>
      <c r="BE58" s="79">
        <f t="shared" si="79"/>
        <v>0</v>
      </c>
      <c r="BF58" s="62">
        <f t="shared" si="53"/>
        <v>3780000</v>
      </c>
      <c r="BG58" s="62">
        <f t="shared" si="54"/>
        <v>0</v>
      </c>
    </row>
    <row r="59" spans="1:59" ht="48" customHeight="1" thickBot="1" x14ac:dyDescent="0.4">
      <c r="A59" s="40">
        <v>53</v>
      </c>
      <c r="B59" s="41">
        <v>54129</v>
      </c>
      <c r="C59" s="42" t="s">
        <v>100</v>
      </c>
      <c r="D59" s="41" t="s">
        <v>57</v>
      </c>
      <c r="E59" s="39">
        <f>K59+L59+M59+N59+O59+P59+Q59+R59+S59+T59+U59+V59+W59+X59+Y59+Z59+AA59+AB59</f>
        <v>1</v>
      </c>
      <c r="F59" s="43">
        <f t="shared" si="81"/>
        <v>1</v>
      </c>
      <c r="G59" s="41">
        <v>72102900</v>
      </c>
      <c r="H59" s="10">
        <v>150000</v>
      </c>
      <c r="I59" s="13">
        <v>135000</v>
      </c>
      <c r="J59" s="13"/>
      <c r="K59" s="80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2">
        <v>1</v>
      </c>
      <c r="AA59" s="81"/>
      <c r="AB59" s="83"/>
      <c r="AC59" s="2"/>
      <c r="AD59" s="16">
        <f t="shared" si="82"/>
        <v>142500</v>
      </c>
      <c r="AE59" s="16">
        <f t="shared" si="83"/>
        <v>10607</v>
      </c>
      <c r="AF59" s="18">
        <f t="shared" si="84"/>
        <v>7.4435087719298243E-2</v>
      </c>
      <c r="AG59" s="19">
        <f t="shared" si="85"/>
        <v>153107</v>
      </c>
      <c r="AH59" s="19">
        <f t="shared" si="86"/>
        <v>131893</v>
      </c>
      <c r="AI59" s="17" t="str">
        <f t="shared" si="87"/>
        <v>SE ACEPTA</v>
      </c>
      <c r="AJ59" s="17" t="str">
        <f t="shared" si="88"/>
        <v>SE ACEPTA</v>
      </c>
      <c r="AK59" s="2"/>
      <c r="AL59" s="77">
        <f t="shared" si="89"/>
        <v>150000</v>
      </c>
      <c r="AM59" s="78">
        <f>+AL59*E59</f>
        <v>150000</v>
      </c>
      <c r="AN59" s="79">
        <f t="shared" si="52"/>
        <v>0</v>
      </c>
      <c r="AO59" s="79">
        <f t="shared" si="80"/>
        <v>0</v>
      </c>
      <c r="AP59" s="79">
        <f t="shared" si="90"/>
        <v>0</v>
      </c>
      <c r="AQ59" s="79">
        <f t="shared" si="91"/>
        <v>0</v>
      </c>
      <c r="AR59" s="79">
        <f t="shared" si="92"/>
        <v>0</v>
      </c>
      <c r="AS59" s="79">
        <f t="shared" si="67"/>
        <v>0</v>
      </c>
      <c r="AT59" s="79">
        <f t="shared" si="68"/>
        <v>0</v>
      </c>
      <c r="AU59" s="79">
        <f t="shared" si="69"/>
        <v>0</v>
      </c>
      <c r="AV59" s="79">
        <f t="shared" si="70"/>
        <v>0</v>
      </c>
      <c r="AW59" s="79">
        <f t="shared" si="71"/>
        <v>0</v>
      </c>
      <c r="AX59" s="79">
        <f t="shared" si="72"/>
        <v>0</v>
      </c>
      <c r="AY59" s="79">
        <f t="shared" si="73"/>
        <v>0</v>
      </c>
      <c r="AZ59" s="79">
        <f t="shared" si="74"/>
        <v>0</v>
      </c>
      <c r="BA59" s="79">
        <f t="shared" si="75"/>
        <v>0</v>
      </c>
      <c r="BB59" s="79">
        <f t="shared" si="76"/>
        <v>0</v>
      </c>
      <c r="BC59" s="79">
        <f t="shared" si="77"/>
        <v>150000</v>
      </c>
      <c r="BD59" s="79">
        <f t="shared" si="78"/>
        <v>0</v>
      </c>
      <c r="BE59" s="79">
        <f t="shared" si="79"/>
        <v>0</v>
      </c>
      <c r="BF59" s="62">
        <f t="shared" si="53"/>
        <v>150000</v>
      </c>
      <c r="BG59" s="62">
        <f t="shared" si="54"/>
        <v>0</v>
      </c>
    </row>
    <row r="60" spans="1:59" ht="60" customHeight="1" thickBot="1" x14ac:dyDescent="0.4">
      <c r="A60" s="40">
        <v>54</v>
      </c>
      <c r="B60" s="41">
        <v>54129</v>
      </c>
      <c r="C60" s="42" t="s">
        <v>101</v>
      </c>
      <c r="D60" s="41" t="s">
        <v>57</v>
      </c>
      <c r="E60" s="39">
        <f>K60+L60+M60+N60+O60+P60+Q60+R60+S60+T60+U60+V60+W60+X60+Y60+Z60+AA60+AB60</f>
        <v>1</v>
      </c>
      <c r="F60" s="43">
        <f t="shared" si="81"/>
        <v>1</v>
      </c>
      <c r="G60" s="41">
        <v>72102900</v>
      </c>
      <c r="H60" s="10">
        <v>180000</v>
      </c>
      <c r="I60" s="13">
        <v>220000</v>
      </c>
      <c r="J60" s="13"/>
      <c r="K60" s="80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2">
        <v>1</v>
      </c>
      <c r="AA60" s="81"/>
      <c r="AB60" s="83"/>
      <c r="AC60" s="2"/>
      <c r="AD60" s="16">
        <f t="shared" si="82"/>
        <v>200000</v>
      </c>
      <c r="AE60" s="16">
        <f t="shared" si="83"/>
        <v>28284</v>
      </c>
      <c r="AF60" s="18">
        <f t="shared" si="84"/>
        <v>0.14141999999999999</v>
      </c>
      <c r="AG60" s="19">
        <f t="shared" si="85"/>
        <v>228284</v>
      </c>
      <c r="AH60" s="19">
        <f t="shared" si="86"/>
        <v>171716</v>
      </c>
      <c r="AI60" s="17" t="str">
        <f t="shared" si="87"/>
        <v>SE ACEPTA</v>
      </c>
      <c r="AJ60" s="17" t="str">
        <f t="shared" si="88"/>
        <v>SE ACEPTA</v>
      </c>
      <c r="AK60" s="2"/>
      <c r="AL60" s="77">
        <f t="shared" si="89"/>
        <v>180000</v>
      </c>
      <c r="AM60" s="78">
        <f>+AL60*E60</f>
        <v>180000</v>
      </c>
      <c r="AN60" s="79">
        <f t="shared" si="52"/>
        <v>0</v>
      </c>
      <c r="AO60" s="79">
        <f t="shared" si="80"/>
        <v>0</v>
      </c>
      <c r="AP60" s="79">
        <f t="shared" si="90"/>
        <v>0</v>
      </c>
      <c r="AQ60" s="79">
        <f t="shared" si="91"/>
        <v>0</v>
      </c>
      <c r="AR60" s="79">
        <f t="shared" si="92"/>
        <v>0</v>
      </c>
      <c r="AS60" s="79">
        <f t="shared" si="67"/>
        <v>0</v>
      </c>
      <c r="AT60" s="79">
        <f t="shared" si="68"/>
        <v>0</v>
      </c>
      <c r="AU60" s="79">
        <f t="shared" si="69"/>
        <v>0</v>
      </c>
      <c r="AV60" s="79">
        <f t="shared" si="70"/>
        <v>0</v>
      </c>
      <c r="AW60" s="79">
        <f t="shared" si="71"/>
        <v>0</v>
      </c>
      <c r="AX60" s="79">
        <f t="shared" si="72"/>
        <v>0</v>
      </c>
      <c r="AY60" s="79">
        <f t="shared" si="73"/>
        <v>0</v>
      </c>
      <c r="AZ60" s="79">
        <f t="shared" si="74"/>
        <v>0</v>
      </c>
      <c r="BA60" s="79">
        <f t="shared" si="75"/>
        <v>0</v>
      </c>
      <c r="BB60" s="79">
        <f t="shared" si="76"/>
        <v>0</v>
      </c>
      <c r="BC60" s="79">
        <f t="shared" si="77"/>
        <v>180000</v>
      </c>
      <c r="BD60" s="79">
        <f t="shared" si="78"/>
        <v>0</v>
      </c>
      <c r="BE60" s="79">
        <f t="shared" si="79"/>
        <v>0</v>
      </c>
      <c r="BF60" s="62">
        <f t="shared" si="53"/>
        <v>180000</v>
      </c>
      <c r="BG60" s="62">
        <f t="shared" si="54"/>
        <v>0</v>
      </c>
    </row>
    <row r="61" spans="1:59" ht="60" customHeight="1" thickBot="1" x14ac:dyDescent="0.4">
      <c r="A61" s="40">
        <v>55</v>
      </c>
      <c r="B61" s="41">
        <v>54129</v>
      </c>
      <c r="C61" s="42" t="s">
        <v>102</v>
      </c>
      <c r="D61" s="41" t="s">
        <v>57</v>
      </c>
      <c r="E61" s="39">
        <f>K61+L61+M61+N61+O61+P61+Q61+R61+S61+T61+U61+V61+W61+X61+Y61+Z61+AA61+AB61</f>
        <v>1</v>
      </c>
      <c r="F61" s="43">
        <f t="shared" si="81"/>
        <v>1</v>
      </c>
      <c r="G61" s="41">
        <v>72102900</v>
      </c>
      <c r="H61" s="10">
        <v>180000</v>
      </c>
      <c r="I61" s="13">
        <v>180000</v>
      </c>
      <c r="J61" s="13"/>
      <c r="K61" s="80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2">
        <v>1</v>
      </c>
      <c r="AA61" s="81"/>
      <c r="AB61" s="83"/>
      <c r="AC61" s="2"/>
      <c r="AD61" s="16">
        <f t="shared" si="82"/>
        <v>180000</v>
      </c>
      <c r="AE61" s="16">
        <v>0</v>
      </c>
      <c r="AF61" s="18">
        <f t="shared" si="84"/>
        <v>0</v>
      </c>
      <c r="AG61" s="19">
        <f t="shared" si="85"/>
        <v>180000</v>
      </c>
      <c r="AH61" s="19">
        <f t="shared" si="86"/>
        <v>180000</v>
      </c>
      <c r="AI61" s="17" t="str">
        <f t="shared" si="87"/>
        <v>SE ACEPTA</v>
      </c>
      <c r="AJ61" s="17" t="str">
        <f t="shared" si="88"/>
        <v>SE ACEPTA</v>
      </c>
      <c r="AK61" s="2"/>
      <c r="AL61" s="77">
        <f t="shared" si="89"/>
        <v>180000</v>
      </c>
      <c r="AM61" s="78">
        <f>+AL61*E61</f>
        <v>180000</v>
      </c>
      <c r="AN61" s="79">
        <f t="shared" si="52"/>
        <v>0</v>
      </c>
      <c r="AO61" s="79">
        <f t="shared" si="80"/>
        <v>0</v>
      </c>
      <c r="AP61" s="79">
        <f t="shared" si="90"/>
        <v>0</v>
      </c>
      <c r="AQ61" s="79">
        <f t="shared" si="91"/>
        <v>0</v>
      </c>
      <c r="AR61" s="79">
        <f t="shared" si="92"/>
        <v>0</v>
      </c>
      <c r="AS61" s="79">
        <f t="shared" si="67"/>
        <v>0</v>
      </c>
      <c r="AT61" s="79">
        <f t="shared" si="68"/>
        <v>0</v>
      </c>
      <c r="AU61" s="79">
        <f t="shared" si="69"/>
        <v>0</v>
      </c>
      <c r="AV61" s="79">
        <f t="shared" si="70"/>
        <v>0</v>
      </c>
      <c r="AW61" s="79">
        <f t="shared" si="71"/>
        <v>0</v>
      </c>
      <c r="AX61" s="79">
        <f t="shared" si="72"/>
        <v>0</v>
      </c>
      <c r="AY61" s="79">
        <f t="shared" si="73"/>
        <v>0</v>
      </c>
      <c r="AZ61" s="79">
        <f t="shared" si="74"/>
        <v>0</v>
      </c>
      <c r="BA61" s="79">
        <f t="shared" si="75"/>
        <v>0</v>
      </c>
      <c r="BB61" s="79">
        <f t="shared" si="76"/>
        <v>0</v>
      </c>
      <c r="BC61" s="79">
        <f t="shared" si="77"/>
        <v>180000</v>
      </c>
      <c r="BD61" s="79">
        <f t="shared" si="78"/>
        <v>0</v>
      </c>
      <c r="BE61" s="79">
        <f t="shared" si="79"/>
        <v>0</v>
      </c>
      <c r="BF61" s="62">
        <f t="shared" si="53"/>
        <v>180000</v>
      </c>
      <c r="BG61" s="62">
        <f t="shared" si="54"/>
        <v>0</v>
      </c>
    </row>
    <row r="62" spans="1:59" ht="48" customHeight="1" thickBot="1" x14ac:dyDescent="0.4">
      <c r="A62" s="40">
        <v>56</v>
      </c>
      <c r="B62" s="41">
        <v>54129</v>
      </c>
      <c r="C62" s="42" t="s">
        <v>103</v>
      </c>
      <c r="D62" s="41" t="s">
        <v>57</v>
      </c>
      <c r="E62" s="39">
        <f>K62+L62+M62+N62+O62+P62+Q62+R62+S62+T62+U62+V62+W62+X62+Y62+Z62+AA62+AB62</f>
        <v>1</v>
      </c>
      <c r="F62" s="43">
        <f t="shared" si="81"/>
        <v>1</v>
      </c>
      <c r="G62" s="41">
        <v>72102900</v>
      </c>
      <c r="H62" s="10">
        <v>150000</v>
      </c>
      <c r="I62" s="13">
        <v>135000</v>
      </c>
      <c r="J62" s="13"/>
      <c r="K62" s="80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2">
        <v>1</v>
      </c>
      <c r="AA62" s="81"/>
      <c r="AB62" s="83"/>
      <c r="AC62" s="2"/>
      <c r="AD62" s="16">
        <f t="shared" si="82"/>
        <v>142500</v>
      </c>
      <c r="AE62" s="16">
        <f t="shared" ref="AE62:AE78" si="93">+ROUND(STDEVA(H62,I62,J62),0)</f>
        <v>10607</v>
      </c>
      <c r="AF62" s="18">
        <f t="shared" si="84"/>
        <v>7.4435087719298243E-2</v>
      </c>
      <c r="AG62" s="19">
        <f t="shared" si="85"/>
        <v>153107</v>
      </c>
      <c r="AH62" s="19">
        <f t="shared" si="86"/>
        <v>131893</v>
      </c>
      <c r="AI62" s="17" t="str">
        <f t="shared" si="87"/>
        <v>SE ACEPTA</v>
      </c>
      <c r="AJ62" s="17" t="str">
        <f t="shared" si="88"/>
        <v>SE ACEPTA</v>
      </c>
      <c r="AK62" s="2"/>
      <c r="AL62" s="77">
        <f t="shared" si="89"/>
        <v>150000</v>
      </c>
      <c r="AM62" s="78">
        <f>+AL62*E62</f>
        <v>150000</v>
      </c>
      <c r="AN62" s="79">
        <f t="shared" si="52"/>
        <v>0</v>
      </c>
      <c r="AO62" s="79">
        <f t="shared" si="80"/>
        <v>0</v>
      </c>
      <c r="AP62" s="79">
        <f t="shared" si="90"/>
        <v>0</v>
      </c>
      <c r="AQ62" s="79">
        <f t="shared" si="91"/>
        <v>0</v>
      </c>
      <c r="AR62" s="79">
        <f t="shared" si="92"/>
        <v>0</v>
      </c>
      <c r="AS62" s="79">
        <f t="shared" si="67"/>
        <v>0</v>
      </c>
      <c r="AT62" s="79">
        <f t="shared" si="68"/>
        <v>0</v>
      </c>
      <c r="AU62" s="79">
        <f t="shared" si="69"/>
        <v>0</v>
      </c>
      <c r="AV62" s="79">
        <f t="shared" si="70"/>
        <v>0</v>
      </c>
      <c r="AW62" s="79">
        <f t="shared" si="71"/>
        <v>0</v>
      </c>
      <c r="AX62" s="79">
        <f t="shared" si="72"/>
        <v>0</v>
      </c>
      <c r="AY62" s="79">
        <f t="shared" si="73"/>
        <v>0</v>
      </c>
      <c r="AZ62" s="79">
        <f t="shared" si="74"/>
        <v>0</v>
      </c>
      <c r="BA62" s="79">
        <f t="shared" si="75"/>
        <v>0</v>
      </c>
      <c r="BB62" s="79">
        <f t="shared" si="76"/>
        <v>0</v>
      </c>
      <c r="BC62" s="79">
        <f t="shared" si="77"/>
        <v>150000</v>
      </c>
      <c r="BD62" s="79">
        <f t="shared" si="78"/>
        <v>0</v>
      </c>
      <c r="BE62" s="79">
        <f t="shared" si="79"/>
        <v>0</v>
      </c>
      <c r="BF62" s="62">
        <f t="shared" si="53"/>
        <v>150000</v>
      </c>
      <c r="BG62" s="62">
        <f t="shared" si="54"/>
        <v>0</v>
      </c>
    </row>
    <row r="63" spans="1:59" ht="15" customHeight="1" thickBot="1" x14ac:dyDescent="0.4">
      <c r="A63" s="40">
        <v>57</v>
      </c>
      <c r="B63" s="41">
        <v>54129</v>
      </c>
      <c r="C63" s="42" t="s">
        <v>104</v>
      </c>
      <c r="D63" s="41" t="s">
        <v>57</v>
      </c>
      <c r="E63" s="39">
        <f>K63+L63+M63+N63+O63+P63+Q63+R63+S63+T63+U63+V63+W63+X63+Y63+Z63+AA63+AB63</f>
        <v>1</v>
      </c>
      <c r="F63" s="43">
        <f t="shared" si="81"/>
        <v>1</v>
      </c>
      <c r="G63" s="41">
        <v>72102900</v>
      </c>
      <c r="H63" s="10">
        <v>500000</v>
      </c>
      <c r="I63" s="13">
        <v>450000</v>
      </c>
      <c r="J63" s="13"/>
      <c r="K63" s="80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2">
        <v>1</v>
      </c>
      <c r="AA63" s="81"/>
      <c r="AB63" s="83"/>
      <c r="AC63" s="2"/>
      <c r="AD63" s="16">
        <f t="shared" si="82"/>
        <v>475000</v>
      </c>
      <c r="AE63" s="16">
        <f t="shared" si="93"/>
        <v>35355</v>
      </c>
      <c r="AF63" s="18">
        <f t="shared" si="84"/>
        <v>7.4431578947368418E-2</v>
      </c>
      <c r="AG63" s="19">
        <f t="shared" si="85"/>
        <v>510355</v>
      </c>
      <c r="AH63" s="19">
        <f t="shared" si="86"/>
        <v>439645</v>
      </c>
      <c r="AI63" s="17" t="str">
        <f t="shared" si="87"/>
        <v>SE ACEPTA</v>
      </c>
      <c r="AJ63" s="17" t="str">
        <f t="shared" si="88"/>
        <v>SE ACEPTA</v>
      </c>
      <c r="AK63" s="2"/>
      <c r="AL63" s="77">
        <f t="shared" si="89"/>
        <v>500000</v>
      </c>
      <c r="AM63" s="78">
        <f>+AL63*E63</f>
        <v>500000</v>
      </c>
      <c r="AN63" s="79">
        <f t="shared" si="52"/>
        <v>0</v>
      </c>
      <c r="AO63" s="79">
        <f t="shared" si="80"/>
        <v>0</v>
      </c>
      <c r="AP63" s="79">
        <f t="shared" si="90"/>
        <v>0</v>
      </c>
      <c r="AQ63" s="79">
        <f t="shared" si="91"/>
        <v>0</v>
      </c>
      <c r="AR63" s="79">
        <f t="shared" si="92"/>
        <v>0</v>
      </c>
      <c r="AS63" s="79">
        <f t="shared" si="67"/>
        <v>0</v>
      </c>
      <c r="AT63" s="79">
        <f t="shared" si="68"/>
        <v>0</v>
      </c>
      <c r="AU63" s="79">
        <f t="shared" si="69"/>
        <v>0</v>
      </c>
      <c r="AV63" s="79">
        <f t="shared" si="70"/>
        <v>0</v>
      </c>
      <c r="AW63" s="79">
        <f t="shared" si="71"/>
        <v>0</v>
      </c>
      <c r="AX63" s="79">
        <f t="shared" si="72"/>
        <v>0</v>
      </c>
      <c r="AY63" s="79">
        <f t="shared" si="73"/>
        <v>0</v>
      </c>
      <c r="AZ63" s="79">
        <f t="shared" si="74"/>
        <v>0</v>
      </c>
      <c r="BA63" s="79">
        <f t="shared" si="75"/>
        <v>0</v>
      </c>
      <c r="BB63" s="79">
        <f t="shared" si="76"/>
        <v>0</v>
      </c>
      <c r="BC63" s="79">
        <f t="shared" si="77"/>
        <v>500000</v>
      </c>
      <c r="BD63" s="79">
        <f t="shared" si="78"/>
        <v>0</v>
      </c>
      <c r="BE63" s="79">
        <f t="shared" si="79"/>
        <v>0</v>
      </c>
      <c r="BF63" s="62">
        <f t="shared" si="53"/>
        <v>500000</v>
      </c>
      <c r="BG63" s="62">
        <f t="shared" si="54"/>
        <v>0</v>
      </c>
    </row>
    <row r="64" spans="1:59" ht="60" customHeight="1" thickBot="1" x14ac:dyDescent="0.4">
      <c r="A64" s="40">
        <v>58</v>
      </c>
      <c r="B64" s="41">
        <v>54129</v>
      </c>
      <c r="C64" s="42" t="s">
        <v>105</v>
      </c>
      <c r="D64" s="41" t="s">
        <v>57</v>
      </c>
      <c r="E64" s="39">
        <f>K64+L64+M64+N64+O64+P64+Q64+R64+S64+T64+U64+V64+W64+X64+Y64+Z64+AA64+AB64</f>
        <v>1</v>
      </c>
      <c r="F64" s="43">
        <f t="shared" si="81"/>
        <v>1</v>
      </c>
      <c r="G64" s="41">
        <v>72102900</v>
      </c>
      <c r="H64" s="10">
        <v>150000</v>
      </c>
      <c r="I64" s="13">
        <v>135000</v>
      </c>
      <c r="J64" s="13"/>
      <c r="K64" s="80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2">
        <v>1</v>
      </c>
      <c r="AA64" s="81"/>
      <c r="AB64" s="83"/>
      <c r="AC64" s="2"/>
      <c r="AD64" s="16">
        <f t="shared" si="82"/>
        <v>142500</v>
      </c>
      <c r="AE64" s="16">
        <f t="shared" si="93"/>
        <v>10607</v>
      </c>
      <c r="AF64" s="18">
        <f t="shared" si="84"/>
        <v>7.4435087719298243E-2</v>
      </c>
      <c r="AG64" s="19">
        <f t="shared" si="85"/>
        <v>153107</v>
      </c>
      <c r="AH64" s="19">
        <f t="shared" si="86"/>
        <v>131893</v>
      </c>
      <c r="AI64" s="17" t="str">
        <f t="shared" si="87"/>
        <v>SE ACEPTA</v>
      </c>
      <c r="AJ64" s="17" t="str">
        <f t="shared" si="88"/>
        <v>SE ACEPTA</v>
      </c>
      <c r="AK64" s="2"/>
      <c r="AL64" s="77">
        <f t="shared" si="89"/>
        <v>150000</v>
      </c>
      <c r="AM64" s="78">
        <f>+AL64*E64</f>
        <v>150000</v>
      </c>
      <c r="AN64" s="79">
        <f t="shared" si="52"/>
        <v>0</v>
      </c>
      <c r="AO64" s="79">
        <f t="shared" si="80"/>
        <v>0</v>
      </c>
      <c r="AP64" s="79">
        <f t="shared" si="90"/>
        <v>0</v>
      </c>
      <c r="AQ64" s="79">
        <f t="shared" si="91"/>
        <v>0</v>
      </c>
      <c r="AR64" s="79">
        <f t="shared" si="92"/>
        <v>0</v>
      </c>
      <c r="AS64" s="79">
        <f t="shared" si="67"/>
        <v>0</v>
      </c>
      <c r="AT64" s="79">
        <f t="shared" si="68"/>
        <v>0</v>
      </c>
      <c r="AU64" s="79">
        <f t="shared" si="69"/>
        <v>0</v>
      </c>
      <c r="AV64" s="79">
        <f t="shared" si="70"/>
        <v>0</v>
      </c>
      <c r="AW64" s="79">
        <f t="shared" si="71"/>
        <v>0</v>
      </c>
      <c r="AX64" s="79">
        <f t="shared" si="72"/>
        <v>0</v>
      </c>
      <c r="AY64" s="79">
        <f t="shared" si="73"/>
        <v>0</v>
      </c>
      <c r="AZ64" s="79">
        <f t="shared" si="74"/>
        <v>0</v>
      </c>
      <c r="BA64" s="79">
        <f t="shared" si="75"/>
        <v>0</v>
      </c>
      <c r="BB64" s="79">
        <f t="shared" si="76"/>
        <v>0</v>
      </c>
      <c r="BC64" s="79">
        <f t="shared" si="77"/>
        <v>150000</v>
      </c>
      <c r="BD64" s="79">
        <f t="shared" si="78"/>
        <v>0</v>
      </c>
      <c r="BE64" s="79">
        <f t="shared" si="79"/>
        <v>0</v>
      </c>
      <c r="BF64" s="62">
        <f t="shared" si="53"/>
        <v>150000</v>
      </c>
      <c r="BG64" s="62">
        <f t="shared" si="54"/>
        <v>0</v>
      </c>
    </row>
    <row r="65" spans="1:59" ht="48" customHeight="1" thickBot="1" x14ac:dyDescent="0.4">
      <c r="A65" s="40">
        <v>59</v>
      </c>
      <c r="B65" s="41">
        <v>54129</v>
      </c>
      <c r="C65" s="42" t="s">
        <v>106</v>
      </c>
      <c r="D65" s="41" t="s">
        <v>57</v>
      </c>
      <c r="E65" s="39">
        <f>K65+L65+M65+N65+O65+P65+Q65+R65+S65+T65+U65+V65+W65+X65+Y65+Z65+AA65+AB65</f>
        <v>1</v>
      </c>
      <c r="F65" s="43">
        <f t="shared" si="81"/>
        <v>1</v>
      </c>
      <c r="G65" s="41">
        <v>72102900</v>
      </c>
      <c r="H65" s="10">
        <v>50000</v>
      </c>
      <c r="I65" s="13">
        <v>45000</v>
      </c>
      <c r="J65" s="13"/>
      <c r="K65" s="80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2">
        <v>1</v>
      </c>
      <c r="AA65" s="81"/>
      <c r="AB65" s="83"/>
      <c r="AC65" s="2"/>
      <c r="AD65" s="16">
        <f t="shared" si="82"/>
        <v>47500</v>
      </c>
      <c r="AE65" s="16">
        <f t="shared" si="93"/>
        <v>3536</v>
      </c>
      <c r="AF65" s="18">
        <f t="shared" si="84"/>
        <v>7.4442105263157893E-2</v>
      </c>
      <c r="AG65" s="19">
        <f t="shared" si="85"/>
        <v>51036</v>
      </c>
      <c r="AH65" s="19">
        <f t="shared" si="86"/>
        <v>43964</v>
      </c>
      <c r="AI65" s="17" t="str">
        <f t="shared" si="87"/>
        <v>SE ACEPTA</v>
      </c>
      <c r="AJ65" s="17" t="str">
        <f t="shared" si="88"/>
        <v>SE ACEPTA</v>
      </c>
      <c r="AK65" s="2"/>
      <c r="AL65" s="77">
        <f t="shared" si="89"/>
        <v>50000</v>
      </c>
      <c r="AM65" s="78">
        <f>+AL65*E65</f>
        <v>50000</v>
      </c>
      <c r="AN65" s="79">
        <f t="shared" ref="AN65:AN96" si="94">AL65*K65</f>
        <v>0</v>
      </c>
      <c r="AO65" s="79">
        <f t="shared" si="80"/>
        <v>0</v>
      </c>
      <c r="AP65" s="79">
        <f t="shared" si="90"/>
        <v>0</v>
      </c>
      <c r="AQ65" s="79">
        <f t="shared" si="91"/>
        <v>0</v>
      </c>
      <c r="AR65" s="79">
        <f t="shared" si="92"/>
        <v>0</v>
      </c>
      <c r="AS65" s="79">
        <f t="shared" si="67"/>
        <v>0</v>
      </c>
      <c r="AT65" s="79">
        <f t="shared" si="68"/>
        <v>0</v>
      </c>
      <c r="AU65" s="79">
        <f t="shared" si="69"/>
        <v>0</v>
      </c>
      <c r="AV65" s="79">
        <f t="shared" si="70"/>
        <v>0</v>
      </c>
      <c r="AW65" s="79">
        <f t="shared" si="71"/>
        <v>0</v>
      </c>
      <c r="AX65" s="79">
        <f t="shared" si="72"/>
        <v>0</v>
      </c>
      <c r="AY65" s="79">
        <f t="shared" si="73"/>
        <v>0</v>
      </c>
      <c r="AZ65" s="79">
        <f t="shared" si="74"/>
        <v>0</v>
      </c>
      <c r="BA65" s="79">
        <f t="shared" si="75"/>
        <v>0</v>
      </c>
      <c r="BB65" s="79">
        <f t="shared" si="76"/>
        <v>0</v>
      </c>
      <c r="BC65" s="79">
        <f t="shared" si="77"/>
        <v>50000</v>
      </c>
      <c r="BD65" s="79">
        <f t="shared" si="78"/>
        <v>0</v>
      </c>
      <c r="BE65" s="79">
        <f t="shared" si="79"/>
        <v>0</v>
      </c>
      <c r="BF65" s="62">
        <f t="shared" ref="BF65:BF96" si="95">SUM(AN65:BE65)</f>
        <v>50000</v>
      </c>
      <c r="BG65" s="62">
        <f t="shared" ref="BG65:BG96" si="96">+AM65-BF65</f>
        <v>0</v>
      </c>
    </row>
    <row r="66" spans="1:59" ht="36" customHeight="1" thickBot="1" x14ac:dyDescent="0.4">
      <c r="A66" s="40">
        <v>60</v>
      </c>
      <c r="B66" s="41">
        <v>54129</v>
      </c>
      <c r="C66" s="42" t="s">
        <v>107</v>
      </c>
      <c r="D66" s="41" t="s">
        <v>57</v>
      </c>
      <c r="E66" s="39">
        <f>K66+L66+M66+N66+O66+P66+Q66+R66+S66+T66+U66+V66+W66+X66+Y66+Z66+AA66+AB66</f>
        <v>1</v>
      </c>
      <c r="F66" s="43">
        <f t="shared" si="81"/>
        <v>1</v>
      </c>
      <c r="G66" s="41">
        <v>72102900</v>
      </c>
      <c r="H66" s="10">
        <v>180000</v>
      </c>
      <c r="I66" s="13">
        <v>162000</v>
      </c>
      <c r="J66" s="13">
        <v>206090.18648905811</v>
      </c>
      <c r="K66" s="80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2">
        <v>1</v>
      </c>
      <c r="AA66" s="81"/>
      <c r="AB66" s="83"/>
      <c r="AC66" s="2"/>
      <c r="AD66" s="16">
        <f t="shared" si="82"/>
        <v>182697</v>
      </c>
      <c r="AE66" s="16">
        <f t="shared" si="93"/>
        <v>22168</v>
      </c>
      <c r="AF66" s="18">
        <f t="shared" si="84"/>
        <v>0.12133751512066426</v>
      </c>
      <c r="AG66" s="19">
        <f t="shared" si="85"/>
        <v>204865</v>
      </c>
      <c r="AH66" s="19">
        <f t="shared" si="86"/>
        <v>160529</v>
      </c>
      <c r="AI66" s="17" t="str">
        <f t="shared" si="87"/>
        <v>SE ACEPTA</v>
      </c>
      <c r="AJ66" s="17" t="str">
        <f t="shared" si="88"/>
        <v>SE ACEPTA</v>
      </c>
      <c r="AK66" s="2"/>
      <c r="AL66" s="77">
        <f t="shared" si="89"/>
        <v>193045</v>
      </c>
      <c r="AM66" s="78">
        <f>+AL66*E66</f>
        <v>193045</v>
      </c>
      <c r="AN66" s="79">
        <f t="shared" si="94"/>
        <v>0</v>
      </c>
      <c r="AO66" s="79">
        <f t="shared" si="80"/>
        <v>0</v>
      </c>
      <c r="AP66" s="79">
        <f t="shared" si="90"/>
        <v>0</v>
      </c>
      <c r="AQ66" s="79">
        <f t="shared" si="91"/>
        <v>0</v>
      </c>
      <c r="AR66" s="79">
        <f t="shared" si="92"/>
        <v>0</v>
      </c>
      <c r="AS66" s="79">
        <f t="shared" si="67"/>
        <v>0</v>
      </c>
      <c r="AT66" s="79">
        <f t="shared" si="68"/>
        <v>0</v>
      </c>
      <c r="AU66" s="79">
        <f t="shared" si="69"/>
        <v>0</v>
      </c>
      <c r="AV66" s="79">
        <f t="shared" si="70"/>
        <v>0</v>
      </c>
      <c r="AW66" s="79">
        <f t="shared" si="71"/>
        <v>0</v>
      </c>
      <c r="AX66" s="79">
        <f t="shared" si="72"/>
        <v>0</v>
      </c>
      <c r="AY66" s="79">
        <f t="shared" si="73"/>
        <v>0</v>
      </c>
      <c r="AZ66" s="79">
        <f t="shared" si="74"/>
        <v>0</v>
      </c>
      <c r="BA66" s="79">
        <f t="shared" si="75"/>
        <v>0</v>
      </c>
      <c r="BB66" s="79">
        <f t="shared" si="76"/>
        <v>0</v>
      </c>
      <c r="BC66" s="79">
        <f t="shared" si="77"/>
        <v>193045</v>
      </c>
      <c r="BD66" s="79">
        <f t="shared" si="78"/>
        <v>0</v>
      </c>
      <c r="BE66" s="79">
        <f t="shared" si="79"/>
        <v>0</v>
      </c>
      <c r="BF66" s="62">
        <f t="shared" si="95"/>
        <v>193045</v>
      </c>
      <c r="BG66" s="62">
        <f t="shared" si="96"/>
        <v>0</v>
      </c>
    </row>
    <row r="67" spans="1:59" ht="48" customHeight="1" thickBot="1" x14ac:dyDescent="0.4">
      <c r="A67" s="40">
        <v>61</v>
      </c>
      <c r="B67" s="41">
        <v>54129</v>
      </c>
      <c r="C67" s="42" t="s">
        <v>108</v>
      </c>
      <c r="D67" s="41" t="s">
        <v>57</v>
      </c>
      <c r="E67" s="39">
        <f>K67+L67+M67+N67+O67+P67+Q67+R67+S67+T67+U67+V67+W67+X67+Y67+Z67+AA67+AB67</f>
        <v>41</v>
      </c>
      <c r="F67" s="43">
        <f t="shared" si="81"/>
        <v>41</v>
      </c>
      <c r="G67" s="41">
        <v>72102900</v>
      </c>
      <c r="H67" s="10">
        <v>80000</v>
      </c>
      <c r="I67" s="13">
        <v>72000</v>
      </c>
      <c r="J67" s="13">
        <v>95040.871170314</v>
      </c>
      <c r="K67" s="80"/>
      <c r="L67" s="81"/>
      <c r="M67" s="81"/>
      <c r="N67" s="81"/>
      <c r="O67" s="81">
        <v>35</v>
      </c>
      <c r="P67" s="81"/>
      <c r="Q67" s="81"/>
      <c r="R67" s="81"/>
      <c r="S67" s="81"/>
      <c r="T67" s="81"/>
      <c r="U67" s="81"/>
      <c r="V67" s="81"/>
      <c r="W67" s="81"/>
      <c r="X67" s="81">
        <v>5</v>
      </c>
      <c r="Y67" s="81"/>
      <c r="Z67" s="82">
        <v>1</v>
      </c>
      <c r="AA67" s="81"/>
      <c r="AB67" s="83"/>
      <c r="AC67" s="2"/>
      <c r="AD67" s="16">
        <f t="shared" si="82"/>
        <v>82347</v>
      </c>
      <c r="AE67" s="16">
        <f t="shared" si="93"/>
        <v>11698</v>
      </c>
      <c r="AF67" s="18">
        <f t="shared" si="84"/>
        <v>0.14205739128322828</v>
      </c>
      <c r="AG67" s="19">
        <f t="shared" si="85"/>
        <v>94045</v>
      </c>
      <c r="AH67" s="19">
        <f t="shared" si="86"/>
        <v>70649</v>
      </c>
      <c r="AI67" s="17" t="str">
        <f t="shared" si="87"/>
        <v>SE ACEPTA</v>
      </c>
      <c r="AJ67" s="17" t="str">
        <f t="shared" si="88"/>
        <v>SE ACEPTA</v>
      </c>
      <c r="AK67" s="2"/>
      <c r="AL67" s="77">
        <f t="shared" si="89"/>
        <v>87520</v>
      </c>
      <c r="AM67" s="78">
        <f>+AL67*E67</f>
        <v>3588320</v>
      </c>
      <c r="AN67" s="79">
        <f t="shared" si="94"/>
        <v>0</v>
      </c>
      <c r="AO67" s="79">
        <f>$AL$67*L67</f>
        <v>0</v>
      </c>
      <c r="AP67" s="79">
        <f>$AL$67*M67</f>
        <v>0</v>
      </c>
      <c r="AQ67" s="79">
        <f>$AL$67*N67</f>
        <v>0</v>
      </c>
      <c r="AR67" s="79">
        <f>$AL$67*O67</f>
        <v>3063200</v>
      </c>
      <c r="AS67" s="79">
        <f t="shared" si="67"/>
        <v>0</v>
      </c>
      <c r="AT67" s="79">
        <f t="shared" si="68"/>
        <v>0</v>
      </c>
      <c r="AU67" s="79">
        <f t="shared" si="69"/>
        <v>0</v>
      </c>
      <c r="AV67" s="79">
        <f t="shared" si="70"/>
        <v>0</v>
      </c>
      <c r="AW67" s="79">
        <f t="shared" si="71"/>
        <v>0</v>
      </c>
      <c r="AX67" s="79">
        <f t="shared" si="72"/>
        <v>0</v>
      </c>
      <c r="AY67" s="79">
        <f t="shared" si="73"/>
        <v>0</v>
      </c>
      <c r="AZ67" s="79">
        <f t="shared" si="74"/>
        <v>0</v>
      </c>
      <c r="BA67" s="79">
        <f t="shared" si="75"/>
        <v>437600</v>
      </c>
      <c r="BB67" s="79">
        <f t="shared" si="76"/>
        <v>0</v>
      </c>
      <c r="BC67" s="79">
        <f t="shared" si="77"/>
        <v>87520</v>
      </c>
      <c r="BD67" s="79">
        <f t="shared" si="78"/>
        <v>0</v>
      </c>
      <c r="BE67" s="79">
        <f t="shared" si="79"/>
        <v>0</v>
      </c>
      <c r="BF67" s="62">
        <f t="shared" si="95"/>
        <v>3588320</v>
      </c>
      <c r="BG67" s="62">
        <f t="shared" si="96"/>
        <v>0</v>
      </c>
    </row>
    <row r="68" spans="1:59" ht="108" customHeight="1" thickBot="1" x14ac:dyDescent="0.4">
      <c r="A68" s="40">
        <v>62</v>
      </c>
      <c r="B68" s="41">
        <v>54129</v>
      </c>
      <c r="C68" s="42" t="s">
        <v>109</v>
      </c>
      <c r="D68" s="41" t="s">
        <v>57</v>
      </c>
      <c r="E68" s="39">
        <f>K68+L68+M68+N68+O68+P68+Q68+R68+S68+T68+U68+V68+W68+X68+Y68+Z68+AA68+AB68</f>
        <v>26</v>
      </c>
      <c r="F68" s="43">
        <f t="shared" si="81"/>
        <v>26</v>
      </c>
      <c r="G68" s="41">
        <v>72102900</v>
      </c>
      <c r="H68" s="10">
        <v>250000</v>
      </c>
      <c r="I68" s="13">
        <v>225000</v>
      </c>
      <c r="J68" s="13"/>
      <c r="K68" s="80"/>
      <c r="L68" s="81"/>
      <c r="M68" s="81"/>
      <c r="N68" s="81"/>
      <c r="O68" s="81">
        <v>20</v>
      </c>
      <c r="P68" s="81"/>
      <c r="Q68" s="81">
        <v>5</v>
      </c>
      <c r="R68" s="81"/>
      <c r="S68" s="81"/>
      <c r="T68" s="81"/>
      <c r="U68" s="81"/>
      <c r="V68" s="81"/>
      <c r="W68" s="81"/>
      <c r="X68" s="81"/>
      <c r="Y68" s="81"/>
      <c r="Z68" s="82">
        <v>1</v>
      </c>
      <c r="AA68" s="81"/>
      <c r="AB68" s="83"/>
      <c r="AC68" s="2"/>
      <c r="AD68" s="16">
        <f t="shared" si="82"/>
        <v>237500</v>
      </c>
      <c r="AE68" s="16">
        <f t="shared" si="93"/>
        <v>17678</v>
      </c>
      <c r="AF68" s="18">
        <f t="shared" si="84"/>
        <v>7.4433684210526319E-2</v>
      </c>
      <c r="AG68" s="19">
        <f t="shared" si="85"/>
        <v>255178</v>
      </c>
      <c r="AH68" s="19">
        <f t="shared" si="86"/>
        <v>219822</v>
      </c>
      <c r="AI68" s="17" t="str">
        <f t="shared" si="87"/>
        <v>SE ACEPTA</v>
      </c>
      <c r="AJ68" s="17" t="str">
        <f t="shared" si="88"/>
        <v>SE ACEPTA</v>
      </c>
      <c r="AK68" s="2"/>
      <c r="AL68" s="77">
        <f t="shared" si="89"/>
        <v>250000</v>
      </c>
      <c r="AM68" s="78">
        <f>+AL68*E68</f>
        <v>6500000</v>
      </c>
      <c r="AN68" s="79">
        <f t="shared" si="94"/>
        <v>0</v>
      </c>
      <c r="AO68" s="79">
        <f t="shared" si="80"/>
        <v>0</v>
      </c>
      <c r="AP68" s="79">
        <f t="shared" si="90"/>
        <v>0</v>
      </c>
      <c r="AQ68" s="79">
        <f t="shared" si="91"/>
        <v>0</v>
      </c>
      <c r="AR68" s="79">
        <f>$AL$68*O68</f>
        <v>5000000</v>
      </c>
      <c r="AS68" s="79">
        <f t="shared" si="67"/>
        <v>0</v>
      </c>
      <c r="AT68" s="79">
        <f t="shared" si="68"/>
        <v>1250000</v>
      </c>
      <c r="AU68" s="79">
        <f t="shared" si="69"/>
        <v>0</v>
      </c>
      <c r="AV68" s="79">
        <f t="shared" si="70"/>
        <v>0</v>
      </c>
      <c r="AW68" s="79">
        <f t="shared" si="71"/>
        <v>0</v>
      </c>
      <c r="AX68" s="79">
        <f t="shared" si="72"/>
        <v>0</v>
      </c>
      <c r="AY68" s="79">
        <f t="shared" si="73"/>
        <v>0</v>
      </c>
      <c r="AZ68" s="79">
        <f t="shared" si="74"/>
        <v>0</v>
      </c>
      <c r="BA68" s="79">
        <f t="shared" si="75"/>
        <v>0</v>
      </c>
      <c r="BB68" s="79">
        <f t="shared" si="76"/>
        <v>0</v>
      </c>
      <c r="BC68" s="79">
        <f t="shared" si="77"/>
        <v>250000</v>
      </c>
      <c r="BD68" s="79">
        <f t="shared" si="78"/>
        <v>0</v>
      </c>
      <c r="BE68" s="79">
        <f t="shared" si="79"/>
        <v>0</v>
      </c>
      <c r="BF68" s="62">
        <f t="shared" si="95"/>
        <v>6500000</v>
      </c>
      <c r="BG68" s="62">
        <f t="shared" si="96"/>
        <v>0</v>
      </c>
    </row>
    <row r="69" spans="1:59" ht="72" customHeight="1" thickBot="1" x14ac:dyDescent="0.4">
      <c r="A69" s="40">
        <v>63</v>
      </c>
      <c r="B69" s="41">
        <v>54129</v>
      </c>
      <c r="C69" s="42" t="s">
        <v>110</v>
      </c>
      <c r="D69" s="41" t="s">
        <v>52</v>
      </c>
      <c r="E69" s="39">
        <f>K69+L69+M69+N69+O69+P69+Q69+R69+S69+T69+U69+V69+W69+X69+Y69+Z69+AA69+AB69</f>
        <v>1</v>
      </c>
      <c r="F69" s="43">
        <f t="shared" si="81"/>
        <v>1</v>
      </c>
      <c r="G69" s="41">
        <v>72102900</v>
      </c>
      <c r="H69" s="10">
        <v>3000000</v>
      </c>
      <c r="I69" s="13">
        <v>2700000</v>
      </c>
      <c r="J69" s="13">
        <v>575567.42882968602</v>
      </c>
      <c r="K69" s="80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2">
        <v>1</v>
      </c>
      <c r="AA69" s="81"/>
      <c r="AB69" s="83"/>
      <c r="AC69" s="2"/>
      <c r="AD69" s="16">
        <f t="shared" si="82"/>
        <v>2091856</v>
      </c>
      <c r="AE69" s="16">
        <f t="shared" si="93"/>
        <v>1321684</v>
      </c>
      <c r="AF69" s="18">
        <f t="shared" si="84"/>
        <v>0.63182360544894101</v>
      </c>
      <c r="AG69" s="19">
        <f t="shared" si="85"/>
        <v>3413540</v>
      </c>
      <c r="AH69" s="19">
        <f t="shared" si="86"/>
        <v>770172</v>
      </c>
      <c r="AI69" s="17" t="str">
        <f t="shared" si="87"/>
        <v>SE ACEPTA</v>
      </c>
      <c r="AJ69" s="17" t="str">
        <f t="shared" si="88"/>
        <v>SE ACEPTA</v>
      </c>
      <c r="AK69" s="2"/>
      <c r="AL69" s="77">
        <f t="shared" si="89"/>
        <v>1787784</v>
      </c>
      <c r="AM69" s="78">
        <f>+AL69*E69</f>
        <v>1787784</v>
      </c>
      <c r="AN69" s="79">
        <f t="shared" si="94"/>
        <v>0</v>
      </c>
      <c r="AO69" s="79">
        <f t="shared" si="80"/>
        <v>0</v>
      </c>
      <c r="AP69" s="79">
        <f t="shared" si="90"/>
        <v>0</v>
      </c>
      <c r="AQ69" s="79">
        <f t="shared" si="91"/>
        <v>0</v>
      </c>
      <c r="AR69" s="79">
        <f>$AL$4*O69</f>
        <v>0</v>
      </c>
      <c r="AS69" s="79">
        <f t="shared" si="67"/>
        <v>0</v>
      </c>
      <c r="AT69" s="79">
        <f t="shared" si="68"/>
        <v>0</v>
      </c>
      <c r="AU69" s="79">
        <f t="shared" si="69"/>
        <v>0</v>
      </c>
      <c r="AV69" s="79">
        <f t="shared" si="70"/>
        <v>0</v>
      </c>
      <c r="AW69" s="79">
        <f t="shared" si="71"/>
        <v>0</v>
      </c>
      <c r="AX69" s="79">
        <f t="shared" si="72"/>
        <v>0</v>
      </c>
      <c r="AY69" s="79">
        <f t="shared" si="73"/>
        <v>0</v>
      </c>
      <c r="AZ69" s="79">
        <f t="shared" si="74"/>
        <v>0</v>
      </c>
      <c r="BA69" s="79">
        <f t="shared" si="75"/>
        <v>0</v>
      </c>
      <c r="BB69" s="79">
        <f t="shared" si="76"/>
        <v>0</v>
      </c>
      <c r="BC69" s="79">
        <f t="shared" si="77"/>
        <v>1787784</v>
      </c>
      <c r="BD69" s="79">
        <f t="shared" si="78"/>
        <v>0</v>
      </c>
      <c r="BE69" s="79">
        <f t="shared" si="79"/>
        <v>0</v>
      </c>
      <c r="BF69" s="62">
        <f t="shared" si="95"/>
        <v>1787784</v>
      </c>
      <c r="BG69" s="62">
        <f t="shared" si="96"/>
        <v>0</v>
      </c>
    </row>
    <row r="70" spans="1:59" ht="84" customHeight="1" thickBot="1" x14ac:dyDescent="0.4">
      <c r="A70" s="40">
        <v>64</v>
      </c>
      <c r="B70" s="41">
        <v>54129</v>
      </c>
      <c r="C70" s="42" t="s">
        <v>111</v>
      </c>
      <c r="D70" s="41" t="s">
        <v>57</v>
      </c>
      <c r="E70" s="39">
        <f>K70+L70+M70+N70+O70+P70+Q70+R70+S70+T70+U70+V70+W70+X70+Y70+Z70+AA70+AB70</f>
        <v>1</v>
      </c>
      <c r="F70" s="43">
        <f t="shared" si="81"/>
        <v>1</v>
      </c>
      <c r="G70" s="41">
        <v>72102900</v>
      </c>
      <c r="H70" s="10">
        <v>5000000</v>
      </c>
      <c r="I70" s="13">
        <v>4500000</v>
      </c>
      <c r="J70" s="13"/>
      <c r="K70" s="80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2">
        <v>1</v>
      </c>
      <c r="AA70" s="81"/>
      <c r="AB70" s="83"/>
      <c r="AC70" s="2"/>
      <c r="AD70" s="16">
        <f t="shared" si="82"/>
        <v>4750000</v>
      </c>
      <c r="AE70" s="16">
        <f t="shared" si="93"/>
        <v>353553</v>
      </c>
      <c r="AF70" s="18">
        <f t="shared" si="84"/>
        <v>7.4432210526315795E-2</v>
      </c>
      <c r="AG70" s="19">
        <f t="shared" si="85"/>
        <v>5103553</v>
      </c>
      <c r="AH70" s="19">
        <f t="shared" si="86"/>
        <v>4396447</v>
      </c>
      <c r="AI70" s="17" t="str">
        <f t="shared" si="87"/>
        <v>SE ACEPTA</v>
      </c>
      <c r="AJ70" s="17" t="str">
        <f t="shared" si="88"/>
        <v>SE ACEPTA</v>
      </c>
      <c r="AK70" s="2"/>
      <c r="AL70" s="77">
        <f t="shared" si="89"/>
        <v>5000000</v>
      </c>
      <c r="AM70" s="78">
        <f>+AL70*E70</f>
        <v>5000000</v>
      </c>
      <c r="AN70" s="79">
        <f t="shared" si="94"/>
        <v>0</v>
      </c>
      <c r="AO70" s="79">
        <f t="shared" si="80"/>
        <v>0</v>
      </c>
      <c r="AP70" s="79">
        <f t="shared" si="90"/>
        <v>0</v>
      </c>
      <c r="AQ70" s="79">
        <f t="shared" si="91"/>
        <v>0</v>
      </c>
      <c r="AR70" s="79">
        <f>$AL$4*O70</f>
        <v>0</v>
      </c>
      <c r="AS70" s="79">
        <f t="shared" si="67"/>
        <v>0</v>
      </c>
      <c r="AT70" s="79">
        <f t="shared" si="68"/>
        <v>0</v>
      </c>
      <c r="AU70" s="79">
        <f t="shared" si="69"/>
        <v>0</v>
      </c>
      <c r="AV70" s="79">
        <f t="shared" si="70"/>
        <v>0</v>
      </c>
      <c r="AW70" s="79">
        <f t="shared" si="71"/>
        <v>0</v>
      </c>
      <c r="AX70" s="79">
        <f t="shared" si="72"/>
        <v>0</v>
      </c>
      <c r="AY70" s="79">
        <f t="shared" si="73"/>
        <v>0</v>
      </c>
      <c r="AZ70" s="79">
        <f t="shared" si="74"/>
        <v>0</v>
      </c>
      <c r="BA70" s="79">
        <f t="shared" si="75"/>
        <v>0</v>
      </c>
      <c r="BB70" s="79">
        <f t="shared" si="76"/>
        <v>0</v>
      </c>
      <c r="BC70" s="79">
        <f t="shared" si="77"/>
        <v>5000000</v>
      </c>
      <c r="BD70" s="79">
        <f t="shared" si="78"/>
        <v>0</v>
      </c>
      <c r="BE70" s="79">
        <f t="shared" si="79"/>
        <v>0</v>
      </c>
      <c r="BF70" s="62">
        <f t="shared" si="95"/>
        <v>5000000</v>
      </c>
      <c r="BG70" s="62">
        <f t="shared" si="96"/>
        <v>0</v>
      </c>
    </row>
    <row r="71" spans="1:59" ht="48" customHeight="1" thickBot="1" x14ac:dyDescent="0.4">
      <c r="A71" s="40">
        <v>65</v>
      </c>
      <c r="B71" s="41">
        <v>54129</v>
      </c>
      <c r="C71" s="42" t="s">
        <v>112</v>
      </c>
      <c r="D71" s="41" t="s">
        <v>52</v>
      </c>
      <c r="E71" s="39">
        <f>K71+L71+M71+N71+O71+P71+Q71+R71+S71+T71+U71+V71+W71+X71+Y71+Z71+AA71+AB71</f>
        <v>1</v>
      </c>
      <c r="F71" s="43">
        <f t="shared" si="81"/>
        <v>1</v>
      </c>
      <c r="G71" s="41">
        <v>72102900</v>
      </c>
      <c r="H71" s="10">
        <v>500000</v>
      </c>
      <c r="I71" s="13">
        <v>450000</v>
      </c>
      <c r="J71" s="13">
        <v>793012.984681256</v>
      </c>
      <c r="K71" s="80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2">
        <v>1</v>
      </c>
      <c r="AA71" s="81"/>
      <c r="AB71" s="83"/>
      <c r="AC71" s="2"/>
      <c r="AD71" s="16">
        <f t="shared" si="82"/>
        <v>581004</v>
      </c>
      <c r="AE71" s="16">
        <f t="shared" si="93"/>
        <v>185299</v>
      </c>
      <c r="AF71" s="18">
        <f t="shared" si="84"/>
        <v>0.3189289574598454</v>
      </c>
      <c r="AG71" s="19">
        <f t="shared" si="85"/>
        <v>766303</v>
      </c>
      <c r="AH71" s="19">
        <f t="shared" si="86"/>
        <v>395705</v>
      </c>
      <c r="AI71" s="17" t="str">
        <f t="shared" si="87"/>
        <v>SE ACEPTA</v>
      </c>
      <c r="AJ71" s="17" t="str">
        <f t="shared" si="88"/>
        <v>SE ACEPTA</v>
      </c>
      <c r="AK71" s="2"/>
      <c r="AL71" s="77">
        <f t="shared" si="89"/>
        <v>646506</v>
      </c>
      <c r="AM71" s="78">
        <f>+AL71*E71</f>
        <v>646506</v>
      </c>
      <c r="AN71" s="79">
        <f t="shared" si="94"/>
        <v>0</v>
      </c>
      <c r="AO71" s="79">
        <f t="shared" si="80"/>
        <v>0</v>
      </c>
      <c r="AP71" s="79">
        <f t="shared" si="90"/>
        <v>0</v>
      </c>
      <c r="AQ71" s="79">
        <f t="shared" si="91"/>
        <v>0</v>
      </c>
      <c r="AR71" s="79">
        <f>$AL$4*O71</f>
        <v>0</v>
      </c>
      <c r="AS71" s="79">
        <f t="shared" si="67"/>
        <v>0</v>
      </c>
      <c r="AT71" s="79">
        <f t="shared" si="68"/>
        <v>0</v>
      </c>
      <c r="AU71" s="79">
        <f t="shared" si="69"/>
        <v>0</v>
      </c>
      <c r="AV71" s="79">
        <f t="shared" si="70"/>
        <v>0</v>
      </c>
      <c r="AW71" s="79">
        <f t="shared" si="71"/>
        <v>0</v>
      </c>
      <c r="AX71" s="79">
        <f t="shared" si="72"/>
        <v>0</v>
      </c>
      <c r="AY71" s="79">
        <f t="shared" si="73"/>
        <v>0</v>
      </c>
      <c r="AZ71" s="79">
        <f t="shared" si="74"/>
        <v>0</v>
      </c>
      <c r="BA71" s="79">
        <f t="shared" si="75"/>
        <v>0</v>
      </c>
      <c r="BB71" s="79">
        <f t="shared" si="76"/>
        <v>0</v>
      </c>
      <c r="BC71" s="79">
        <f t="shared" si="77"/>
        <v>646506</v>
      </c>
      <c r="BD71" s="79">
        <f t="shared" si="78"/>
        <v>0</v>
      </c>
      <c r="BE71" s="79">
        <f t="shared" si="79"/>
        <v>0</v>
      </c>
      <c r="BF71" s="62">
        <f t="shared" si="95"/>
        <v>646506</v>
      </c>
      <c r="BG71" s="62">
        <f t="shared" si="96"/>
        <v>0</v>
      </c>
    </row>
    <row r="72" spans="1:59" ht="48" customHeight="1" thickBot="1" x14ac:dyDescent="0.4">
      <c r="A72" s="40">
        <v>66</v>
      </c>
      <c r="B72" s="41">
        <v>54129</v>
      </c>
      <c r="C72" s="42" t="s">
        <v>113</v>
      </c>
      <c r="D72" s="41" t="s">
        <v>52</v>
      </c>
      <c r="E72" s="39">
        <f>K72+L72+M72+N72+O72+P72+Q72+R72+S72+T72+U72+V72+W72+X72+Y72+Z72+AA72+AB72</f>
        <v>11</v>
      </c>
      <c r="F72" s="43">
        <f t="shared" si="81"/>
        <v>11</v>
      </c>
      <c r="G72" s="41">
        <v>72102900</v>
      </c>
      <c r="H72" s="10">
        <v>300000</v>
      </c>
      <c r="I72" s="13">
        <v>270000</v>
      </c>
      <c r="J72" s="13">
        <v>196182.54234062799</v>
      </c>
      <c r="K72" s="80"/>
      <c r="L72" s="81"/>
      <c r="M72" s="81"/>
      <c r="N72" s="81"/>
      <c r="O72" s="81">
        <v>10</v>
      </c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2">
        <v>1</v>
      </c>
      <c r="AA72" s="81"/>
      <c r="AB72" s="83"/>
      <c r="AC72" s="2"/>
      <c r="AD72" s="16">
        <f t="shared" si="82"/>
        <v>255394</v>
      </c>
      <c r="AE72" s="16">
        <f t="shared" si="93"/>
        <v>53428</v>
      </c>
      <c r="AF72" s="18">
        <f t="shared" si="84"/>
        <v>0.20919833668762775</v>
      </c>
      <c r="AG72" s="19">
        <f t="shared" si="85"/>
        <v>308822</v>
      </c>
      <c r="AH72" s="19">
        <f t="shared" si="86"/>
        <v>201966</v>
      </c>
      <c r="AI72" s="17" t="str">
        <f t="shared" si="87"/>
        <v>SE ACEPTA</v>
      </c>
      <c r="AJ72" s="17" t="str">
        <f t="shared" si="88"/>
        <v>SE ACEPTA</v>
      </c>
      <c r="AK72" s="2"/>
      <c r="AL72" s="77">
        <f t="shared" si="89"/>
        <v>248091</v>
      </c>
      <c r="AM72" s="78">
        <f>+AL72*E72</f>
        <v>2729001</v>
      </c>
      <c r="AN72" s="79">
        <f t="shared" si="94"/>
        <v>0</v>
      </c>
      <c r="AO72" s="79">
        <f t="shared" si="80"/>
        <v>0</v>
      </c>
      <c r="AP72" s="79">
        <f t="shared" si="90"/>
        <v>0</v>
      </c>
      <c r="AQ72" s="79">
        <f t="shared" si="91"/>
        <v>0</v>
      </c>
      <c r="AR72" s="79">
        <f>$AL$72*O72</f>
        <v>2480910</v>
      </c>
      <c r="AS72" s="79">
        <f t="shared" si="67"/>
        <v>0</v>
      </c>
      <c r="AT72" s="79">
        <f t="shared" si="68"/>
        <v>0</v>
      </c>
      <c r="AU72" s="79">
        <f t="shared" si="69"/>
        <v>0</v>
      </c>
      <c r="AV72" s="79">
        <f t="shared" si="70"/>
        <v>0</v>
      </c>
      <c r="AW72" s="79">
        <f t="shared" si="71"/>
        <v>0</v>
      </c>
      <c r="AX72" s="79">
        <f t="shared" si="72"/>
        <v>0</v>
      </c>
      <c r="AY72" s="79">
        <f t="shared" si="73"/>
        <v>0</v>
      </c>
      <c r="AZ72" s="79">
        <f t="shared" si="74"/>
        <v>0</v>
      </c>
      <c r="BA72" s="79">
        <f t="shared" si="75"/>
        <v>0</v>
      </c>
      <c r="BB72" s="79">
        <f t="shared" si="76"/>
        <v>0</v>
      </c>
      <c r="BC72" s="79">
        <f t="shared" si="77"/>
        <v>248091</v>
      </c>
      <c r="BD72" s="79">
        <f t="shared" si="78"/>
        <v>0</v>
      </c>
      <c r="BE72" s="79">
        <f t="shared" si="79"/>
        <v>0</v>
      </c>
      <c r="BF72" s="62">
        <f t="shared" si="95"/>
        <v>2729001</v>
      </c>
      <c r="BG72" s="62">
        <f t="shared" si="96"/>
        <v>0</v>
      </c>
    </row>
    <row r="73" spans="1:59" ht="36" customHeight="1" thickBot="1" x14ac:dyDescent="0.4">
      <c r="A73" s="40">
        <v>67</v>
      </c>
      <c r="B73" s="41">
        <v>54129</v>
      </c>
      <c r="C73" s="42" t="s">
        <v>114</v>
      </c>
      <c r="D73" s="41" t="s">
        <v>39</v>
      </c>
      <c r="E73" s="39">
        <f>K73+L73+M73+N73+O73+P73+Q73+R73+S73+T73+U73+V73+W73+X73+Y73+Z73+AA73+AB73</f>
        <v>7</v>
      </c>
      <c r="F73" s="43">
        <f t="shared" si="81"/>
        <v>7</v>
      </c>
      <c r="G73" s="41">
        <v>72102900</v>
      </c>
      <c r="H73" s="10">
        <v>150000</v>
      </c>
      <c r="I73" s="13">
        <v>135000</v>
      </c>
      <c r="J73" s="13">
        <v>46950.328829686019</v>
      </c>
      <c r="K73" s="80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>
        <v>5</v>
      </c>
      <c r="Y73" s="81"/>
      <c r="Z73" s="82">
        <v>1</v>
      </c>
      <c r="AA73" s="81">
        <v>1</v>
      </c>
      <c r="AB73" s="83"/>
      <c r="AC73" s="2"/>
      <c r="AD73" s="16">
        <f t="shared" si="82"/>
        <v>110650</v>
      </c>
      <c r="AE73" s="16">
        <f t="shared" si="93"/>
        <v>55673</v>
      </c>
      <c r="AF73" s="18">
        <f t="shared" si="84"/>
        <v>0.50314505196565751</v>
      </c>
      <c r="AG73" s="19">
        <f t="shared" si="85"/>
        <v>166323</v>
      </c>
      <c r="AH73" s="19">
        <f t="shared" si="86"/>
        <v>54977</v>
      </c>
      <c r="AI73" s="17" t="str">
        <f t="shared" si="87"/>
        <v>SE ACEPTA</v>
      </c>
      <c r="AJ73" s="17" t="str">
        <f t="shared" si="88"/>
        <v>SE ACEPTA</v>
      </c>
      <c r="AK73" s="2"/>
      <c r="AL73" s="77">
        <f t="shared" si="89"/>
        <v>98475</v>
      </c>
      <c r="AM73" s="78">
        <f>+AL73*E73</f>
        <v>689325</v>
      </c>
      <c r="AN73" s="79">
        <f t="shared" si="94"/>
        <v>0</v>
      </c>
      <c r="AO73" s="79">
        <f t="shared" si="80"/>
        <v>0</v>
      </c>
      <c r="AP73" s="79">
        <f t="shared" si="90"/>
        <v>0</v>
      </c>
      <c r="AQ73" s="79">
        <f t="shared" si="91"/>
        <v>0</v>
      </c>
      <c r="AR73" s="79">
        <f t="shared" ref="AR73:AR119" si="97">$AL$4*O73</f>
        <v>0</v>
      </c>
      <c r="AS73" s="79">
        <f t="shared" si="67"/>
        <v>0</v>
      </c>
      <c r="AT73" s="79">
        <f t="shared" si="68"/>
        <v>0</v>
      </c>
      <c r="AU73" s="79">
        <f t="shared" si="69"/>
        <v>0</v>
      </c>
      <c r="AV73" s="79">
        <f t="shared" si="70"/>
        <v>0</v>
      </c>
      <c r="AW73" s="79">
        <f t="shared" si="71"/>
        <v>0</v>
      </c>
      <c r="AX73" s="79">
        <f t="shared" si="72"/>
        <v>0</v>
      </c>
      <c r="AY73" s="79">
        <f t="shared" si="73"/>
        <v>0</v>
      </c>
      <c r="AZ73" s="79">
        <f t="shared" si="74"/>
        <v>0</v>
      </c>
      <c r="BA73" s="79">
        <f t="shared" si="75"/>
        <v>492375</v>
      </c>
      <c r="BB73" s="79">
        <f t="shared" si="76"/>
        <v>0</v>
      </c>
      <c r="BC73" s="79">
        <f t="shared" si="77"/>
        <v>98475</v>
      </c>
      <c r="BD73" s="79">
        <f t="shared" si="78"/>
        <v>98475</v>
      </c>
      <c r="BE73" s="79">
        <f t="shared" si="79"/>
        <v>0</v>
      </c>
      <c r="BF73" s="62">
        <f t="shared" si="95"/>
        <v>689325</v>
      </c>
      <c r="BG73" s="62">
        <f t="shared" si="96"/>
        <v>0</v>
      </c>
    </row>
    <row r="74" spans="1:59" ht="36" customHeight="1" thickBot="1" x14ac:dyDescent="0.4">
      <c r="A74" s="40">
        <v>68</v>
      </c>
      <c r="B74" s="41">
        <v>54129</v>
      </c>
      <c r="C74" s="42" t="s">
        <v>115</v>
      </c>
      <c r="D74" s="41" t="s">
        <v>39</v>
      </c>
      <c r="E74" s="39">
        <f>K74+L74+M74+N74+O74+P74+Q74+R74+S74+T74+U74+V74+W74+X74+Y74+Z74+AA74+AB74</f>
        <v>6</v>
      </c>
      <c r="F74" s="43">
        <f t="shared" si="81"/>
        <v>6</v>
      </c>
      <c r="G74" s="41">
        <v>72102900</v>
      </c>
      <c r="H74" s="10">
        <v>150000</v>
      </c>
      <c r="I74" s="13">
        <v>135000</v>
      </c>
      <c r="J74" s="13">
        <v>46950.328829686019</v>
      </c>
      <c r="K74" s="80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>
        <v>5</v>
      </c>
      <c r="Y74" s="81"/>
      <c r="Z74" s="82">
        <v>1</v>
      </c>
      <c r="AA74" s="81"/>
      <c r="AB74" s="83"/>
      <c r="AC74" s="2"/>
      <c r="AD74" s="16">
        <f t="shared" si="82"/>
        <v>110650</v>
      </c>
      <c r="AE74" s="16">
        <f t="shared" si="93"/>
        <v>55673</v>
      </c>
      <c r="AF74" s="18">
        <f t="shared" si="84"/>
        <v>0.50314505196565751</v>
      </c>
      <c r="AG74" s="19">
        <f t="shared" si="85"/>
        <v>166323</v>
      </c>
      <c r="AH74" s="19">
        <f t="shared" si="86"/>
        <v>54977</v>
      </c>
      <c r="AI74" s="17" t="str">
        <f t="shared" si="87"/>
        <v>SE ACEPTA</v>
      </c>
      <c r="AJ74" s="17" t="str">
        <f t="shared" si="88"/>
        <v>SE ACEPTA</v>
      </c>
      <c r="AK74" s="2"/>
      <c r="AL74" s="77">
        <f t="shared" si="89"/>
        <v>98475</v>
      </c>
      <c r="AM74" s="78">
        <f>+AL74*E74</f>
        <v>590850</v>
      </c>
      <c r="AN74" s="79">
        <f t="shared" si="94"/>
        <v>0</v>
      </c>
      <c r="AO74" s="79">
        <f t="shared" si="80"/>
        <v>0</v>
      </c>
      <c r="AP74" s="79">
        <f t="shared" si="90"/>
        <v>0</v>
      </c>
      <c r="AQ74" s="79">
        <f t="shared" si="91"/>
        <v>0</v>
      </c>
      <c r="AR74" s="79">
        <f t="shared" si="97"/>
        <v>0</v>
      </c>
      <c r="AS74" s="79">
        <f t="shared" si="67"/>
        <v>0</v>
      </c>
      <c r="AT74" s="79">
        <f t="shared" si="68"/>
        <v>0</v>
      </c>
      <c r="AU74" s="79">
        <f t="shared" si="69"/>
        <v>0</v>
      </c>
      <c r="AV74" s="79">
        <f t="shared" si="70"/>
        <v>0</v>
      </c>
      <c r="AW74" s="79">
        <f t="shared" si="71"/>
        <v>0</v>
      </c>
      <c r="AX74" s="79">
        <f t="shared" si="72"/>
        <v>0</v>
      </c>
      <c r="AY74" s="79">
        <f t="shared" si="73"/>
        <v>0</v>
      </c>
      <c r="AZ74" s="79">
        <f t="shared" si="74"/>
        <v>0</v>
      </c>
      <c r="BA74" s="79">
        <f t="shared" si="75"/>
        <v>492375</v>
      </c>
      <c r="BB74" s="79">
        <f t="shared" si="76"/>
        <v>0</v>
      </c>
      <c r="BC74" s="79">
        <f t="shared" si="77"/>
        <v>98475</v>
      </c>
      <c r="BD74" s="79">
        <f t="shared" si="78"/>
        <v>0</v>
      </c>
      <c r="BE74" s="79">
        <f t="shared" si="79"/>
        <v>0</v>
      </c>
      <c r="BF74" s="62">
        <f t="shared" si="95"/>
        <v>590850</v>
      </c>
      <c r="BG74" s="62">
        <f t="shared" si="96"/>
        <v>0</v>
      </c>
    </row>
    <row r="75" spans="1:59" ht="24" customHeight="1" thickBot="1" x14ac:dyDescent="0.4">
      <c r="A75" s="40">
        <v>69</v>
      </c>
      <c r="B75" s="41">
        <v>54129</v>
      </c>
      <c r="C75" s="42" t="s">
        <v>116</v>
      </c>
      <c r="D75" s="41" t="s">
        <v>57</v>
      </c>
      <c r="E75" s="39">
        <f>K75+L75+M75+N75+O75+P75+Q75+R75+S75+T75+U75+V75+W75+X75+Y75+Z75+AA75+AB75</f>
        <v>11</v>
      </c>
      <c r="F75" s="43">
        <f t="shared" si="81"/>
        <v>11</v>
      </c>
      <c r="G75" s="41">
        <v>72102900</v>
      </c>
      <c r="H75" s="10">
        <v>20000</v>
      </c>
      <c r="I75" s="13">
        <v>18000</v>
      </c>
      <c r="J75" s="13">
        <v>78381.755851569935</v>
      </c>
      <c r="K75" s="80"/>
      <c r="L75" s="81"/>
      <c r="M75" s="81"/>
      <c r="N75" s="81"/>
      <c r="O75" s="81"/>
      <c r="P75" s="81"/>
      <c r="Q75" s="81">
        <v>10</v>
      </c>
      <c r="R75" s="81"/>
      <c r="S75" s="81"/>
      <c r="T75" s="81"/>
      <c r="U75" s="81"/>
      <c r="V75" s="81"/>
      <c r="W75" s="81"/>
      <c r="X75" s="81"/>
      <c r="Y75" s="81"/>
      <c r="Z75" s="82">
        <v>1</v>
      </c>
      <c r="AA75" s="81"/>
      <c r="AB75" s="83"/>
      <c r="AC75" s="2"/>
      <c r="AD75" s="16">
        <f t="shared" si="82"/>
        <v>38794</v>
      </c>
      <c r="AE75" s="16">
        <f t="shared" si="93"/>
        <v>34299</v>
      </c>
      <c r="AF75" s="18">
        <f t="shared" si="84"/>
        <v>0.88413156673712434</v>
      </c>
      <c r="AG75" s="19">
        <f t="shared" si="85"/>
        <v>73093</v>
      </c>
      <c r="AH75" s="19">
        <f t="shared" si="86"/>
        <v>4495</v>
      </c>
      <c r="AI75" s="17" t="str">
        <f t="shared" si="87"/>
        <v>SE ACEPTA</v>
      </c>
      <c r="AJ75" s="17" t="str">
        <f t="shared" si="88"/>
        <v>SE ACEPTA</v>
      </c>
      <c r="AK75" s="2"/>
      <c r="AL75" s="77">
        <f t="shared" si="89"/>
        <v>49191</v>
      </c>
      <c r="AM75" s="78">
        <f>+AL75*E75</f>
        <v>541101</v>
      </c>
      <c r="AN75" s="79">
        <f t="shared" si="94"/>
        <v>0</v>
      </c>
      <c r="AO75" s="79">
        <f t="shared" si="80"/>
        <v>0</v>
      </c>
      <c r="AP75" s="79">
        <f t="shared" si="90"/>
        <v>0</v>
      </c>
      <c r="AQ75" s="79">
        <f t="shared" si="91"/>
        <v>0</v>
      </c>
      <c r="AR75" s="79">
        <f t="shared" si="97"/>
        <v>0</v>
      </c>
      <c r="AS75" s="79">
        <f t="shared" si="67"/>
        <v>0</v>
      </c>
      <c r="AT75" s="79">
        <f t="shared" si="68"/>
        <v>491910</v>
      </c>
      <c r="AU75" s="79">
        <f t="shared" si="69"/>
        <v>0</v>
      </c>
      <c r="AV75" s="79">
        <f t="shared" si="70"/>
        <v>0</v>
      </c>
      <c r="AW75" s="79">
        <f t="shared" si="71"/>
        <v>0</v>
      </c>
      <c r="AX75" s="79">
        <f t="shared" si="72"/>
        <v>0</v>
      </c>
      <c r="AY75" s="79">
        <f t="shared" si="73"/>
        <v>0</v>
      </c>
      <c r="AZ75" s="79">
        <f t="shared" si="74"/>
        <v>0</v>
      </c>
      <c r="BA75" s="79">
        <f t="shared" si="75"/>
        <v>0</v>
      </c>
      <c r="BB75" s="79">
        <f t="shared" si="76"/>
        <v>0</v>
      </c>
      <c r="BC75" s="79">
        <f t="shared" si="77"/>
        <v>49191</v>
      </c>
      <c r="BD75" s="79">
        <f t="shared" si="78"/>
        <v>0</v>
      </c>
      <c r="BE75" s="79">
        <f t="shared" si="79"/>
        <v>0</v>
      </c>
      <c r="BF75" s="62">
        <f t="shared" si="95"/>
        <v>541101</v>
      </c>
      <c r="BG75" s="62">
        <f t="shared" si="96"/>
        <v>0</v>
      </c>
    </row>
    <row r="76" spans="1:59" ht="72" customHeight="1" thickBot="1" x14ac:dyDescent="0.4">
      <c r="A76" s="40">
        <v>70</v>
      </c>
      <c r="B76" s="41">
        <v>54129</v>
      </c>
      <c r="C76" s="42" t="s">
        <v>117</v>
      </c>
      <c r="D76" s="41" t="s">
        <v>52</v>
      </c>
      <c r="E76" s="39">
        <f>K76+L76+M76+N76+O76+P76+Q76+R76+S76+T76+U76+V76+W76+X76+Y76+Z76+AA76+AB76</f>
        <v>3</v>
      </c>
      <c r="F76" s="43">
        <f t="shared" si="81"/>
        <v>3</v>
      </c>
      <c r="G76" s="41">
        <v>72102900</v>
      </c>
      <c r="H76" s="10">
        <v>100000</v>
      </c>
      <c r="I76" s="13">
        <v>90000</v>
      </c>
      <c r="J76" s="13">
        <v>50092.984681255963</v>
      </c>
      <c r="K76" s="80"/>
      <c r="L76" s="81"/>
      <c r="M76" s="81"/>
      <c r="N76" s="81"/>
      <c r="O76" s="81"/>
      <c r="P76" s="81"/>
      <c r="Q76" s="81">
        <v>2</v>
      </c>
      <c r="R76" s="81"/>
      <c r="S76" s="81"/>
      <c r="T76" s="81"/>
      <c r="U76" s="81"/>
      <c r="V76" s="81"/>
      <c r="W76" s="81"/>
      <c r="X76" s="81"/>
      <c r="Y76" s="81"/>
      <c r="Z76" s="82">
        <v>1</v>
      </c>
      <c r="AA76" s="81"/>
      <c r="AB76" s="83"/>
      <c r="AC76" s="2"/>
      <c r="AD76" s="16">
        <f t="shared" si="82"/>
        <v>80031</v>
      </c>
      <c r="AE76" s="16">
        <f t="shared" si="93"/>
        <v>26405</v>
      </c>
      <c r="AF76" s="18">
        <f t="shared" si="84"/>
        <v>0.32993465032299985</v>
      </c>
      <c r="AG76" s="19">
        <f t="shared" si="85"/>
        <v>106436</v>
      </c>
      <c r="AH76" s="19">
        <f t="shared" si="86"/>
        <v>53626</v>
      </c>
      <c r="AI76" s="17" t="str">
        <f t="shared" si="87"/>
        <v>SE ACEPTA</v>
      </c>
      <c r="AJ76" s="17" t="str">
        <f t="shared" si="88"/>
        <v>SE ACEPTA</v>
      </c>
      <c r="AK76" s="2"/>
      <c r="AL76" s="77">
        <f t="shared" si="89"/>
        <v>75046</v>
      </c>
      <c r="AM76" s="78">
        <f>+AL76*E76</f>
        <v>225138</v>
      </c>
      <c r="AN76" s="79">
        <f t="shared" si="94"/>
        <v>0</v>
      </c>
      <c r="AO76" s="79">
        <f t="shared" si="80"/>
        <v>0</v>
      </c>
      <c r="AP76" s="79">
        <f t="shared" si="90"/>
        <v>0</v>
      </c>
      <c r="AQ76" s="79">
        <f t="shared" si="91"/>
        <v>0</v>
      </c>
      <c r="AR76" s="79">
        <f t="shared" si="97"/>
        <v>0</v>
      </c>
      <c r="AS76" s="79">
        <f t="shared" ref="AS76:AS107" si="98">AL76*P76</f>
        <v>0</v>
      </c>
      <c r="AT76" s="79">
        <f t="shared" ref="AT76:AT107" si="99">AL76*Q76</f>
        <v>150092</v>
      </c>
      <c r="AU76" s="79">
        <f t="shared" ref="AU76:AU107" si="100">AL76*R76</f>
        <v>0</v>
      </c>
      <c r="AV76" s="79">
        <f t="shared" ref="AV76:AV107" si="101">AL76*S76</f>
        <v>0</v>
      </c>
      <c r="AW76" s="79">
        <f t="shared" ref="AW76:AW107" si="102">AL76*T76</f>
        <v>0</v>
      </c>
      <c r="AX76" s="79">
        <f t="shared" ref="AX76:AX107" si="103">AL76*U76</f>
        <v>0</v>
      </c>
      <c r="AY76" s="79">
        <f t="shared" ref="AY76:AY107" si="104">AL76*V76</f>
        <v>0</v>
      </c>
      <c r="AZ76" s="79">
        <f t="shared" ref="AZ76:AZ107" si="105">AL76*W76</f>
        <v>0</v>
      </c>
      <c r="BA76" s="79">
        <f t="shared" ref="BA76:BA107" si="106">AL76*X76</f>
        <v>0</v>
      </c>
      <c r="BB76" s="79">
        <f t="shared" ref="BB76:BB107" si="107">AL76*Y76</f>
        <v>0</v>
      </c>
      <c r="BC76" s="79">
        <f t="shared" ref="BC76:BC107" si="108">AL76*Z76</f>
        <v>75046</v>
      </c>
      <c r="BD76" s="79">
        <f t="shared" ref="BD76:BD107" si="109">AL76*AA76</f>
        <v>0</v>
      </c>
      <c r="BE76" s="79">
        <f t="shared" ref="BE76:BE107" si="110">AL76*AB76</f>
        <v>0</v>
      </c>
      <c r="BF76" s="62">
        <f t="shared" si="95"/>
        <v>225138</v>
      </c>
      <c r="BG76" s="62">
        <f t="shared" si="96"/>
        <v>0</v>
      </c>
    </row>
    <row r="77" spans="1:59" ht="60" customHeight="1" thickBot="1" x14ac:dyDescent="0.4">
      <c r="A77" s="40">
        <v>71</v>
      </c>
      <c r="B77" s="41">
        <v>54129</v>
      </c>
      <c r="C77" s="42" t="s">
        <v>118</v>
      </c>
      <c r="D77" s="41" t="s">
        <v>57</v>
      </c>
      <c r="E77" s="39">
        <f>K77+L77+M77+N77+O77+P77+Q77+R77+S77+T77+U77+V77+W77+X77+Y77+Z77+AA77+AB77</f>
        <v>1</v>
      </c>
      <c r="F77" s="43">
        <f t="shared" si="81"/>
        <v>1</v>
      </c>
      <c r="G77" s="41">
        <v>72102900</v>
      </c>
      <c r="H77" s="10">
        <v>180000</v>
      </c>
      <c r="I77" s="13">
        <v>162000</v>
      </c>
      <c r="J77" s="13">
        <v>76246.471170313991</v>
      </c>
      <c r="K77" s="80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2">
        <v>1</v>
      </c>
      <c r="AA77" s="81"/>
      <c r="AB77" s="83"/>
      <c r="AC77" s="2"/>
      <c r="AD77" s="16">
        <f t="shared" si="82"/>
        <v>139415</v>
      </c>
      <c r="AE77" s="16">
        <f t="shared" si="93"/>
        <v>55441</v>
      </c>
      <c r="AF77" s="18">
        <f t="shared" si="84"/>
        <v>0.39766883047017898</v>
      </c>
      <c r="AG77" s="19">
        <f t="shared" si="85"/>
        <v>194856</v>
      </c>
      <c r="AH77" s="19">
        <f t="shared" si="86"/>
        <v>83974</v>
      </c>
      <c r="AI77" s="17" t="str">
        <f t="shared" si="87"/>
        <v>SE ACEPTA</v>
      </c>
      <c r="AJ77" s="17" t="str">
        <f t="shared" si="88"/>
        <v>SE ACEPTA</v>
      </c>
      <c r="AK77" s="2"/>
      <c r="AL77" s="77">
        <f t="shared" si="89"/>
        <v>128123</v>
      </c>
      <c r="AM77" s="78">
        <f>+AL77*E77</f>
        <v>128123</v>
      </c>
      <c r="AN77" s="79">
        <f t="shared" si="94"/>
        <v>0</v>
      </c>
      <c r="AO77" s="79">
        <f t="shared" ref="AO77:AO108" si="111">$AL$4*L77</f>
        <v>0</v>
      </c>
      <c r="AP77" s="79">
        <f t="shared" si="90"/>
        <v>0</v>
      </c>
      <c r="AQ77" s="79">
        <f t="shared" si="91"/>
        <v>0</v>
      </c>
      <c r="AR77" s="79">
        <f t="shared" si="97"/>
        <v>0</v>
      </c>
      <c r="AS77" s="79">
        <f t="shared" si="98"/>
        <v>0</v>
      </c>
      <c r="AT77" s="79">
        <f t="shared" si="99"/>
        <v>0</v>
      </c>
      <c r="AU77" s="79">
        <f t="shared" si="100"/>
        <v>0</v>
      </c>
      <c r="AV77" s="79">
        <f t="shared" si="101"/>
        <v>0</v>
      </c>
      <c r="AW77" s="79">
        <f t="shared" si="102"/>
        <v>0</v>
      </c>
      <c r="AX77" s="79">
        <f t="shared" si="103"/>
        <v>0</v>
      </c>
      <c r="AY77" s="79">
        <f t="shared" si="104"/>
        <v>0</v>
      </c>
      <c r="AZ77" s="79">
        <f t="shared" si="105"/>
        <v>0</v>
      </c>
      <c r="BA77" s="79">
        <f t="shared" si="106"/>
        <v>0</v>
      </c>
      <c r="BB77" s="79">
        <f t="shared" si="107"/>
        <v>0</v>
      </c>
      <c r="BC77" s="79">
        <f t="shared" si="108"/>
        <v>128123</v>
      </c>
      <c r="BD77" s="79">
        <f t="shared" si="109"/>
        <v>0</v>
      </c>
      <c r="BE77" s="79">
        <f t="shared" si="110"/>
        <v>0</v>
      </c>
      <c r="BF77" s="62">
        <f t="shared" si="95"/>
        <v>128123</v>
      </c>
      <c r="BG77" s="62">
        <f t="shared" si="96"/>
        <v>0</v>
      </c>
    </row>
    <row r="78" spans="1:59" ht="60" customHeight="1" thickBot="1" x14ac:dyDescent="0.4">
      <c r="A78" s="40">
        <v>72</v>
      </c>
      <c r="B78" s="41">
        <v>54129</v>
      </c>
      <c r="C78" s="42" t="s">
        <v>119</v>
      </c>
      <c r="D78" s="41" t="s">
        <v>52</v>
      </c>
      <c r="E78" s="39">
        <f>K78+L78+M78+N78+O78+P78+Q78+R78+S78+T78+U78+V78+W78+X78+Y78+Z78+AA78+AB78</f>
        <v>4</v>
      </c>
      <c r="F78" s="43">
        <f t="shared" si="81"/>
        <v>4</v>
      </c>
      <c r="G78" s="41">
        <v>72102900</v>
      </c>
      <c r="H78" s="10">
        <v>500000</v>
      </c>
      <c r="I78" s="13">
        <v>450000</v>
      </c>
      <c r="J78" s="13"/>
      <c r="K78" s="80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2">
        <v>1</v>
      </c>
      <c r="AA78" s="81"/>
      <c r="AB78" s="83">
        <v>3</v>
      </c>
      <c r="AC78" s="2"/>
      <c r="AD78" s="16">
        <f t="shared" si="82"/>
        <v>475000</v>
      </c>
      <c r="AE78" s="16">
        <f t="shared" si="93"/>
        <v>35355</v>
      </c>
      <c r="AF78" s="18">
        <f t="shared" si="84"/>
        <v>7.4431578947368418E-2</v>
      </c>
      <c r="AG78" s="19">
        <f t="shared" si="85"/>
        <v>510355</v>
      </c>
      <c r="AH78" s="19">
        <f t="shared" si="86"/>
        <v>439645</v>
      </c>
      <c r="AI78" s="17" t="str">
        <f t="shared" si="87"/>
        <v>SE ACEPTA</v>
      </c>
      <c r="AJ78" s="17" t="str">
        <f t="shared" si="88"/>
        <v>SE ACEPTA</v>
      </c>
      <c r="AK78" s="2"/>
      <c r="AL78" s="77">
        <f t="shared" si="89"/>
        <v>500000</v>
      </c>
      <c r="AM78" s="78">
        <f>+AL78*E78</f>
        <v>2000000</v>
      </c>
      <c r="AN78" s="79">
        <f t="shared" si="94"/>
        <v>0</v>
      </c>
      <c r="AO78" s="79">
        <f t="shared" si="111"/>
        <v>0</v>
      </c>
      <c r="AP78" s="79">
        <f t="shared" si="90"/>
        <v>0</v>
      </c>
      <c r="AQ78" s="79">
        <f t="shared" si="91"/>
        <v>0</v>
      </c>
      <c r="AR78" s="79">
        <f t="shared" si="97"/>
        <v>0</v>
      </c>
      <c r="AS78" s="79">
        <f t="shared" si="98"/>
        <v>0</v>
      </c>
      <c r="AT78" s="79">
        <f t="shared" si="99"/>
        <v>0</v>
      </c>
      <c r="AU78" s="79">
        <f t="shared" si="100"/>
        <v>0</v>
      </c>
      <c r="AV78" s="79">
        <f t="shared" si="101"/>
        <v>0</v>
      </c>
      <c r="AW78" s="79">
        <f t="shared" si="102"/>
        <v>0</v>
      </c>
      <c r="AX78" s="79">
        <f t="shared" si="103"/>
        <v>0</v>
      </c>
      <c r="AY78" s="79">
        <f t="shared" si="104"/>
        <v>0</v>
      </c>
      <c r="AZ78" s="79">
        <f t="shared" si="105"/>
        <v>0</v>
      </c>
      <c r="BA78" s="79">
        <f t="shared" si="106"/>
        <v>0</v>
      </c>
      <c r="BB78" s="79">
        <f t="shared" si="107"/>
        <v>0</v>
      </c>
      <c r="BC78" s="79">
        <f t="shared" si="108"/>
        <v>500000</v>
      </c>
      <c r="BD78" s="79">
        <f t="shared" si="109"/>
        <v>0</v>
      </c>
      <c r="BE78" s="79">
        <f t="shared" si="110"/>
        <v>1500000</v>
      </c>
      <c r="BF78" s="62">
        <f t="shared" si="95"/>
        <v>2000000</v>
      </c>
      <c r="BG78" s="62">
        <f t="shared" si="96"/>
        <v>0</v>
      </c>
    </row>
    <row r="79" spans="1:59" ht="23.15" customHeight="1" thickBot="1" x14ac:dyDescent="0.4">
      <c r="A79" s="118" t="s">
        <v>120</v>
      </c>
      <c r="B79" s="119"/>
      <c r="C79" s="119"/>
      <c r="D79" s="119"/>
      <c r="E79" s="119"/>
      <c r="F79" s="119"/>
      <c r="G79" s="119"/>
      <c r="H79" s="120"/>
      <c r="I79" s="119"/>
      <c r="J79" s="121"/>
      <c r="K79" s="113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5"/>
      <c r="AC79" s="2"/>
      <c r="AD79" s="16"/>
      <c r="AE79" s="16"/>
      <c r="AF79" s="18"/>
      <c r="AG79" s="19"/>
      <c r="AH79" s="19"/>
      <c r="AI79" s="17"/>
      <c r="AJ79" s="17"/>
      <c r="AK79" s="2"/>
      <c r="AL79" s="77"/>
      <c r="AM79" s="78"/>
      <c r="AN79" s="79">
        <f t="shared" si="94"/>
        <v>0</v>
      </c>
      <c r="AO79" s="79">
        <f t="shared" si="111"/>
        <v>0</v>
      </c>
      <c r="AP79" s="79">
        <f t="shared" si="90"/>
        <v>0</v>
      </c>
      <c r="AQ79" s="79">
        <f t="shared" si="91"/>
        <v>0</v>
      </c>
      <c r="AR79" s="79">
        <f t="shared" si="97"/>
        <v>0</v>
      </c>
      <c r="AS79" s="79">
        <f t="shared" si="98"/>
        <v>0</v>
      </c>
      <c r="AT79" s="79">
        <f t="shared" si="99"/>
        <v>0</v>
      </c>
      <c r="AU79" s="79">
        <f t="shared" si="100"/>
        <v>0</v>
      </c>
      <c r="AV79" s="79">
        <f t="shared" si="101"/>
        <v>0</v>
      </c>
      <c r="AW79" s="79">
        <f t="shared" si="102"/>
        <v>0</v>
      </c>
      <c r="AX79" s="79">
        <f t="shared" si="103"/>
        <v>0</v>
      </c>
      <c r="AY79" s="79">
        <f t="shared" si="104"/>
        <v>0</v>
      </c>
      <c r="AZ79" s="79">
        <f t="shared" si="105"/>
        <v>0</v>
      </c>
      <c r="BA79" s="79">
        <f t="shared" si="106"/>
        <v>0</v>
      </c>
      <c r="BB79" s="79">
        <f t="shared" si="107"/>
        <v>0</v>
      </c>
      <c r="BC79" s="79">
        <f t="shared" si="108"/>
        <v>0</v>
      </c>
      <c r="BD79" s="79">
        <f t="shared" si="109"/>
        <v>0</v>
      </c>
      <c r="BE79" s="79">
        <f t="shared" si="110"/>
        <v>0</v>
      </c>
      <c r="BF79" s="62">
        <f t="shared" si="95"/>
        <v>0</v>
      </c>
      <c r="BG79" s="62">
        <f t="shared" si="96"/>
        <v>0</v>
      </c>
    </row>
    <row r="80" spans="1:59" ht="36.75" customHeight="1" thickBot="1" x14ac:dyDescent="0.4">
      <c r="A80" s="40">
        <v>73</v>
      </c>
      <c r="B80" s="41">
        <v>54129</v>
      </c>
      <c r="C80" s="42" t="s">
        <v>121</v>
      </c>
      <c r="D80" s="41" t="s">
        <v>57</v>
      </c>
      <c r="E80" s="39">
        <f>K80+L80+M80+N80+O80+P80+Q80+R80+S80+T80+U80+V80+W80+X80+Y80+Z80+AA80+AB80</f>
        <v>9</v>
      </c>
      <c r="F80" s="43">
        <f>+E80</f>
        <v>9</v>
      </c>
      <c r="G80" s="41">
        <v>72102900</v>
      </c>
      <c r="H80" s="10">
        <v>200000</v>
      </c>
      <c r="I80" s="13">
        <v>180000</v>
      </c>
      <c r="J80" s="13">
        <v>73706.515318744059</v>
      </c>
      <c r="K80" s="80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2">
        <v>1</v>
      </c>
      <c r="AA80" s="81"/>
      <c r="AB80" s="83">
        <v>8</v>
      </c>
      <c r="AC80" s="2"/>
      <c r="AD80" s="16">
        <f>+ROUND(AVERAGE(H80,I80,J80),0)</f>
        <v>151236</v>
      </c>
      <c r="AE80" s="16">
        <f>+ROUND(STDEVA(H80,I80,J80),0)</f>
        <v>67883</v>
      </c>
      <c r="AF80" s="18">
        <f>+AE80/AD80</f>
        <v>0.44885477002830015</v>
      </c>
      <c r="AG80" s="19">
        <f>+AD80+AE80</f>
        <v>219119</v>
      </c>
      <c r="AH80" s="19">
        <f>+AD80-AE80</f>
        <v>83353</v>
      </c>
      <c r="AI80" s="17" t="str">
        <f>+IF(AND(H80&gt;=$AH80,H80&lt;=$AG80),"SE ACEPTA","POSIBLE ATÍPICO")</f>
        <v>SE ACEPTA</v>
      </c>
      <c r="AJ80" s="17" t="str">
        <f>+IF(AND(I80&gt;=$AH80,I80&lt;=$AG80),"SE ACEPTA","POSIBLE ATÍPICO")</f>
        <v>SE ACEPTA</v>
      </c>
      <c r="AK80" s="2"/>
      <c r="AL80" s="77">
        <f>+ROUND(AVERAGE(H80,J80),0)</f>
        <v>136853</v>
      </c>
      <c r="AM80" s="78">
        <f>+AL80*E80</f>
        <v>1231677</v>
      </c>
      <c r="AN80" s="79">
        <f t="shared" si="94"/>
        <v>0</v>
      </c>
      <c r="AO80" s="79">
        <f t="shared" si="111"/>
        <v>0</v>
      </c>
      <c r="AP80" s="79">
        <f t="shared" si="90"/>
        <v>0</v>
      </c>
      <c r="AQ80" s="79">
        <f t="shared" si="91"/>
        <v>0</v>
      </c>
      <c r="AR80" s="79">
        <f t="shared" si="97"/>
        <v>0</v>
      </c>
      <c r="AS80" s="79">
        <f t="shared" si="98"/>
        <v>0</v>
      </c>
      <c r="AT80" s="79">
        <f t="shared" si="99"/>
        <v>0</v>
      </c>
      <c r="AU80" s="79">
        <f t="shared" si="100"/>
        <v>0</v>
      </c>
      <c r="AV80" s="79">
        <f t="shared" si="101"/>
        <v>0</v>
      </c>
      <c r="AW80" s="79">
        <f t="shared" si="102"/>
        <v>0</v>
      </c>
      <c r="AX80" s="79">
        <f t="shared" si="103"/>
        <v>0</v>
      </c>
      <c r="AY80" s="79">
        <f t="shared" si="104"/>
        <v>0</v>
      </c>
      <c r="AZ80" s="79">
        <f t="shared" si="105"/>
        <v>0</v>
      </c>
      <c r="BA80" s="79">
        <f t="shared" si="106"/>
        <v>0</v>
      </c>
      <c r="BB80" s="79">
        <f t="shared" si="107"/>
        <v>0</v>
      </c>
      <c r="BC80" s="79">
        <f t="shared" si="108"/>
        <v>136853</v>
      </c>
      <c r="BD80" s="79">
        <f t="shared" si="109"/>
        <v>0</v>
      </c>
      <c r="BE80" s="79">
        <f t="shared" si="110"/>
        <v>1094824</v>
      </c>
      <c r="BF80" s="62">
        <f t="shared" si="95"/>
        <v>1231677</v>
      </c>
      <c r="BG80" s="62">
        <f t="shared" si="96"/>
        <v>0</v>
      </c>
    </row>
    <row r="81" spans="1:59" ht="25.5" customHeight="1" thickBot="1" x14ac:dyDescent="0.4">
      <c r="A81" s="40">
        <v>74</v>
      </c>
      <c r="B81" s="41">
        <v>54129</v>
      </c>
      <c r="C81" s="42" t="s">
        <v>122</v>
      </c>
      <c r="D81" s="41" t="s">
        <v>57</v>
      </c>
      <c r="E81" s="39">
        <f>K81+L81+M81+N81+O81+P81+Q81+R81+S81+T81+U81+V81+W81+X81+Y81+Z81+AA81+AB81</f>
        <v>21</v>
      </c>
      <c r="F81" s="43">
        <f>+E81</f>
        <v>21</v>
      </c>
      <c r="G81" s="41">
        <v>72102900</v>
      </c>
      <c r="H81" s="10">
        <v>150000</v>
      </c>
      <c r="I81" s="13">
        <v>135000</v>
      </c>
      <c r="J81" s="13"/>
      <c r="K81" s="80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>
        <v>20</v>
      </c>
      <c r="Z81" s="82">
        <v>1</v>
      </c>
      <c r="AA81" s="81"/>
      <c r="AB81" s="83"/>
      <c r="AC81" s="2"/>
      <c r="AD81" s="16">
        <f>+ROUND(AVERAGE(H81,I81,J81),0)</f>
        <v>142500</v>
      </c>
      <c r="AE81" s="16">
        <f>+ROUND(STDEVA(H81,I81,J81),0)</f>
        <v>10607</v>
      </c>
      <c r="AF81" s="18">
        <f>+AE81/AD81</f>
        <v>7.4435087719298243E-2</v>
      </c>
      <c r="AG81" s="19">
        <f>+AD81+AE81</f>
        <v>153107</v>
      </c>
      <c r="AH81" s="19">
        <f>+AD81-AE81</f>
        <v>131893</v>
      </c>
      <c r="AI81" s="17" t="str">
        <f>+IF(AND(H81&gt;=$AH81,H81&lt;=$AG81),"SE ACEPTA","POSIBLE ATÍPICO")</f>
        <v>SE ACEPTA</v>
      </c>
      <c r="AJ81" s="17" t="str">
        <f>+IF(AND(I81&gt;=$AH81,I81&lt;=$AG81),"SE ACEPTA","POSIBLE ATÍPICO")</f>
        <v>SE ACEPTA</v>
      </c>
      <c r="AK81" s="2"/>
      <c r="AL81" s="77">
        <f>+ROUND(AVERAGE(H81,J81),0)</f>
        <v>150000</v>
      </c>
      <c r="AM81" s="78">
        <f>+AL81*E81</f>
        <v>3150000</v>
      </c>
      <c r="AN81" s="79">
        <f t="shared" si="94"/>
        <v>0</v>
      </c>
      <c r="AO81" s="79">
        <f t="shared" si="111"/>
        <v>0</v>
      </c>
      <c r="AP81" s="79">
        <f t="shared" si="90"/>
        <v>0</v>
      </c>
      <c r="AQ81" s="79">
        <f t="shared" si="91"/>
        <v>0</v>
      </c>
      <c r="AR81" s="79">
        <f t="shared" si="97"/>
        <v>0</v>
      </c>
      <c r="AS81" s="79">
        <f t="shared" si="98"/>
        <v>0</v>
      </c>
      <c r="AT81" s="79">
        <f t="shared" si="99"/>
        <v>0</v>
      </c>
      <c r="AU81" s="79">
        <f t="shared" si="100"/>
        <v>0</v>
      </c>
      <c r="AV81" s="79">
        <f t="shared" si="101"/>
        <v>0</v>
      </c>
      <c r="AW81" s="79">
        <f t="shared" si="102"/>
        <v>0</v>
      </c>
      <c r="AX81" s="79">
        <f t="shared" si="103"/>
        <v>0</v>
      </c>
      <c r="AY81" s="79">
        <f t="shared" si="104"/>
        <v>0</v>
      </c>
      <c r="AZ81" s="79">
        <f t="shared" si="105"/>
        <v>0</v>
      </c>
      <c r="BA81" s="79">
        <f t="shared" si="106"/>
        <v>0</v>
      </c>
      <c r="BB81" s="79">
        <f t="shared" si="107"/>
        <v>3000000</v>
      </c>
      <c r="BC81" s="79">
        <f t="shared" si="108"/>
        <v>150000</v>
      </c>
      <c r="BD81" s="79">
        <f t="shared" si="109"/>
        <v>0</v>
      </c>
      <c r="BE81" s="79">
        <f t="shared" si="110"/>
        <v>0</v>
      </c>
      <c r="BF81" s="62">
        <f t="shared" si="95"/>
        <v>3150000</v>
      </c>
      <c r="BG81" s="62">
        <f t="shared" si="96"/>
        <v>0</v>
      </c>
    </row>
    <row r="82" spans="1:59" ht="15.75" customHeight="1" thickBot="1" x14ac:dyDescent="0.4">
      <c r="A82" s="118" t="s">
        <v>123</v>
      </c>
      <c r="B82" s="119"/>
      <c r="C82" s="119"/>
      <c r="D82" s="119"/>
      <c r="E82" s="119"/>
      <c r="F82" s="119"/>
      <c r="G82" s="119"/>
      <c r="H82" s="120"/>
      <c r="I82" s="119"/>
      <c r="J82" s="121"/>
      <c r="K82" s="116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114"/>
      <c r="X82" s="114"/>
      <c r="Y82" s="114"/>
      <c r="Z82" s="114"/>
      <c r="AA82" s="114"/>
      <c r="AB82" s="117"/>
      <c r="AC82" s="2"/>
      <c r="AD82" s="16"/>
      <c r="AE82" s="16"/>
      <c r="AF82" s="18"/>
      <c r="AG82" s="19"/>
      <c r="AH82" s="19"/>
      <c r="AI82" s="17"/>
      <c r="AJ82" s="17"/>
      <c r="AK82" s="2"/>
      <c r="AL82" s="77"/>
      <c r="AM82" s="78"/>
      <c r="AN82" s="79">
        <f t="shared" si="94"/>
        <v>0</v>
      </c>
      <c r="AO82" s="79">
        <f t="shared" si="111"/>
        <v>0</v>
      </c>
      <c r="AP82" s="79">
        <f t="shared" si="90"/>
        <v>0</v>
      </c>
      <c r="AQ82" s="79">
        <f t="shared" si="91"/>
        <v>0</v>
      </c>
      <c r="AR82" s="79">
        <f t="shared" si="97"/>
        <v>0</v>
      </c>
      <c r="AS82" s="79">
        <f t="shared" si="98"/>
        <v>0</v>
      </c>
      <c r="AT82" s="79">
        <f t="shared" si="99"/>
        <v>0</v>
      </c>
      <c r="AU82" s="79">
        <f t="shared" si="100"/>
        <v>0</v>
      </c>
      <c r="AV82" s="79">
        <f t="shared" si="101"/>
        <v>0</v>
      </c>
      <c r="AW82" s="79">
        <f t="shared" si="102"/>
        <v>0</v>
      </c>
      <c r="AX82" s="79">
        <f t="shared" si="103"/>
        <v>0</v>
      </c>
      <c r="AY82" s="79">
        <f t="shared" si="104"/>
        <v>0</v>
      </c>
      <c r="AZ82" s="79">
        <f t="shared" si="105"/>
        <v>0</v>
      </c>
      <c r="BA82" s="79">
        <f t="shared" si="106"/>
        <v>0</v>
      </c>
      <c r="BB82" s="79">
        <f t="shared" si="107"/>
        <v>0</v>
      </c>
      <c r="BC82" s="79">
        <f t="shared" si="108"/>
        <v>0</v>
      </c>
      <c r="BD82" s="79">
        <f t="shared" si="109"/>
        <v>0</v>
      </c>
      <c r="BE82" s="79">
        <f t="shared" si="110"/>
        <v>0</v>
      </c>
      <c r="BF82" s="62">
        <f t="shared" si="95"/>
        <v>0</v>
      </c>
      <c r="BG82" s="62">
        <f t="shared" si="96"/>
        <v>0</v>
      </c>
    </row>
    <row r="83" spans="1:59" ht="72" customHeight="1" thickBot="1" x14ac:dyDescent="0.4">
      <c r="A83" s="40">
        <v>75</v>
      </c>
      <c r="B83" s="41">
        <v>54129</v>
      </c>
      <c r="C83" s="42" t="s">
        <v>124</v>
      </c>
      <c r="D83" s="41" t="s">
        <v>52</v>
      </c>
      <c r="E83" s="39">
        <f>K83+L83+M83+N83+O83+P83+Q83+R83+S83+T83+U83+V83+W83+X83+Y83+Z83+AA83+AB83</f>
        <v>2</v>
      </c>
      <c r="F83" s="43">
        <f t="shared" ref="F83:F91" si="112">+E83</f>
        <v>2</v>
      </c>
      <c r="G83" s="41">
        <v>72102900</v>
      </c>
      <c r="H83" s="10">
        <v>1000000</v>
      </c>
      <c r="I83" s="13">
        <v>910000</v>
      </c>
      <c r="J83" s="13"/>
      <c r="K83" s="80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>
        <v>1</v>
      </c>
      <c r="Y83" s="81"/>
      <c r="Z83" s="82">
        <v>1</v>
      </c>
      <c r="AA83" s="81"/>
      <c r="AB83" s="83"/>
      <c r="AC83" s="2"/>
      <c r="AD83" s="16">
        <f t="shared" ref="AD83:AD91" si="113">+ROUND(AVERAGE(H83,I83,J83),0)</f>
        <v>955000</v>
      </c>
      <c r="AE83" s="16">
        <f t="shared" ref="AE83:AE91" si="114">+ROUND(STDEVA(H83,I83,J83),0)</f>
        <v>63640</v>
      </c>
      <c r="AF83" s="18">
        <f t="shared" ref="AF83:AF91" si="115">+AE83/AD83</f>
        <v>6.6638743455497376E-2</v>
      </c>
      <c r="AG83" s="19">
        <f t="shared" ref="AG83:AG91" si="116">+AD83+AE83</f>
        <v>1018640</v>
      </c>
      <c r="AH83" s="19">
        <f t="shared" ref="AH83:AH91" si="117">+AD83-AE83</f>
        <v>891360</v>
      </c>
      <c r="AI83" s="17" t="str">
        <f t="shared" ref="AI83:AI91" si="118">+IF(AND(H83&gt;=$AH83,H83&lt;=$AG83),"SE ACEPTA","POSIBLE ATÍPICO")</f>
        <v>SE ACEPTA</v>
      </c>
      <c r="AJ83" s="17" t="str">
        <f t="shared" ref="AJ83:AJ91" si="119">+IF(AND(I83&gt;=$AH83,I83&lt;=$AG83),"SE ACEPTA","POSIBLE ATÍPICO")</f>
        <v>SE ACEPTA</v>
      </c>
      <c r="AK83" s="2"/>
      <c r="AL83" s="77">
        <f t="shared" ref="AL83:AL91" si="120">+ROUND(AVERAGE(H83,J83),0)</f>
        <v>1000000</v>
      </c>
      <c r="AM83" s="78">
        <f>+AL83*E83</f>
        <v>2000000</v>
      </c>
      <c r="AN83" s="79">
        <f t="shared" si="94"/>
        <v>0</v>
      </c>
      <c r="AO83" s="79">
        <f t="shared" si="111"/>
        <v>0</v>
      </c>
      <c r="AP83" s="79">
        <f t="shared" si="90"/>
        <v>0</v>
      </c>
      <c r="AQ83" s="79">
        <f t="shared" si="91"/>
        <v>0</v>
      </c>
      <c r="AR83" s="79">
        <f t="shared" si="97"/>
        <v>0</v>
      </c>
      <c r="AS83" s="79">
        <f t="shared" si="98"/>
        <v>0</v>
      </c>
      <c r="AT83" s="79">
        <f t="shared" si="99"/>
        <v>0</v>
      </c>
      <c r="AU83" s="79">
        <f t="shared" si="100"/>
        <v>0</v>
      </c>
      <c r="AV83" s="79">
        <f t="shared" si="101"/>
        <v>0</v>
      </c>
      <c r="AW83" s="79">
        <f t="shared" si="102"/>
        <v>0</v>
      </c>
      <c r="AX83" s="79">
        <f t="shared" si="103"/>
        <v>0</v>
      </c>
      <c r="AY83" s="79">
        <f t="shared" si="104"/>
        <v>0</v>
      </c>
      <c r="AZ83" s="79">
        <f t="shared" si="105"/>
        <v>0</v>
      </c>
      <c r="BA83" s="79">
        <f t="shared" si="106"/>
        <v>1000000</v>
      </c>
      <c r="BB83" s="79">
        <f t="shared" si="107"/>
        <v>0</v>
      </c>
      <c r="BC83" s="79">
        <f t="shared" si="108"/>
        <v>1000000</v>
      </c>
      <c r="BD83" s="79">
        <f t="shared" si="109"/>
        <v>0</v>
      </c>
      <c r="BE83" s="79">
        <f t="shared" si="110"/>
        <v>0</v>
      </c>
      <c r="BF83" s="62">
        <f t="shared" si="95"/>
        <v>2000000</v>
      </c>
      <c r="BG83" s="62">
        <f t="shared" si="96"/>
        <v>0</v>
      </c>
    </row>
    <row r="84" spans="1:59" ht="48" customHeight="1" thickBot="1" x14ac:dyDescent="0.4">
      <c r="A84" s="40">
        <v>76</v>
      </c>
      <c r="B84" s="41">
        <v>54129</v>
      </c>
      <c r="C84" s="42" t="s">
        <v>125</v>
      </c>
      <c r="D84" s="41" t="s">
        <v>39</v>
      </c>
      <c r="E84" s="39">
        <f>K84+L84+M84+N84+O84+P84+Q84+R84+S84+T84+U84+V84+W84+X84+Y84+Z84+AA84+AB84</f>
        <v>12</v>
      </c>
      <c r="F84" s="43">
        <f t="shared" si="112"/>
        <v>12</v>
      </c>
      <c r="G84" s="41">
        <v>72102900</v>
      </c>
      <c r="H84" s="10">
        <v>120000</v>
      </c>
      <c r="I84" s="13">
        <v>109200</v>
      </c>
      <c r="J84" s="13">
        <v>32138.671170313992</v>
      </c>
      <c r="K84" s="80"/>
      <c r="L84" s="81"/>
      <c r="M84" s="81"/>
      <c r="N84" s="81"/>
      <c r="O84" s="81"/>
      <c r="P84" s="81"/>
      <c r="Q84" s="81">
        <v>1</v>
      </c>
      <c r="R84" s="81"/>
      <c r="S84" s="81"/>
      <c r="T84" s="81"/>
      <c r="U84" s="81"/>
      <c r="V84" s="81"/>
      <c r="W84" s="81"/>
      <c r="X84" s="81"/>
      <c r="Y84" s="81"/>
      <c r="Z84" s="82">
        <v>1</v>
      </c>
      <c r="AA84" s="81"/>
      <c r="AB84" s="83">
        <v>10</v>
      </c>
      <c r="AC84" s="2"/>
      <c r="AD84" s="16">
        <f t="shared" si="113"/>
        <v>87113</v>
      </c>
      <c r="AE84" s="16">
        <f t="shared" si="114"/>
        <v>47914</v>
      </c>
      <c r="AF84" s="18">
        <f t="shared" si="115"/>
        <v>0.55002123678440651</v>
      </c>
      <c r="AG84" s="19">
        <f t="shared" si="116"/>
        <v>135027</v>
      </c>
      <c r="AH84" s="19">
        <f t="shared" si="117"/>
        <v>39199</v>
      </c>
      <c r="AI84" s="17" t="str">
        <f t="shared" si="118"/>
        <v>SE ACEPTA</v>
      </c>
      <c r="AJ84" s="17" t="str">
        <f t="shared" si="119"/>
        <v>SE ACEPTA</v>
      </c>
      <c r="AK84" s="2"/>
      <c r="AL84" s="77">
        <f t="shared" si="120"/>
        <v>76069</v>
      </c>
      <c r="AM84" s="78">
        <f>+AL84*E84</f>
        <v>912828</v>
      </c>
      <c r="AN84" s="79">
        <f t="shared" si="94"/>
        <v>0</v>
      </c>
      <c r="AO84" s="79">
        <f t="shared" si="111"/>
        <v>0</v>
      </c>
      <c r="AP84" s="79">
        <f t="shared" si="90"/>
        <v>0</v>
      </c>
      <c r="AQ84" s="79">
        <f t="shared" si="91"/>
        <v>0</v>
      </c>
      <c r="AR84" s="79">
        <f t="shared" si="97"/>
        <v>0</v>
      </c>
      <c r="AS84" s="79">
        <f t="shared" si="98"/>
        <v>0</v>
      </c>
      <c r="AT84" s="79">
        <f t="shared" si="99"/>
        <v>76069</v>
      </c>
      <c r="AU84" s="79">
        <f t="shared" si="100"/>
        <v>0</v>
      </c>
      <c r="AV84" s="79">
        <f t="shared" si="101"/>
        <v>0</v>
      </c>
      <c r="AW84" s="79">
        <f t="shared" si="102"/>
        <v>0</v>
      </c>
      <c r="AX84" s="79">
        <f t="shared" si="103"/>
        <v>0</v>
      </c>
      <c r="AY84" s="79">
        <f t="shared" si="104"/>
        <v>0</v>
      </c>
      <c r="AZ84" s="79">
        <f t="shared" si="105"/>
        <v>0</v>
      </c>
      <c r="BA84" s="79">
        <f t="shared" si="106"/>
        <v>0</v>
      </c>
      <c r="BB84" s="79">
        <f t="shared" si="107"/>
        <v>0</v>
      </c>
      <c r="BC84" s="79">
        <f t="shared" si="108"/>
        <v>76069</v>
      </c>
      <c r="BD84" s="79">
        <f t="shared" si="109"/>
        <v>0</v>
      </c>
      <c r="BE84" s="79">
        <f t="shared" si="110"/>
        <v>760690</v>
      </c>
      <c r="BF84" s="62">
        <f t="shared" si="95"/>
        <v>912828</v>
      </c>
      <c r="BG84" s="62">
        <f t="shared" si="96"/>
        <v>0</v>
      </c>
    </row>
    <row r="85" spans="1:59" ht="15" customHeight="1" thickBot="1" x14ac:dyDescent="0.4">
      <c r="A85" s="40">
        <v>77</v>
      </c>
      <c r="B85" s="41">
        <v>54129</v>
      </c>
      <c r="C85" s="42" t="s">
        <v>126</v>
      </c>
      <c r="D85" s="41" t="s">
        <v>39</v>
      </c>
      <c r="E85" s="39">
        <f>K85+L85+M85+N85+O85+P85+Q85+R85+S85+T85+U85+V85+W85+X85+Y85+Z85+AA85+AB85</f>
        <v>11</v>
      </c>
      <c r="F85" s="43">
        <f t="shared" si="112"/>
        <v>11</v>
      </c>
      <c r="G85" s="41">
        <v>72102900</v>
      </c>
      <c r="H85" s="10">
        <v>120000</v>
      </c>
      <c r="I85" s="13">
        <v>109200</v>
      </c>
      <c r="J85" s="13">
        <v>24949.315318744051</v>
      </c>
      <c r="K85" s="80"/>
      <c r="L85" s="81"/>
      <c r="M85" s="81"/>
      <c r="N85" s="81"/>
      <c r="O85" s="81"/>
      <c r="P85" s="81"/>
      <c r="Q85" s="81">
        <v>10</v>
      </c>
      <c r="R85" s="81"/>
      <c r="S85" s="81"/>
      <c r="T85" s="81"/>
      <c r="U85" s="81"/>
      <c r="V85" s="81"/>
      <c r="W85" s="81"/>
      <c r="X85" s="81"/>
      <c r="Y85" s="81"/>
      <c r="Z85" s="82">
        <v>1</v>
      </c>
      <c r="AA85" s="81"/>
      <c r="AB85" s="83"/>
      <c r="AC85" s="2"/>
      <c r="AD85" s="16">
        <f t="shared" si="113"/>
        <v>84716</v>
      </c>
      <c r="AE85" s="16">
        <f t="shared" si="114"/>
        <v>52041</v>
      </c>
      <c r="AF85" s="18">
        <f t="shared" si="115"/>
        <v>0.61429954199915016</v>
      </c>
      <c r="AG85" s="19">
        <f t="shared" si="116"/>
        <v>136757</v>
      </c>
      <c r="AH85" s="19">
        <f t="shared" si="117"/>
        <v>32675</v>
      </c>
      <c r="AI85" s="17" t="str">
        <f t="shared" si="118"/>
        <v>SE ACEPTA</v>
      </c>
      <c r="AJ85" s="17" t="str">
        <f t="shared" si="119"/>
        <v>SE ACEPTA</v>
      </c>
      <c r="AK85" s="2"/>
      <c r="AL85" s="77">
        <f t="shared" si="120"/>
        <v>72475</v>
      </c>
      <c r="AM85" s="78">
        <f>+AL85*E85</f>
        <v>797225</v>
      </c>
      <c r="AN85" s="79">
        <f t="shared" si="94"/>
        <v>0</v>
      </c>
      <c r="AO85" s="79">
        <f t="shared" si="111"/>
        <v>0</v>
      </c>
      <c r="AP85" s="79">
        <f t="shared" si="90"/>
        <v>0</v>
      </c>
      <c r="AQ85" s="79">
        <f t="shared" si="91"/>
        <v>0</v>
      </c>
      <c r="AR85" s="79">
        <f t="shared" si="97"/>
        <v>0</v>
      </c>
      <c r="AS85" s="79">
        <f t="shared" si="98"/>
        <v>0</v>
      </c>
      <c r="AT85" s="79">
        <f t="shared" si="99"/>
        <v>724750</v>
      </c>
      <c r="AU85" s="79">
        <f t="shared" si="100"/>
        <v>0</v>
      </c>
      <c r="AV85" s="79">
        <f t="shared" si="101"/>
        <v>0</v>
      </c>
      <c r="AW85" s="79">
        <f t="shared" si="102"/>
        <v>0</v>
      </c>
      <c r="AX85" s="79">
        <f t="shared" si="103"/>
        <v>0</v>
      </c>
      <c r="AY85" s="79">
        <f t="shared" si="104"/>
        <v>0</v>
      </c>
      <c r="AZ85" s="79">
        <f t="shared" si="105"/>
        <v>0</v>
      </c>
      <c r="BA85" s="79">
        <f t="shared" si="106"/>
        <v>0</v>
      </c>
      <c r="BB85" s="79">
        <f t="shared" si="107"/>
        <v>0</v>
      </c>
      <c r="BC85" s="79">
        <f t="shared" si="108"/>
        <v>72475</v>
      </c>
      <c r="BD85" s="79">
        <f t="shared" si="109"/>
        <v>0</v>
      </c>
      <c r="BE85" s="79">
        <f t="shared" si="110"/>
        <v>0</v>
      </c>
      <c r="BF85" s="62">
        <f t="shared" si="95"/>
        <v>797225</v>
      </c>
      <c r="BG85" s="62">
        <f t="shared" si="96"/>
        <v>0</v>
      </c>
    </row>
    <row r="86" spans="1:59" ht="60" customHeight="1" thickBot="1" x14ac:dyDescent="0.4">
      <c r="A86" s="40">
        <v>78</v>
      </c>
      <c r="B86" s="41">
        <v>54129</v>
      </c>
      <c r="C86" s="42" t="s">
        <v>127</v>
      </c>
      <c r="D86" s="41" t="s">
        <v>57</v>
      </c>
      <c r="E86" s="39">
        <f>K86+L86+M86+N86+O86+P86+Q86+R86+S86+T86+U86+V86+W86+X86+Y86+Z86+AA86+AB86</f>
        <v>17</v>
      </c>
      <c r="F86" s="43">
        <f t="shared" si="112"/>
        <v>17</v>
      </c>
      <c r="G86" s="41">
        <v>72102900</v>
      </c>
      <c r="H86" s="10">
        <v>200000</v>
      </c>
      <c r="I86" s="13">
        <v>182000</v>
      </c>
      <c r="J86" s="13">
        <v>88307.855851569955</v>
      </c>
      <c r="K86" s="80"/>
      <c r="L86" s="81"/>
      <c r="M86" s="81"/>
      <c r="N86" s="81"/>
      <c r="O86" s="81">
        <v>11</v>
      </c>
      <c r="P86" s="81"/>
      <c r="Q86" s="81"/>
      <c r="R86" s="81"/>
      <c r="S86" s="81"/>
      <c r="T86" s="81"/>
      <c r="U86" s="81"/>
      <c r="V86" s="81"/>
      <c r="W86" s="81"/>
      <c r="X86" s="81"/>
      <c r="Y86" s="81">
        <v>5</v>
      </c>
      <c r="Z86" s="82">
        <v>1</v>
      </c>
      <c r="AA86" s="81"/>
      <c r="AB86" s="83"/>
      <c r="AC86" s="2"/>
      <c r="AD86" s="16">
        <f t="shared" si="113"/>
        <v>156769</v>
      </c>
      <c r="AE86" s="16">
        <f t="shared" si="114"/>
        <v>59969</v>
      </c>
      <c r="AF86" s="18">
        <f t="shared" si="115"/>
        <v>0.38253098507995842</v>
      </c>
      <c r="AG86" s="19">
        <f t="shared" si="116"/>
        <v>216738</v>
      </c>
      <c r="AH86" s="19">
        <f t="shared" si="117"/>
        <v>96800</v>
      </c>
      <c r="AI86" s="17" t="str">
        <f t="shared" si="118"/>
        <v>SE ACEPTA</v>
      </c>
      <c r="AJ86" s="17" t="str">
        <f t="shared" si="119"/>
        <v>SE ACEPTA</v>
      </c>
      <c r="AK86" s="2"/>
      <c r="AL86" s="77">
        <f t="shared" si="120"/>
        <v>144154</v>
      </c>
      <c r="AM86" s="78">
        <f>+AL86*E86</f>
        <v>2450618</v>
      </c>
      <c r="AN86" s="79">
        <f t="shared" si="94"/>
        <v>0</v>
      </c>
      <c r="AO86" s="79">
        <f>$AL$86*L86</f>
        <v>0</v>
      </c>
      <c r="AP86" s="79">
        <f>$AL$86*M86</f>
        <v>0</v>
      </c>
      <c r="AQ86" s="79">
        <f>$AL$86*N86</f>
        <v>0</v>
      </c>
      <c r="AR86" s="79">
        <f>$AL$86*O86</f>
        <v>1585694</v>
      </c>
      <c r="AS86" s="79">
        <f t="shared" si="98"/>
        <v>0</v>
      </c>
      <c r="AT86" s="79">
        <f t="shared" si="99"/>
        <v>0</v>
      </c>
      <c r="AU86" s="79">
        <f t="shared" si="100"/>
        <v>0</v>
      </c>
      <c r="AV86" s="79">
        <f t="shared" si="101"/>
        <v>0</v>
      </c>
      <c r="AW86" s="79">
        <f t="shared" si="102"/>
        <v>0</v>
      </c>
      <c r="AX86" s="79">
        <f t="shared" si="103"/>
        <v>0</v>
      </c>
      <c r="AY86" s="79">
        <f t="shared" si="104"/>
        <v>0</v>
      </c>
      <c r="AZ86" s="79">
        <f t="shared" si="105"/>
        <v>0</v>
      </c>
      <c r="BA86" s="79">
        <f t="shared" si="106"/>
        <v>0</v>
      </c>
      <c r="BB86" s="79">
        <f t="shared" si="107"/>
        <v>720770</v>
      </c>
      <c r="BC86" s="79">
        <f t="shared" si="108"/>
        <v>144154</v>
      </c>
      <c r="BD86" s="79">
        <f t="shared" si="109"/>
        <v>0</v>
      </c>
      <c r="BE86" s="79">
        <f t="shared" si="110"/>
        <v>0</v>
      </c>
      <c r="BF86" s="62">
        <f t="shared" si="95"/>
        <v>2450618</v>
      </c>
      <c r="BG86" s="62">
        <f t="shared" si="96"/>
        <v>0</v>
      </c>
    </row>
    <row r="87" spans="1:59" ht="36" customHeight="1" thickBot="1" x14ac:dyDescent="0.4">
      <c r="A87" s="40">
        <v>79</v>
      </c>
      <c r="B87" s="41">
        <v>54129</v>
      </c>
      <c r="C87" s="42" t="s">
        <v>128</v>
      </c>
      <c r="D87" s="41" t="s">
        <v>57</v>
      </c>
      <c r="E87" s="39">
        <f>K87+L87+M87+N87+O87+P87+Q87+R87+S87+T87+U87+V87+W87+X87+Y87+Z87+AA87+AB87</f>
        <v>21</v>
      </c>
      <c r="F87" s="43">
        <f t="shared" si="112"/>
        <v>21</v>
      </c>
      <c r="G87" s="41">
        <v>72102900</v>
      </c>
      <c r="H87" s="10">
        <v>80000</v>
      </c>
      <c r="I87" s="13">
        <v>72800</v>
      </c>
      <c r="J87" s="13">
        <v>41596.142340627979</v>
      </c>
      <c r="K87" s="80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>
        <v>20</v>
      </c>
      <c r="Z87" s="82">
        <v>1</v>
      </c>
      <c r="AA87" s="81"/>
      <c r="AB87" s="83"/>
      <c r="AC87" s="2"/>
      <c r="AD87" s="16">
        <f t="shared" si="113"/>
        <v>64799</v>
      </c>
      <c r="AE87" s="16">
        <f t="shared" si="114"/>
        <v>20414</v>
      </c>
      <c r="AF87" s="18">
        <f t="shared" si="115"/>
        <v>0.31503572585996698</v>
      </c>
      <c r="AG87" s="19">
        <f t="shared" si="116"/>
        <v>85213</v>
      </c>
      <c r="AH87" s="19">
        <f t="shared" si="117"/>
        <v>44385</v>
      </c>
      <c r="AI87" s="17" t="str">
        <f t="shared" si="118"/>
        <v>SE ACEPTA</v>
      </c>
      <c r="AJ87" s="17" t="str">
        <f t="shared" si="119"/>
        <v>SE ACEPTA</v>
      </c>
      <c r="AK87" s="2"/>
      <c r="AL87" s="77">
        <f t="shared" si="120"/>
        <v>60798</v>
      </c>
      <c r="AM87" s="78">
        <f>+AL87*E87</f>
        <v>1276758</v>
      </c>
      <c r="AN87" s="79">
        <f t="shared" si="94"/>
        <v>0</v>
      </c>
      <c r="AO87" s="79">
        <f t="shared" si="111"/>
        <v>0</v>
      </c>
      <c r="AP87" s="79">
        <f t="shared" si="90"/>
        <v>0</v>
      </c>
      <c r="AQ87" s="79">
        <f t="shared" si="91"/>
        <v>0</v>
      </c>
      <c r="AR87" s="79">
        <f t="shared" si="97"/>
        <v>0</v>
      </c>
      <c r="AS87" s="79">
        <f t="shared" si="98"/>
        <v>0</v>
      </c>
      <c r="AT87" s="79">
        <f t="shared" si="99"/>
        <v>0</v>
      </c>
      <c r="AU87" s="79">
        <f t="shared" si="100"/>
        <v>0</v>
      </c>
      <c r="AV87" s="79">
        <f t="shared" si="101"/>
        <v>0</v>
      </c>
      <c r="AW87" s="79">
        <f t="shared" si="102"/>
        <v>0</v>
      </c>
      <c r="AX87" s="79">
        <f t="shared" si="103"/>
        <v>0</v>
      </c>
      <c r="AY87" s="79">
        <f t="shared" si="104"/>
        <v>0</v>
      </c>
      <c r="AZ87" s="79">
        <f t="shared" si="105"/>
        <v>0</v>
      </c>
      <c r="BA87" s="79">
        <f t="shared" si="106"/>
        <v>0</v>
      </c>
      <c r="BB87" s="79">
        <f t="shared" si="107"/>
        <v>1215960</v>
      </c>
      <c r="BC87" s="79">
        <f t="shared" si="108"/>
        <v>60798</v>
      </c>
      <c r="BD87" s="79">
        <f t="shared" si="109"/>
        <v>0</v>
      </c>
      <c r="BE87" s="79">
        <f t="shared" si="110"/>
        <v>0</v>
      </c>
      <c r="BF87" s="62">
        <f t="shared" si="95"/>
        <v>1276758</v>
      </c>
      <c r="BG87" s="62">
        <f t="shared" si="96"/>
        <v>0</v>
      </c>
    </row>
    <row r="88" spans="1:59" ht="48" customHeight="1" thickBot="1" x14ac:dyDescent="0.4">
      <c r="A88" s="40">
        <v>80</v>
      </c>
      <c r="B88" s="41">
        <v>54129</v>
      </c>
      <c r="C88" s="42" t="s">
        <v>129</v>
      </c>
      <c r="D88" s="41" t="s">
        <v>52</v>
      </c>
      <c r="E88" s="39">
        <f>K88+L88+M88+N88+O88+P88+Q88+R88+S88+T88+U88+V88+W88+X88+Y88+Z88+AA88+AB88</f>
        <v>1</v>
      </c>
      <c r="F88" s="43">
        <f t="shared" si="112"/>
        <v>1</v>
      </c>
      <c r="G88" s="41">
        <v>72102900</v>
      </c>
      <c r="H88" s="10">
        <v>2500000</v>
      </c>
      <c r="I88" s="13">
        <v>2275000</v>
      </c>
      <c r="J88" s="13"/>
      <c r="K88" s="80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2">
        <v>1</v>
      </c>
      <c r="AA88" s="81"/>
      <c r="AB88" s="83"/>
      <c r="AC88" s="2"/>
      <c r="AD88" s="16">
        <f t="shared" si="113"/>
        <v>2387500</v>
      </c>
      <c r="AE88" s="16">
        <f t="shared" si="114"/>
        <v>159099</v>
      </c>
      <c r="AF88" s="18">
        <f t="shared" si="115"/>
        <v>6.6638324607329838E-2</v>
      </c>
      <c r="AG88" s="19">
        <f t="shared" si="116"/>
        <v>2546599</v>
      </c>
      <c r="AH88" s="19">
        <f t="shared" si="117"/>
        <v>2228401</v>
      </c>
      <c r="AI88" s="17" t="str">
        <f t="shared" si="118"/>
        <v>SE ACEPTA</v>
      </c>
      <c r="AJ88" s="17" t="str">
        <f t="shared" si="119"/>
        <v>SE ACEPTA</v>
      </c>
      <c r="AK88" s="2"/>
      <c r="AL88" s="77">
        <f t="shared" si="120"/>
        <v>2500000</v>
      </c>
      <c r="AM88" s="78">
        <f>+AL88*E88</f>
        <v>2500000</v>
      </c>
      <c r="AN88" s="79">
        <f t="shared" si="94"/>
        <v>0</v>
      </c>
      <c r="AO88" s="79">
        <f t="shared" si="111"/>
        <v>0</v>
      </c>
      <c r="AP88" s="79">
        <f t="shared" si="90"/>
        <v>0</v>
      </c>
      <c r="AQ88" s="79">
        <f t="shared" si="91"/>
        <v>0</v>
      </c>
      <c r="AR88" s="79">
        <f t="shared" si="97"/>
        <v>0</v>
      </c>
      <c r="AS88" s="79">
        <f t="shared" si="98"/>
        <v>0</v>
      </c>
      <c r="AT88" s="79">
        <f t="shared" si="99"/>
        <v>0</v>
      </c>
      <c r="AU88" s="79">
        <f t="shared" si="100"/>
        <v>0</v>
      </c>
      <c r="AV88" s="79">
        <f t="shared" si="101"/>
        <v>0</v>
      </c>
      <c r="AW88" s="79">
        <f t="shared" si="102"/>
        <v>0</v>
      </c>
      <c r="AX88" s="79">
        <f t="shared" si="103"/>
        <v>0</v>
      </c>
      <c r="AY88" s="79">
        <f t="shared" si="104"/>
        <v>0</v>
      </c>
      <c r="AZ88" s="79">
        <f t="shared" si="105"/>
        <v>0</v>
      </c>
      <c r="BA88" s="79">
        <f t="shared" si="106"/>
        <v>0</v>
      </c>
      <c r="BB88" s="79">
        <f t="shared" si="107"/>
        <v>0</v>
      </c>
      <c r="BC88" s="79">
        <f t="shared" si="108"/>
        <v>2500000</v>
      </c>
      <c r="BD88" s="79">
        <f t="shared" si="109"/>
        <v>0</v>
      </c>
      <c r="BE88" s="79">
        <f t="shared" si="110"/>
        <v>0</v>
      </c>
      <c r="BF88" s="62">
        <f t="shared" si="95"/>
        <v>2500000</v>
      </c>
      <c r="BG88" s="62">
        <f t="shared" si="96"/>
        <v>0</v>
      </c>
    </row>
    <row r="89" spans="1:59" ht="48" customHeight="1" thickBot="1" x14ac:dyDescent="0.4">
      <c r="A89" s="40">
        <v>81</v>
      </c>
      <c r="B89" s="41">
        <v>54129</v>
      </c>
      <c r="C89" s="42" t="s">
        <v>130</v>
      </c>
      <c r="D89" s="41" t="s">
        <v>52</v>
      </c>
      <c r="E89" s="39">
        <f>K89+L89+M89+N89+O89+P89+Q89+R89+S89+T89+U89+V89+W89+X89+Y89+Z89+AA89+AB89</f>
        <v>2</v>
      </c>
      <c r="F89" s="43">
        <f t="shared" si="112"/>
        <v>2</v>
      </c>
      <c r="G89" s="41">
        <v>72102900</v>
      </c>
      <c r="H89" s="10">
        <v>1000000</v>
      </c>
      <c r="I89" s="13">
        <v>910000</v>
      </c>
      <c r="J89" s="13"/>
      <c r="K89" s="80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>
        <v>1</v>
      </c>
      <c r="Y89" s="81"/>
      <c r="Z89" s="82">
        <v>1</v>
      </c>
      <c r="AA89" s="81"/>
      <c r="AB89" s="83"/>
      <c r="AC89" s="2"/>
      <c r="AD89" s="16">
        <f t="shared" si="113"/>
        <v>955000</v>
      </c>
      <c r="AE89" s="16">
        <f t="shared" si="114"/>
        <v>63640</v>
      </c>
      <c r="AF89" s="18">
        <f t="shared" si="115"/>
        <v>6.6638743455497376E-2</v>
      </c>
      <c r="AG89" s="19">
        <f t="shared" si="116"/>
        <v>1018640</v>
      </c>
      <c r="AH89" s="19">
        <f t="shared" si="117"/>
        <v>891360</v>
      </c>
      <c r="AI89" s="17" t="str">
        <f t="shared" si="118"/>
        <v>SE ACEPTA</v>
      </c>
      <c r="AJ89" s="17" t="str">
        <f t="shared" si="119"/>
        <v>SE ACEPTA</v>
      </c>
      <c r="AK89" s="2"/>
      <c r="AL89" s="77">
        <f t="shared" si="120"/>
        <v>1000000</v>
      </c>
      <c r="AM89" s="78">
        <f>+AL89*E89</f>
        <v>2000000</v>
      </c>
      <c r="AN89" s="79">
        <f t="shared" si="94"/>
        <v>0</v>
      </c>
      <c r="AO89" s="79">
        <f t="shared" si="111"/>
        <v>0</v>
      </c>
      <c r="AP89" s="79">
        <f t="shared" si="90"/>
        <v>0</v>
      </c>
      <c r="AQ89" s="79">
        <f t="shared" si="91"/>
        <v>0</v>
      </c>
      <c r="AR89" s="79">
        <f t="shared" si="97"/>
        <v>0</v>
      </c>
      <c r="AS89" s="79">
        <f t="shared" si="98"/>
        <v>0</v>
      </c>
      <c r="AT89" s="79">
        <f t="shared" si="99"/>
        <v>0</v>
      </c>
      <c r="AU89" s="79">
        <f t="shared" si="100"/>
        <v>0</v>
      </c>
      <c r="AV89" s="79">
        <f t="shared" si="101"/>
        <v>0</v>
      </c>
      <c r="AW89" s="79">
        <f t="shared" si="102"/>
        <v>0</v>
      </c>
      <c r="AX89" s="79">
        <f t="shared" si="103"/>
        <v>0</v>
      </c>
      <c r="AY89" s="79">
        <f t="shared" si="104"/>
        <v>0</v>
      </c>
      <c r="AZ89" s="79">
        <f t="shared" si="105"/>
        <v>0</v>
      </c>
      <c r="BA89" s="79">
        <f t="shared" si="106"/>
        <v>1000000</v>
      </c>
      <c r="BB89" s="79">
        <f t="shared" si="107"/>
        <v>0</v>
      </c>
      <c r="BC89" s="79">
        <f t="shared" si="108"/>
        <v>1000000</v>
      </c>
      <c r="BD89" s="79">
        <f t="shared" si="109"/>
        <v>0</v>
      </c>
      <c r="BE89" s="79">
        <f t="shared" si="110"/>
        <v>0</v>
      </c>
      <c r="BF89" s="62">
        <f t="shared" si="95"/>
        <v>2000000</v>
      </c>
      <c r="BG89" s="62">
        <f t="shared" si="96"/>
        <v>0</v>
      </c>
    </row>
    <row r="90" spans="1:59" ht="36" customHeight="1" thickBot="1" x14ac:dyDescent="0.4">
      <c r="A90" s="40">
        <v>82</v>
      </c>
      <c r="B90" s="41">
        <v>54129</v>
      </c>
      <c r="C90" s="42" t="s">
        <v>131</v>
      </c>
      <c r="D90" s="41" t="s">
        <v>52</v>
      </c>
      <c r="E90" s="39">
        <f>K90+L90+M90+N90+O90+P90+Q90+R90+S90+T90+U90+V90+W90+X90+Y90+Z90+AA90+AB90</f>
        <v>1</v>
      </c>
      <c r="F90" s="43">
        <f t="shared" si="112"/>
        <v>1</v>
      </c>
      <c r="G90" s="41">
        <v>72102900</v>
      </c>
      <c r="H90" s="10">
        <v>250000</v>
      </c>
      <c r="I90" s="13">
        <v>227500</v>
      </c>
      <c r="J90" s="13">
        <v>34465.828829686019</v>
      </c>
      <c r="K90" s="80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2">
        <v>1</v>
      </c>
      <c r="AA90" s="81"/>
      <c r="AB90" s="83"/>
      <c r="AC90" s="2"/>
      <c r="AD90" s="16">
        <f t="shared" si="113"/>
        <v>170655</v>
      </c>
      <c r="AE90" s="16">
        <f t="shared" si="114"/>
        <v>118479</v>
      </c>
      <c r="AF90" s="18">
        <f t="shared" si="115"/>
        <v>0.69426034982860152</v>
      </c>
      <c r="AG90" s="19">
        <f t="shared" si="116"/>
        <v>289134</v>
      </c>
      <c r="AH90" s="19">
        <f t="shared" si="117"/>
        <v>52176</v>
      </c>
      <c r="AI90" s="17" t="str">
        <f t="shared" si="118"/>
        <v>SE ACEPTA</v>
      </c>
      <c r="AJ90" s="17" t="str">
        <f t="shared" si="119"/>
        <v>SE ACEPTA</v>
      </c>
      <c r="AK90" s="2"/>
      <c r="AL90" s="77">
        <f t="shared" si="120"/>
        <v>142233</v>
      </c>
      <c r="AM90" s="78">
        <f>+AL90*E90</f>
        <v>142233</v>
      </c>
      <c r="AN90" s="79">
        <f t="shared" si="94"/>
        <v>0</v>
      </c>
      <c r="AO90" s="79">
        <f t="shared" si="111"/>
        <v>0</v>
      </c>
      <c r="AP90" s="79">
        <f t="shared" si="90"/>
        <v>0</v>
      </c>
      <c r="AQ90" s="79">
        <f t="shared" si="91"/>
        <v>0</v>
      </c>
      <c r="AR90" s="79">
        <f t="shared" si="97"/>
        <v>0</v>
      </c>
      <c r="AS90" s="79">
        <f t="shared" si="98"/>
        <v>0</v>
      </c>
      <c r="AT90" s="79">
        <f t="shared" si="99"/>
        <v>0</v>
      </c>
      <c r="AU90" s="79">
        <f t="shared" si="100"/>
        <v>0</v>
      </c>
      <c r="AV90" s="79">
        <f t="shared" si="101"/>
        <v>0</v>
      </c>
      <c r="AW90" s="79">
        <f t="shared" si="102"/>
        <v>0</v>
      </c>
      <c r="AX90" s="79">
        <f t="shared" si="103"/>
        <v>0</v>
      </c>
      <c r="AY90" s="79">
        <f t="shared" si="104"/>
        <v>0</v>
      </c>
      <c r="AZ90" s="79">
        <f t="shared" si="105"/>
        <v>0</v>
      </c>
      <c r="BA90" s="79">
        <f t="shared" si="106"/>
        <v>0</v>
      </c>
      <c r="BB90" s="79">
        <f t="shared" si="107"/>
        <v>0</v>
      </c>
      <c r="BC90" s="79">
        <f t="shared" si="108"/>
        <v>142233</v>
      </c>
      <c r="BD90" s="79">
        <f t="shared" si="109"/>
        <v>0</v>
      </c>
      <c r="BE90" s="79">
        <f t="shared" si="110"/>
        <v>0</v>
      </c>
      <c r="BF90" s="62">
        <f t="shared" si="95"/>
        <v>142233</v>
      </c>
      <c r="BG90" s="62">
        <f t="shared" si="96"/>
        <v>0</v>
      </c>
    </row>
    <row r="91" spans="1:59" ht="84" customHeight="1" thickBot="1" x14ac:dyDescent="0.4">
      <c r="A91" s="40">
        <v>83</v>
      </c>
      <c r="B91" s="41">
        <v>54129</v>
      </c>
      <c r="C91" s="42" t="s">
        <v>132</v>
      </c>
      <c r="D91" s="41" t="s">
        <v>52</v>
      </c>
      <c r="E91" s="39">
        <f>K91+L91+M91+N91+O91+P91+Q91+R91+S91+T91+U91+V91+W91+X91+Y91+Z91+AA91+AB91</f>
        <v>1</v>
      </c>
      <c r="F91" s="43">
        <f t="shared" si="112"/>
        <v>1</v>
      </c>
      <c r="G91" s="41">
        <v>72102900</v>
      </c>
      <c r="H91" s="10">
        <v>250000</v>
      </c>
      <c r="I91" s="13">
        <v>227500</v>
      </c>
      <c r="J91" s="13"/>
      <c r="K91" s="80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2">
        <v>1</v>
      </c>
      <c r="AA91" s="81"/>
      <c r="AB91" s="83"/>
      <c r="AC91" s="2"/>
      <c r="AD91" s="16">
        <f t="shared" si="113"/>
        <v>238750</v>
      </c>
      <c r="AE91" s="16">
        <f t="shared" si="114"/>
        <v>15910</v>
      </c>
      <c r="AF91" s="18">
        <f t="shared" si="115"/>
        <v>6.6638743455497376E-2</v>
      </c>
      <c r="AG91" s="19">
        <f t="shared" si="116"/>
        <v>254660</v>
      </c>
      <c r="AH91" s="19">
        <f t="shared" si="117"/>
        <v>222840</v>
      </c>
      <c r="AI91" s="17" t="str">
        <f t="shared" si="118"/>
        <v>SE ACEPTA</v>
      </c>
      <c r="AJ91" s="17" t="str">
        <f t="shared" si="119"/>
        <v>SE ACEPTA</v>
      </c>
      <c r="AK91" s="2"/>
      <c r="AL91" s="77">
        <f t="shared" si="120"/>
        <v>250000</v>
      </c>
      <c r="AM91" s="78">
        <f>+AL91*E91</f>
        <v>250000</v>
      </c>
      <c r="AN91" s="79">
        <f t="shared" si="94"/>
        <v>0</v>
      </c>
      <c r="AO91" s="79">
        <f t="shared" si="111"/>
        <v>0</v>
      </c>
      <c r="AP91" s="79">
        <f t="shared" si="90"/>
        <v>0</v>
      </c>
      <c r="AQ91" s="79">
        <f t="shared" si="91"/>
        <v>0</v>
      </c>
      <c r="AR91" s="79">
        <f t="shared" si="97"/>
        <v>0</v>
      </c>
      <c r="AS91" s="79">
        <f t="shared" si="98"/>
        <v>0</v>
      </c>
      <c r="AT91" s="79">
        <f t="shared" si="99"/>
        <v>0</v>
      </c>
      <c r="AU91" s="79">
        <f t="shared" si="100"/>
        <v>0</v>
      </c>
      <c r="AV91" s="79">
        <f t="shared" si="101"/>
        <v>0</v>
      </c>
      <c r="AW91" s="79">
        <f t="shared" si="102"/>
        <v>0</v>
      </c>
      <c r="AX91" s="79">
        <f t="shared" si="103"/>
        <v>0</v>
      </c>
      <c r="AY91" s="79">
        <f t="shared" si="104"/>
        <v>0</v>
      </c>
      <c r="AZ91" s="79">
        <f t="shared" si="105"/>
        <v>0</v>
      </c>
      <c r="BA91" s="79">
        <f t="shared" si="106"/>
        <v>0</v>
      </c>
      <c r="BB91" s="79">
        <f t="shared" si="107"/>
        <v>0</v>
      </c>
      <c r="BC91" s="79">
        <f t="shared" si="108"/>
        <v>250000</v>
      </c>
      <c r="BD91" s="79">
        <f t="shared" si="109"/>
        <v>0</v>
      </c>
      <c r="BE91" s="79">
        <f t="shared" si="110"/>
        <v>0</v>
      </c>
      <c r="BF91" s="62">
        <f t="shared" si="95"/>
        <v>250000</v>
      </c>
      <c r="BG91" s="62">
        <f t="shared" si="96"/>
        <v>0</v>
      </c>
    </row>
    <row r="92" spans="1:59" ht="23.15" customHeight="1" thickBot="1" x14ac:dyDescent="0.4">
      <c r="A92" s="118" t="s">
        <v>133</v>
      </c>
      <c r="B92" s="119"/>
      <c r="C92" s="119"/>
      <c r="D92" s="119"/>
      <c r="E92" s="119"/>
      <c r="F92" s="119"/>
      <c r="G92" s="119"/>
      <c r="H92" s="120"/>
      <c r="I92" s="119"/>
      <c r="J92" s="121"/>
      <c r="K92" s="116"/>
      <c r="L92" s="114"/>
      <c r="M92" s="114"/>
      <c r="N92" s="114"/>
      <c r="O92" s="114"/>
      <c r="P92" s="114"/>
      <c r="Q92" s="114"/>
      <c r="R92" s="114"/>
      <c r="S92" s="114"/>
      <c r="T92" s="114"/>
      <c r="U92" s="114"/>
      <c r="V92" s="114"/>
      <c r="W92" s="114"/>
      <c r="X92" s="114"/>
      <c r="Y92" s="114"/>
      <c r="Z92" s="114"/>
      <c r="AA92" s="114"/>
      <c r="AB92" s="117"/>
      <c r="AC92" s="2"/>
      <c r="AD92" s="16"/>
      <c r="AE92" s="16"/>
      <c r="AF92" s="18"/>
      <c r="AG92" s="19"/>
      <c r="AH92" s="19"/>
      <c r="AI92" s="17"/>
      <c r="AJ92" s="17"/>
      <c r="AK92" s="2"/>
      <c r="AL92" s="77"/>
      <c r="AM92" s="78"/>
      <c r="AN92" s="79">
        <f t="shared" si="94"/>
        <v>0</v>
      </c>
      <c r="AO92" s="79">
        <f t="shared" si="111"/>
        <v>0</v>
      </c>
      <c r="AP92" s="79">
        <f t="shared" si="90"/>
        <v>0</v>
      </c>
      <c r="AQ92" s="79">
        <f t="shared" si="91"/>
        <v>0</v>
      </c>
      <c r="AR92" s="79">
        <f t="shared" si="97"/>
        <v>0</v>
      </c>
      <c r="AS92" s="79">
        <f t="shared" si="98"/>
        <v>0</v>
      </c>
      <c r="AT92" s="79">
        <f t="shared" si="99"/>
        <v>0</v>
      </c>
      <c r="AU92" s="79">
        <f t="shared" si="100"/>
        <v>0</v>
      </c>
      <c r="AV92" s="79">
        <f t="shared" si="101"/>
        <v>0</v>
      </c>
      <c r="AW92" s="79">
        <f t="shared" si="102"/>
        <v>0</v>
      </c>
      <c r="AX92" s="79">
        <f t="shared" si="103"/>
        <v>0</v>
      </c>
      <c r="AY92" s="79">
        <f t="shared" si="104"/>
        <v>0</v>
      </c>
      <c r="AZ92" s="79">
        <f t="shared" si="105"/>
        <v>0</v>
      </c>
      <c r="BA92" s="79">
        <f t="shared" si="106"/>
        <v>0</v>
      </c>
      <c r="BB92" s="79">
        <f t="shared" si="107"/>
        <v>0</v>
      </c>
      <c r="BC92" s="79">
        <f t="shared" si="108"/>
        <v>0</v>
      </c>
      <c r="BD92" s="79">
        <f t="shared" si="109"/>
        <v>0</v>
      </c>
      <c r="BE92" s="79">
        <f t="shared" si="110"/>
        <v>0</v>
      </c>
      <c r="BF92" s="62">
        <f t="shared" si="95"/>
        <v>0</v>
      </c>
      <c r="BG92" s="62">
        <f t="shared" si="96"/>
        <v>0</v>
      </c>
    </row>
    <row r="93" spans="1:59" ht="72" customHeight="1" thickBot="1" x14ac:dyDescent="0.4">
      <c r="A93" s="40">
        <v>84</v>
      </c>
      <c r="B93" s="41">
        <v>54710</v>
      </c>
      <c r="C93" s="42" t="s">
        <v>134</v>
      </c>
      <c r="D93" s="41" t="s">
        <v>57</v>
      </c>
      <c r="E93" s="39">
        <f>K93+L93+M93+N93+O93+P93+Q93+R93+S93+T93+U93+V93+W93+X93+Y93+Z93+AA93+AB93</f>
        <v>3</v>
      </c>
      <c r="F93" s="43">
        <f t="shared" ref="F93:F100" si="121">+E93</f>
        <v>3</v>
      </c>
      <c r="G93" s="41">
        <v>72102900</v>
      </c>
      <c r="H93" s="10">
        <v>300000</v>
      </c>
      <c r="I93" s="13">
        <v>300000</v>
      </c>
      <c r="J93" s="13"/>
      <c r="K93" s="80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>
        <v>2</v>
      </c>
      <c r="W93" s="81"/>
      <c r="X93" s="81"/>
      <c r="Y93" s="81"/>
      <c r="Z93" s="82">
        <v>1</v>
      </c>
      <c r="AA93" s="81"/>
      <c r="AB93" s="83"/>
      <c r="AC93" s="2"/>
      <c r="AD93" s="16">
        <f t="shared" ref="AD93:AD100" si="122">+ROUND(AVERAGE(H93,I93,J93),0)</f>
        <v>300000</v>
      </c>
      <c r="AE93" s="16">
        <v>0</v>
      </c>
      <c r="AF93" s="18">
        <f t="shared" ref="AF93:AF100" si="123">+AE93/AD93</f>
        <v>0</v>
      </c>
      <c r="AG93" s="19">
        <f t="shared" ref="AG93:AG100" si="124">+AD93+AE93</f>
        <v>300000</v>
      </c>
      <c r="AH93" s="19">
        <f t="shared" ref="AH93:AH100" si="125">+AD93-AE93</f>
        <v>300000</v>
      </c>
      <c r="AI93" s="17" t="str">
        <f t="shared" ref="AI93:AJ100" si="126">+IF(AND(H93&gt;=$AH93,H93&lt;=$AG93),"SE ACEPTA","POSIBLE ATÍPICO")</f>
        <v>SE ACEPTA</v>
      </c>
      <c r="AJ93" s="17" t="str">
        <f t="shared" si="126"/>
        <v>SE ACEPTA</v>
      </c>
      <c r="AK93" s="2"/>
      <c r="AL93" s="77">
        <f t="shared" ref="AL93:AL100" si="127">+ROUND(AVERAGE(H93,J93),0)</f>
        <v>300000</v>
      </c>
      <c r="AM93" s="78">
        <f>+AL93*E93</f>
        <v>900000</v>
      </c>
      <c r="AN93" s="79">
        <f t="shared" si="94"/>
        <v>0</v>
      </c>
      <c r="AO93" s="79">
        <f t="shared" si="111"/>
        <v>0</v>
      </c>
      <c r="AP93" s="79">
        <f t="shared" si="90"/>
        <v>0</v>
      </c>
      <c r="AQ93" s="79">
        <f t="shared" si="91"/>
        <v>0</v>
      </c>
      <c r="AR93" s="79">
        <f t="shared" si="97"/>
        <v>0</v>
      </c>
      <c r="AS93" s="79">
        <f t="shared" si="98"/>
        <v>0</v>
      </c>
      <c r="AT93" s="79">
        <f t="shared" si="99"/>
        <v>0</v>
      </c>
      <c r="AU93" s="79">
        <f t="shared" si="100"/>
        <v>0</v>
      </c>
      <c r="AV93" s="79">
        <f t="shared" si="101"/>
        <v>0</v>
      </c>
      <c r="AW93" s="79">
        <f t="shared" si="102"/>
        <v>0</v>
      </c>
      <c r="AX93" s="79">
        <f t="shared" si="103"/>
        <v>0</v>
      </c>
      <c r="AY93" s="79">
        <f t="shared" si="104"/>
        <v>600000</v>
      </c>
      <c r="AZ93" s="79">
        <f t="shared" si="105"/>
        <v>0</v>
      </c>
      <c r="BA93" s="79">
        <f t="shared" si="106"/>
        <v>0</v>
      </c>
      <c r="BB93" s="79">
        <f t="shared" si="107"/>
        <v>0</v>
      </c>
      <c r="BC93" s="79">
        <f t="shared" si="108"/>
        <v>300000</v>
      </c>
      <c r="BD93" s="79">
        <f t="shared" si="109"/>
        <v>0</v>
      </c>
      <c r="BE93" s="79">
        <f t="shared" si="110"/>
        <v>0</v>
      </c>
      <c r="BF93" s="62">
        <f t="shared" si="95"/>
        <v>900000</v>
      </c>
      <c r="BG93" s="62">
        <f t="shared" si="96"/>
        <v>0</v>
      </c>
    </row>
    <row r="94" spans="1:59" ht="180" customHeight="1" thickBot="1" x14ac:dyDescent="0.4">
      <c r="A94" s="40">
        <v>85</v>
      </c>
      <c r="B94" s="41">
        <v>54710</v>
      </c>
      <c r="C94" s="42" t="s">
        <v>135</v>
      </c>
      <c r="D94" s="41" t="s">
        <v>57</v>
      </c>
      <c r="E94" s="39">
        <f>K94+L94+M94+N94+O94+P94+Q94+R94+S94+T94+U94+V94+W94+X94+Y94+Z94+AA94+AB94</f>
        <v>2</v>
      </c>
      <c r="F94" s="43">
        <f t="shared" si="121"/>
        <v>2</v>
      </c>
      <c r="G94" s="41">
        <v>72102900</v>
      </c>
      <c r="H94" s="10">
        <v>500000</v>
      </c>
      <c r="I94" s="13">
        <v>480000</v>
      </c>
      <c r="J94" s="13"/>
      <c r="K94" s="80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2">
        <v>2</v>
      </c>
      <c r="AA94" s="81"/>
      <c r="AB94" s="83"/>
      <c r="AC94" s="2"/>
      <c r="AD94" s="16">
        <f t="shared" si="122"/>
        <v>490000</v>
      </c>
      <c r="AE94" s="16">
        <f t="shared" ref="AE94:AE100" si="128">+ROUND(STDEVA(H94,I94,J94),0)</f>
        <v>14142</v>
      </c>
      <c r="AF94" s="18">
        <f t="shared" si="123"/>
        <v>2.8861224489795917E-2</v>
      </c>
      <c r="AG94" s="19">
        <f t="shared" si="124"/>
        <v>504142</v>
      </c>
      <c r="AH94" s="19">
        <f t="shared" si="125"/>
        <v>475858</v>
      </c>
      <c r="AI94" s="17" t="str">
        <f t="shared" si="126"/>
        <v>SE ACEPTA</v>
      </c>
      <c r="AJ94" s="17" t="str">
        <f t="shared" si="126"/>
        <v>SE ACEPTA</v>
      </c>
      <c r="AK94" s="2"/>
      <c r="AL94" s="77">
        <f t="shared" si="127"/>
        <v>500000</v>
      </c>
      <c r="AM94" s="78">
        <f>+AL94*E94</f>
        <v>1000000</v>
      </c>
      <c r="AN94" s="79">
        <f t="shared" si="94"/>
        <v>0</v>
      </c>
      <c r="AO94" s="79">
        <f t="shared" si="111"/>
        <v>0</v>
      </c>
      <c r="AP94" s="79">
        <f t="shared" si="90"/>
        <v>0</v>
      </c>
      <c r="AQ94" s="79">
        <f t="shared" si="91"/>
        <v>0</v>
      </c>
      <c r="AR94" s="79">
        <f t="shared" si="97"/>
        <v>0</v>
      </c>
      <c r="AS94" s="79">
        <f t="shared" si="98"/>
        <v>0</v>
      </c>
      <c r="AT94" s="79">
        <f t="shared" si="99"/>
        <v>0</v>
      </c>
      <c r="AU94" s="79">
        <f t="shared" si="100"/>
        <v>0</v>
      </c>
      <c r="AV94" s="79">
        <f t="shared" si="101"/>
        <v>0</v>
      </c>
      <c r="AW94" s="79">
        <f t="shared" si="102"/>
        <v>0</v>
      </c>
      <c r="AX94" s="79">
        <f t="shared" si="103"/>
        <v>0</v>
      </c>
      <c r="AY94" s="79">
        <f t="shared" si="104"/>
        <v>0</v>
      </c>
      <c r="AZ94" s="79">
        <f t="shared" si="105"/>
        <v>0</v>
      </c>
      <c r="BA94" s="79">
        <f t="shared" si="106"/>
        <v>0</v>
      </c>
      <c r="BB94" s="79">
        <f t="shared" si="107"/>
        <v>0</v>
      </c>
      <c r="BC94" s="79">
        <f t="shared" si="108"/>
        <v>1000000</v>
      </c>
      <c r="BD94" s="79">
        <f t="shared" si="109"/>
        <v>0</v>
      </c>
      <c r="BE94" s="79">
        <f t="shared" si="110"/>
        <v>0</v>
      </c>
      <c r="BF94" s="62">
        <f t="shared" si="95"/>
        <v>1000000</v>
      </c>
      <c r="BG94" s="62">
        <f t="shared" si="96"/>
        <v>0</v>
      </c>
    </row>
    <row r="95" spans="1:59" ht="48" customHeight="1" thickBot="1" x14ac:dyDescent="0.4">
      <c r="A95" s="40">
        <v>86</v>
      </c>
      <c r="B95" s="41">
        <v>54710</v>
      </c>
      <c r="C95" s="42" t="s">
        <v>136</v>
      </c>
      <c r="D95" s="41" t="s">
        <v>57</v>
      </c>
      <c r="E95" s="39">
        <f>K95+L95+M95+N95+O95+P95+Q95+R95+S95+T95+U95+V95+W95+X95+Y95+Z95+AA95+AB95</f>
        <v>14</v>
      </c>
      <c r="F95" s="43">
        <f t="shared" si="121"/>
        <v>14</v>
      </c>
      <c r="G95" s="41">
        <v>72102900</v>
      </c>
      <c r="H95" s="10">
        <v>120000</v>
      </c>
      <c r="I95" s="13">
        <v>112800</v>
      </c>
      <c r="J95" s="13">
        <v>33965.215318744064</v>
      </c>
      <c r="K95" s="80"/>
      <c r="L95" s="81"/>
      <c r="M95" s="81"/>
      <c r="N95" s="81"/>
      <c r="O95" s="81"/>
      <c r="P95" s="81"/>
      <c r="Q95" s="81">
        <v>1</v>
      </c>
      <c r="R95" s="81"/>
      <c r="S95" s="81"/>
      <c r="T95" s="81"/>
      <c r="U95" s="81"/>
      <c r="V95" s="81"/>
      <c r="W95" s="81"/>
      <c r="X95" s="81">
        <v>4</v>
      </c>
      <c r="Y95" s="81"/>
      <c r="Z95" s="82">
        <v>1</v>
      </c>
      <c r="AA95" s="81"/>
      <c r="AB95" s="83">
        <v>8</v>
      </c>
      <c r="AC95" s="2"/>
      <c r="AD95" s="16">
        <f t="shared" si="122"/>
        <v>88922</v>
      </c>
      <c r="AE95" s="16">
        <f t="shared" si="128"/>
        <v>47730</v>
      </c>
      <c r="AF95" s="18">
        <f t="shared" si="123"/>
        <v>0.53676255594790945</v>
      </c>
      <c r="AG95" s="19">
        <f t="shared" si="124"/>
        <v>136652</v>
      </c>
      <c r="AH95" s="19">
        <f t="shared" si="125"/>
        <v>41192</v>
      </c>
      <c r="AI95" s="17" t="str">
        <f t="shared" si="126"/>
        <v>SE ACEPTA</v>
      </c>
      <c r="AJ95" s="17" t="str">
        <f t="shared" si="126"/>
        <v>SE ACEPTA</v>
      </c>
      <c r="AK95" s="2"/>
      <c r="AL95" s="77">
        <f t="shared" si="127"/>
        <v>76983</v>
      </c>
      <c r="AM95" s="78">
        <f>+AL95*E95</f>
        <v>1077762</v>
      </c>
      <c r="AN95" s="79">
        <f t="shared" si="94"/>
        <v>0</v>
      </c>
      <c r="AO95" s="79">
        <f t="shared" si="111"/>
        <v>0</v>
      </c>
      <c r="AP95" s="79">
        <f t="shared" si="90"/>
        <v>0</v>
      </c>
      <c r="AQ95" s="79">
        <f t="shared" si="91"/>
        <v>0</v>
      </c>
      <c r="AR95" s="79">
        <f t="shared" si="97"/>
        <v>0</v>
      </c>
      <c r="AS95" s="79">
        <f t="shared" si="98"/>
        <v>0</v>
      </c>
      <c r="AT95" s="79">
        <f t="shared" si="99"/>
        <v>76983</v>
      </c>
      <c r="AU95" s="79">
        <f t="shared" si="100"/>
        <v>0</v>
      </c>
      <c r="AV95" s="79">
        <f t="shared" si="101"/>
        <v>0</v>
      </c>
      <c r="AW95" s="79">
        <f t="shared" si="102"/>
        <v>0</v>
      </c>
      <c r="AX95" s="79">
        <f t="shared" si="103"/>
        <v>0</v>
      </c>
      <c r="AY95" s="79">
        <f t="shared" si="104"/>
        <v>0</v>
      </c>
      <c r="AZ95" s="79">
        <f t="shared" si="105"/>
        <v>0</v>
      </c>
      <c r="BA95" s="79">
        <f t="shared" si="106"/>
        <v>307932</v>
      </c>
      <c r="BB95" s="79">
        <f t="shared" si="107"/>
        <v>0</v>
      </c>
      <c r="BC95" s="79">
        <f t="shared" si="108"/>
        <v>76983</v>
      </c>
      <c r="BD95" s="79">
        <f t="shared" si="109"/>
        <v>0</v>
      </c>
      <c r="BE95" s="79">
        <f t="shared" si="110"/>
        <v>615864</v>
      </c>
      <c r="BF95" s="62">
        <f t="shared" si="95"/>
        <v>1077762</v>
      </c>
      <c r="BG95" s="62">
        <f t="shared" si="96"/>
        <v>0</v>
      </c>
    </row>
    <row r="96" spans="1:59" ht="84" customHeight="1" thickBot="1" x14ac:dyDescent="0.4">
      <c r="A96" s="40">
        <v>87</v>
      </c>
      <c r="B96" s="41">
        <v>54710</v>
      </c>
      <c r="C96" s="42" t="s">
        <v>137</v>
      </c>
      <c r="D96" s="41" t="s">
        <v>57</v>
      </c>
      <c r="E96" s="39">
        <f>K96+L96+M96+N96+O96+P96+Q96+R96+S96+T96+U96+V96+W96+X96+Y96+Z96+AA96+AB96</f>
        <v>8</v>
      </c>
      <c r="F96" s="43">
        <f t="shared" si="121"/>
        <v>8</v>
      </c>
      <c r="G96" s="41">
        <v>72102900</v>
      </c>
      <c r="H96" s="10">
        <v>800000</v>
      </c>
      <c r="I96" s="13">
        <v>752000</v>
      </c>
      <c r="J96" s="13">
        <v>54721.471170313998</v>
      </c>
      <c r="K96" s="80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>
        <v>2</v>
      </c>
      <c r="W96" s="81"/>
      <c r="X96" s="81">
        <v>5</v>
      </c>
      <c r="Y96" s="81"/>
      <c r="Z96" s="82">
        <v>1</v>
      </c>
      <c r="AA96" s="81"/>
      <c r="AB96" s="83"/>
      <c r="AC96" s="2"/>
      <c r="AD96" s="16">
        <f t="shared" si="122"/>
        <v>535574</v>
      </c>
      <c r="AE96" s="16">
        <f t="shared" si="128"/>
        <v>417121</v>
      </c>
      <c r="AF96" s="18">
        <f t="shared" si="123"/>
        <v>0.77882981623454461</v>
      </c>
      <c r="AG96" s="19">
        <f t="shared" si="124"/>
        <v>952695</v>
      </c>
      <c r="AH96" s="19">
        <f t="shared" si="125"/>
        <v>118453</v>
      </c>
      <c r="AI96" s="17" t="str">
        <f t="shared" si="126"/>
        <v>SE ACEPTA</v>
      </c>
      <c r="AJ96" s="17" t="str">
        <f t="shared" si="126"/>
        <v>SE ACEPTA</v>
      </c>
      <c r="AK96" s="2"/>
      <c r="AL96" s="77">
        <f t="shared" si="127"/>
        <v>427361</v>
      </c>
      <c r="AM96" s="78">
        <f>+AL96*E96</f>
        <v>3418888</v>
      </c>
      <c r="AN96" s="79">
        <f t="shared" si="94"/>
        <v>0</v>
      </c>
      <c r="AO96" s="79">
        <f t="shared" si="111"/>
        <v>0</v>
      </c>
      <c r="AP96" s="79">
        <f t="shared" si="90"/>
        <v>0</v>
      </c>
      <c r="AQ96" s="79">
        <f t="shared" si="91"/>
        <v>0</v>
      </c>
      <c r="AR96" s="79">
        <f t="shared" si="97"/>
        <v>0</v>
      </c>
      <c r="AS96" s="79">
        <f t="shared" si="98"/>
        <v>0</v>
      </c>
      <c r="AT96" s="79">
        <f t="shared" si="99"/>
        <v>0</v>
      </c>
      <c r="AU96" s="79">
        <f t="shared" si="100"/>
        <v>0</v>
      </c>
      <c r="AV96" s="79">
        <f t="shared" si="101"/>
        <v>0</v>
      </c>
      <c r="AW96" s="79">
        <f t="shared" si="102"/>
        <v>0</v>
      </c>
      <c r="AX96" s="79">
        <f t="shared" si="103"/>
        <v>0</v>
      </c>
      <c r="AY96" s="79">
        <f t="shared" si="104"/>
        <v>854722</v>
      </c>
      <c r="AZ96" s="79">
        <f t="shared" si="105"/>
        <v>0</v>
      </c>
      <c r="BA96" s="79">
        <f t="shared" si="106"/>
        <v>2136805</v>
      </c>
      <c r="BB96" s="79">
        <f t="shared" si="107"/>
        <v>0</v>
      </c>
      <c r="BC96" s="79">
        <f t="shared" si="108"/>
        <v>427361</v>
      </c>
      <c r="BD96" s="79">
        <f t="shared" si="109"/>
        <v>0</v>
      </c>
      <c r="BE96" s="79">
        <f t="shared" si="110"/>
        <v>0</v>
      </c>
      <c r="BF96" s="62">
        <f t="shared" si="95"/>
        <v>3418888</v>
      </c>
      <c r="BG96" s="62">
        <f t="shared" si="96"/>
        <v>0</v>
      </c>
    </row>
    <row r="97" spans="1:59" ht="27" customHeight="1" thickBot="1" x14ac:dyDescent="0.4">
      <c r="A97" s="40">
        <v>88</v>
      </c>
      <c r="B97" s="41">
        <v>54710</v>
      </c>
      <c r="C97" s="42" t="s">
        <v>138</v>
      </c>
      <c r="D97" s="41" t="s">
        <v>52</v>
      </c>
      <c r="E97" s="39">
        <f>K97+L97+M97+N97+O97+P97+Q97+R97+S97+T97+U97+V97+W97+X97+Y97+Z97+AA97+AB97</f>
        <v>1</v>
      </c>
      <c r="F97" s="43">
        <f t="shared" si="121"/>
        <v>1</v>
      </c>
      <c r="G97" s="41">
        <v>72102900</v>
      </c>
      <c r="H97" s="10">
        <v>500000</v>
      </c>
      <c r="I97" s="13">
        <v>470000</v>
      </c>
      <c r="J97" s="13">
        <v>537297.21351094195</v>
      </c>
      <c r="K97" s="80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2">
        <v>1</v>
      </c>
      <c r="AA97" s="81"/>
      <c r="AB97" s="83"/>
      <c r="AC97" s="2"/>
      <c r="AD97" s="16">
        <f t="shared" si="122"/>
        <v>502432</v>
      </c>
      <c r="AE97" s="16">
        <f t="shared" si="128"/>
        <v>33714</v>
      </c>
      <c r="AF97" s="18">
        <f t="shared" si="123"/>
        <v>6.7101617731354687E-2</v>
      </c>
      <c r="AG97" s="19">
        <f t="shared" si="124"/>
        <v>536146</v>
      </c>
      <c r="AH97" s="19">
        <f t="shared" si="125"/>
        <v>468718</v>
      </c>
      <c r="AI97" s="17" t="str">
        <f t="shared" si="126"/>
        <v>SE ACEPTA</v>
      </c>
      <c r="AJ97" s="17" t="str">
        <f t="shared" si="126"/>
        <v>SE ACEPTA</v>
      </c>
      <c r="AK97" s="2"/>
      <c r="AL97" s="77">
        <f t="shared" si="127"/>
        <v>518649</v>
      </c>
      <c r="AM97" s="78">
        <f>+AL97*E97</f>
        <v>518649</v>
      </c>
      <c r="AN97" s="79">
        <f t="shared" ref="AN97:AN119" si="129">AL97*K97</f>
        <v>0</v>
      </c>
      <c r="AO97" s="79">
        <f t="shared" si="111"/>
        <v>0</v>
      </c>
      <c r="AP97" s="79">
        <f t="shared" si="90"/>
        <v>0</v>
      </c>
      <c r="AQ97" s="79">
        <f t="shared" si="91"/>
        <v>0</v>
      </c>
      <c r="AR97" s="79">
        <f t="shared" si="97"/>
        <v>0</v>
      </c>
      <c r="AS97" s="79">
        <f t="shared" si="98"/>
        <v>0</v>
      </c>
      <c r="AT97" s="79">
        <f t="shared" si="99"/>
        <v>0</v>
      </c>
      <c r="AU97" s="79">
        <f t="shared" si="100"/>
        <v>0</v>
      </c>
      <c r="AV97" s="79">
        <f t="shared" si="101"/>
        <v>0</v>
      </c>
      <c r="AW97" s="79">
        <f t="shared" si="102"/>
        <v>0</v>
      </c>
      <c r="AX97" s="79">
        <f t="shared" si="103"/>
        <v>0</v>
      </c>
      <c r="AY97" s="79">
        <f t="shared" si="104"/>
        <v>0</v>
      </c>
      <c r="AZ97" s="79">
        <f t="shared" si="105"/>
        <v>0</v>
      </c>
      <c r="BA97" s="79">
        <f t="shared" si="106"/>
        <v>0</v>
      </c>
      <c r="BB97" s="79">
        <f t="shared" si="107"/>
        <v>0</v>
      </c>
      <c r="BC97" s="79">
        <f t="shared" si="108"/>
        <v>518649</v>
      </c>
      <c r="BD97" s="79">
        <f t="shared" si="109"/>
        <v>0</v>
      </c>
      <c r="BE97" s="79">
        <f t="shared" si="110"/>
        <v>0</v>
      </c>
      <c r="BF97" s="62">
        <f t="shared" ref="BF97:BF119" si="130">SUM(AN97:BE97)</f>
        <v>518649</v>
      </c>
      <c r="BG97" s="62">
        <f t="shared" ref="BG97:BG119" si="131">+AM97-BF97</f>
        <v>0</v>
      </c>
    </row>
    <row r="98" spans="1:59" ht="48" customHeight="1" thickBot="1" x14ac:dyDescent="0.4">
      <c r="A98" s="40">
        <v>89</v>
      </c>
      <c r="B98" s="41">
        <v>54710</v>
      </c>
      <c r="C98" s="42" t="s">
        <v>139</v>
      </c>
      <c r="D98" s="41" t="s">
        <v>52</v>
      </c>
      <c r="E98" s="39">
        <f>K98+L98+M98+N98+O98+P98+Q98+R98+S98+T98+U98+V98+W98+X98+Y98+Z98+AA98+AB98</f>
        <v>1</v>
      </c>
      <c r="F98" s="43">
        <f t="shared" si="121"/>
        <v>1</v>
      </c>
      <c r="G98" s="41">
        <v>72102900</v>
      </c>
      <c r="H98" s="10">
        <v>350000</v>
      </c>
      <c r="I98" s="13">
        <v>329000</v>
      </c>
      <c r="J98" s="13">
        <v>919102.74234062806</v>
      </c>
      <c r="K98" s="80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2">
        <v>1</v>
      </c>
      <c r="AA98" s="81"/>
      <c r="AB98" s="83"/>
      <c r="AC98" s="2"/>
      <c r="AD98" s="16">
        <f t="shared" si="122"/>
        <v>532701</v>
      </c>
      <c r="AE98" s="16">
        <f t="shared" si="128"/>
        <v>334798</v>
      </c>
      <c r="AF98" s="18">
        <f t="shared" si="123"/>
        <v>0.62849140512219803</v>
      </c>
      <c r="AG98" s="19">
        <f t="shared" si="124"/>
        <v>867499</v>
      </c>
      <c r="AH98" s="19">
        <f t="shared" si="125"/>
        <v>197903</v>
      </c>
      <c r="AI98" s="17" t="str">
        <f t="shared" si="126"/>
        <v>SE ACEPTA</v>
      </c>
      <c r="AJ98" s="17" t="str">
        <f t="shared" si="126"/>
        <v>SE ACEPTA</v>
      </c>
      <c r="AK98" s="2"/>
      <c r="AL98" s="77">
        <f t="shared" si="127"/>
        <v>634551</v>
      </c>
      <c r="AM98" s="78">
        <f>+AL98*E98</f>
        <v>634551</v>
      </c>
      <c r="AN98" s="79">
        <f t="shared" si="129"/>
        <v>0</v>
      </c>
      <c r="AO98" s="79">
        <f t="shared" si="111"/>
        <v>0</v>
      </c>
      <c r="AP98" s="79">
        <f t="shared" si="90"/>
        <v>0</v>
      </c>
      <c r="AQ98" s="79">
        <f t="shared" si="91"/>
        <v>0</v>
      </c>
      <c r="AR98" s="79">
        <f t="shared" si="97"/>
        <v>0</v>
      </c>
      <c r="AS98" s="79">
        <f t="shared" si="98"/>
        <v>0</v>
      </c>
      <c r="AT98" s="79">
        <f t="shared" si="99"/>
        <v>0</v>
      </c>
      <c r="AU98" s="79">
        <f t="shared" si="100"/>
        <v>0</v>
      </c>
      <c r="AV98" s="79">
        <f t="shared" si="101"/>
        <v>0</v>
      </c>
      <c r="AW98" s="79">
        <f t="shared" si="102"/>
        <v>0</v>
      </c>
      <c r="AX98" s="79">
        <f t="shared" si="103"/>
        <v>0</v>
      </c>
      <c r="AY98" s="79">
        <f t="shared" si="104"/>
        <v>0</v>
      </c>
      <c r="AZ98" s="79">
        <f t="shared" si="105"/>
        <v>0</v>
      </c>
      <c r="BA98" s="79">
        <f t="shared" si="106"/>
        <v>0</v>
      </c>
      <c r="BB98" s="79">
        <f t="shared" si="107"/>
        <v>0</v>
      </c>
      <c r="BC98" s="79">
        <f t="shared" si="108"/>
        <v>634551</v>
      </c>
      <c r="BD98" s="79">
        <f t="shared" si="109"/>
        <v>0</v>
      </c>
      <c r="BE98" s="79">
        <f t="shared" si="110"/>
        <v>0</v>
      </c>
      <c r="BF98" s="62">
        <f t="shared" si="130"/>
        <v>634551</v>
      </c>
      <c r="BG98" s="62">
        <f t="shared" si="131"/>
        <v>0</v>
      </c>
    </row>
    <row r="99" spans="1:59" ht="48" customHeight="1" thickBot="1" x14ac:dyDescent="0.4">
      <c r="A99" s="40">
        <v>90</v>
      </c>
      <c r="B99" s="41">
        <v>54710</v>
      </c>
      <c r="C99" s="42" t="s">
        <v>140</v>
      </c>
      <c r="D99" s="41" t="s">
        <v>52</v>
      </c>
      <c r="E99" s="39">
        <f>K99+L99+M99+N99+O99+P99+Q99+R99+S99+T99+U99+V99+W99+X99+Y99+Z99+AA99+AB99</f>
        <v>2</v>
      </c>
      <c r="F99" s="43">
        <f t="shared" si="121"/>
        <v>2</v>
      </c>
      <c r="G99" s="41">
        <v>72102900</v>
      </c>
      <c r="H99" s="10">
        <v>500000</v>
      </c>
      <c r="I99" s="13">
        <v>470000</v>
      </c>
      <c r="J99" s="13"/>
      <c r="K99" s="80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>
        <v>1</v>
      </c>
      <c r="Y99" s="81"/>
      <c r="Z99" s="82">
        <v>1</v>
      </c>
      <c r="AA99" s="81"/>
      <c r="AB99" s="83"/>
      <c r="AC99" s="2"/>
      <c r="AD99" s="16">
        <f t="shared" si="122"/>
        <v>485000</v>
      </c>
      <c r="AE99" s="16">
        <f t="shared" si="128"/>
        <v>21213</v>
      </c>
      <c r="AF99" s="18">
        <f t="shared" si="123"/>
        <v>4.3738144329896908E-2</v>
      </c>
      <c r="AG99" s="19">
        <f t="shared" si="124"/>
        <v>506213</v>
      </c>
      <c r="AH99" s="19">
        <f t="shared" si="125"/>
        <v>463787</v>
      </c>
      <c r="AI99" s="17" t="str">
        <f t="shared" si="126"/>
        <v>SE ACEPTA</v>
      </c>
      <c r="AJ99" s="17" t="str">
        <f t="shared" si="126"/>
        <v>SE ACEPTA</v>
      </c>
      <c r="AK99" s="2"/>
      <c r="AL99" s="77">
        <f t="shared" si="127"/>
        <v>500000</v>
      </c>
      <c r="AM99" s="78">
        <f>+AL99*E99</f>
        <v>1000000</v>
      </c>
      <c r="AN99" s="79">
        <f t="shared" si="129"/>
        <v>0</v>
      </c>
      <c r="AO99" s="79">
        <f t="shared" si="111"/>
        <v>0</v>
      </c>
      <c r="AP99" s="79">
        <f t="shared" si="90"/>
        <v>0</v>
      </c>
      <c r="AQ99" s="79">
        <f t="shared" si="91"/>
        <v>0</v>
      </c>
      <c r="AR99" s="79">
        <f t="shared" si="97"/>
        <v>0</v>
      </c>
      <c r="AS99" s="79">
        <f t="shared" si="98"/>
        <v>0</v>
      </c>
      <c r="AT99" s="79">
        <f t="shared" si="99"/>
        <v>0</v>
      </c>
      <c r="AU99" s="79">
        <f t="shared" si="100"/>
        <v>0</v>
      </c>
      <c r="AV99" s="79">
        <f t="shared" si="101"/>
        <v>0</v>
      </c>
      <c r="AW99" s="79">
        <f t="shared" si="102"/>
        <v>0</v>
      </c>
      <c r="AX99" s="79">
        <f t="shared" si="103"/>
        <v>0</v>
      </c>
      <c r="AY99" s="79">
        <f t="shared" si="104"/>
        <v>0</v>
      </c>
      <c r="AZ99" s="79">
        <f t="shared" si="105"/>
        <v>0</v>
      </c>
      <c r="BA99" s="79">
        <f t="shared" si="106"/>
        <v>500000</v>
      </c>
      <c r="BB99" s="79">
        <f t="shared" si="107"/>
        <v>0</v>
      </c>
      <c r="BC99" s="79">
        <f t="shared" si="108"/>
        <v>500000</v>
      </c>
      <c r="BD99" s="79">
        <f t="shared" si="109"/>
        <v>0</v>
      </c>
      <c r="BE99" s="79">
        <f t="shared" si="110"/>
        <v>0</v>
      </c>
      <c r="BF99" s="62">
        <f t="shared" si="130"/>
        <v>1000000</v>
      </c>
      <c r="BG99" s="62">
        <f t="shared" si="131"/>
        <v>0</v>
      </c>
    </row>
    <row r="100" spans="1:59" ht="108" customHeight="1" thickBot="1" x14ac:dyDescent="0.4">
      <c r="A100" s="40">
        <v>91</v>
      </c>
      <c r="B100" s="41">
        <v>54710</v>
      </c>
      <c r="C100" s="42" t="s">
        <v>141</v>
      </c>
      <c r="D100" s="41" t="s">
        <v>52</v>
      </c>
      <c r="E100" s="39">
        <f>K100+L100+M100+N100+O100+P100+Q100+R100+S100+T100+U100+V100+W100+X100+Y100+Z100+AA100+AB100</f>
        <v>50</v>
      </c>
      <c r="F100" s="43">
        <f t="shared" si="121"/>
        <v>50</v>
      </c>
      <c r="G100" s="41">
        <v>72102900</v>
      </c>
      <c r="H100" s="10">
        <v>200000</v>
      </c>
      <c r="I100" s="13">
        <v>188000</v>
      </c>
      <c r="J100" s="13"/>
      <c r="K100" s="80"/>
      <c r="L100" s="81"/>
      <c r="M100" s="81"/>
      <c r="N100" s="81">
        <v>50</v>
      </c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2"/>
      <c r="AA100" s="81"/>
      <c r="AB100" s="83"/>
      <c r="AC100" s="2"/>
      <c r="AD100" s="16">
        <f t="shared" si="122"/>
        <v>194000</v>
      </c>
      <c r="AE100" s="16">
        <f t="shared" si="128"/>
        <v>8485</v>
      </c>
      <c r="AF100" s="18">
        <f t="shared" si="123"/>
        <v>4.3737113402061857E-2</v>
      </c>
      <c r="AG100" s="19">
        <f t="shared" si="124"/>
        <v>202485</v>
      </c>
      <c r="AH100" s="19">
        <f t="shared" si="125"/>
        <v>185515</v>
      </c>
      <c r="AI100" s="17" t="str">
        <f t="shared" si="126"/>
        <v>SE ACEPTA</v>
      </c>
      <c r="AJ100" s="17" t="str">
        <f t="shared" si="126"/>
        <v>SE ACEPTA</v>
      </c>
      <c r="AK100" s="2"/>
      <c r="AL100" s="77">
        <f t="shared" si="127"/>
        <v>200000</v>
      </c>
      <c r="AM100" s="78">
        <f>+AL100*E100</f>
        <v>10000000</v>
      </c>
      <c r="AN100" s="79">
        <f t="shared" si="129"/>
        <v>0</v>
      </c>
      <c r="AO100" s="79">
        <f t="shared" si="111"/>
        <v>0</v>
      </c>
      <c r="AP100" s="79">
        <f t="shared" ref="AP100:AP107" si="132">$AL$4*M100</f>
        <v>0</v>
      </c>
      <c r="AQ100" s="79">
        <f>$AL$100*N100</f>
        <v>10000000</v>
      </c>
      <c r="AR100" s="79">
        <f t="shared" si="97"/>
        <v>0</v>
      </c>
      <c r="AS100" s="79">
        <f t="shared" si="98"/>
        <v>0</v>
      </c>
      <c r="AT100" s="79">
        <f t="shared" si="99"/>
        <v>0</v>
      </c>
      <c r="AU100" s="79">
        <f t="shared" si="100"/>
        <v>0</v>
      </c>
      <c r="AV100" s="79">
        <f t="shared" si="101"/>
        <v>0</v>
      </c>
      <c r="AW100" s="79">
        <f t="shared" si="102"/>
        <v>0</v>
      </c>
      <c r="AX100" s="79">
        <f t="shared" si="103"/>
        <v>0</v>
      </c>
      <c r="AY100" s="79">
        <f t="shared" si="104"/>
        <v>0</v>
      </c>
      <c r="AZ100" s="79">
        <f t="shared" si="105"/>
        <v>0</v>
      </c>
      <c r="BA100" s="79">
        <f t="shared" si="106"/>
        <v>0</v>
      </c>
      <c r="BB100" s="79">
        <f t="shared" si="107"/>
        <v>0</v>
      </c>
      <c r="BC100" s="79">
        <f t="shared" si="108"/>
        <v>0</v>
      </c>
      <c r="BD100" s="79">
        <f t="shared" si="109"/>
        <v>0</v>
      </c>
      <c r="BE100" s="79">
        <f t="shared" si="110"/>
        <v>0</v>
      </c>
      <c r="BF100" s="62">
        <f t="shared" si="130"/>
        <v>10000000</v>
      </c>
      <c r="BG100" s="62">
        <f t="shared" si="131"/>
        <v>0</v>
      </c>
    </row>
    <row r="101" spans="1:59" ht="23.15" customHeight="1" thickBot="1" x14ac:dyDescent="0.4">
      <c r="A101" s="118" t="s">
        <v>142</v>
      </c>
      <c r="B101" s="119"/>
      <c r="C101" s="119"/>
      <c r="D101" s="119"/>
      <c r="E101" s="119"/>
      <c r="F101" s="119"/>
      <c r="G101" s="119"/>
      <c r="H101" s="120"/>
      <c r="I101" s="119"/>
      <c r="J101" s="121"/>
      <c r="K101" s="116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4"/>
      <c r="AA101" s="114"/>
      <c r="AB101" s="117"/>
      <c r="AC101" s="2"/>
      <c r="AD101" s="16"/>
      <c r="AE101" s="16"/>
      <c r="AF101" s="18"/>
      <c r="AG101" s="19"/>
      <c r="AH101" s="19"/>
      <c r="AI101" s="17"/>
      <c r="AJ101" s="17"/>
      <c r="AK101" s="2"/>
      <c r="AL101" s="77"/>
      <c r="AM101" s="78"/>
      <c r="AN101" s="79">
        <f t="shared" si="129"/>
        <v>0</v>
      </c>
      <c r="AO101" s="79">
        <f t="shared" si="111"/>
        <v>0</v>
      </c>
      <c r="AP101" s="79">
        <f t="shared" si="132"/>
        <v>0</v>
      </c>
      <c r="AQ101" s="79">
        <f t="shared" ref="AQ101:AQ119" si="133">$AL$4*N101</f>
        <v>0</v>
      </c>
      <c r="AR101" s="79">
        <f t="shared" si="97"/>
        <v>0</v>
      </c>
      <c r="AS101" s="79">
        <f t="shared" si="98"/>
        <v>0</v>
      </c>
      <c r="AT101" s="79">
        <f t="shared" si="99"/>
        <v>0</v>
      </c>
      <c r="AU101" s="79">
        <f t="shared" si="100"/>
        <v>0</v>
      </c>
      <c r="AV101" s="79">
        <f t="shared" si="101"/>
        <v>0</v>
      </c>
      <c r="AW101" s="79">
        <f t="shared" si="102"/>
        <v>0</v>
      </c>
      <c r="AX101" s="79">
        <f t="shared" si="103"/>
        <v>0</v>
      </c>
      <c r="AY101" s="79">
        <f t="shared" si="104"/>
        <v>0</v>
      </c>
      <c r="AZ101" s="79">
        <f t="shared" si="105"/>
        <v>0</v>
      </c>
      <c r="BA101" s="79">
        <f t="shared" si="106"/>
        <v>0</v>
      </c>
      <c r="BB101" s="79">
        <f t="shared" si="107"/>
        <v>0</v>
      </c>
      <c r="BC101" s="79">
        <f t="shared" si="108"/>
        <v>0</v>
      </c>
      <c r="BD101" s="79">
        <f t="shared" si="109"/>
        <v>0</v>
      </c>
      <c r="BE101" s="79">
        <f t="shared" si="110"/>
        <v>0</v>
      </c>
      <c r="BF101" s="62">
        <f t="shared" si="130"/>
        <v>0</v>
      </c>
      <c r="BG101" s="62">
        <f t="shared" si="131"/>
        <v>0</v>
      </c>
    </row>
    <row r="102" spans="1:59" ht="48" customHeight="1" thickBot="1" x14ac:dyDescent="0.4">
      <c r="A102" s="40">
        <v>92</v>
      </c>
      <c r="B102" s="41">
        <v>54611</v>
      </c>
      <c r="C102" s="42" t="s">
        <v>143</v>
      </c>
      <c r="D102" s="41" t="s">
        <v>52</v>
      </c>
      <c r="E102" s="39">
        <f>K102+L102+M102+N102+O102+P102+Q102+R102+S102+T102+U102+V102+W102+X102+Y102+Z102+AA102+AB102</f>
        <v>6</v>
      </c>
      <c r="F102" s="43">
        <f t="shared" ref="F102:F119" si="134">+E102</f>
        <v>6</v>
      </c>
      <c r="G102" s="41">
        <v>72102900</v>
      </c>
      <c r="H102" s="10">
        <v>100000</v>
      </c>
      <c r="I102" s="13">
        <v>98000</v>
      </c>
      <c r="J102" s="13"/>
      <c r="K102" s="80"/>
      <c r="L102" s="81"/>
      <c r="M102" s="81"/>
      <c r="N102" s="81"/>
      <c r="O102" s="81"/>
      <c r="P102" s="81"/>
      <c r="Q102" s="81">
        <v>5</v>
      </c>
      <c r="R102" s="81"/>
      <c r="S102" s="81"/>
      <c r="T102" s="81"/>
      <c r="U102" s="81"/>
      <c r="V102" s="81"/>
      <c r="W102" s="81"/>
      <c r="X102" s="81"/>
      <c r="Y102" s="81"/>
      <c r="Z102" s="82">
        <v>1</v>
      </c>
      <c r="AA102" s="81"/>
      <c r="AB102" s="83"/>
      <c r="AC102" s="2"/>
      <c r="AD102" s="16">
        <f t="shared" ref="AD102:AD119" si="135">+ROUND(AVERAGE(H102,I102,J102),0)</f>
        <v>99000</v>
      </c>
      <c r="AE102" s="16">
        <f t="shared" ref="AE102:AE119" si="136">+ROUND(STDEVA(H102,I102,J102),0)</f>
        <v>1414</v>
      </c>
      <c r="AF102" s="18">
        <f t="shared" ref="AF102:AF119" si="137">+AE102/AD102</f>
        <v>1.4282828282828283E-2</v>
      </c>
      <c r="AG102" s="19">
        <f t="shared" ref="AG102:AG119" si="138">+AD102+AE102</f>
        <v>100414</v>
      </c>
      <c r="AH102" s="19">
        <f t="shared" ref="AH102:AH119" si="139">+AD102-AE102</f>
        <v>97586</v>
      </c>
      <c r="AI102" s="17" t="str">
        <f t="shared" ref="AI102:AI119" si="140">+IF(AND(H102&gt;=$AH102,H102&lt;=$AG102),"SE ACEPTA","POSIBLE ATÍPICO")</f>
        <v>SE ACEPTA</v>
      </c>
      <c r="AJ102" s="17" t="str">
        <f t="shared" ref="AJ102:AJ119" si="141">+IF(AND(I102&gt;=$AH102,I102&lt;=$AG102),"SE ACEPTA","POSIBLE ATÍPICO")</f>
        <v>SE ACEPTA</v>
      </c>
      <c r="AK102" s="2"/>
      <c r="AL102" s="77">
        <f t="shared" ref="AL102:AL119" si="142">+ROUND(AVERAGE(H102,J102),0)</f>
        <v>100000</v>
      </c>
      <c r="AM102" s="78">
        <f>+AL102*E102</f>
        <v>600000</v>
      </c>
      <c r="AN102" s="79">
        <f t="shared" si="129"/>
        <v>0</v>
      </c>
      <c r="AO102" s="79">
        <f t="shared" si="111"/>
        <v>0</v>
      </c>
      <c r="AP102" s="79">
        <f t="shared" si="132"/>
        <v>0</v>
      </c>
      <c r="AQ102" s="79">
        <f t="shared" si="133"/>
        <v>0</v>
      </c>
      <c r="AR102" s="79">
        <f t="shared" si="97"/>
        <v>0</v>
      </c>
      <c r="AS102" s="79">
        <f t="shared" si="98"/>
        <v>0</v>
      </c>
      <c r="AT102" s="79">
        <f t="shared" si="99"/>
        <v>500000</v>
      </c>
      <c r="AU102" s="79">
        <f t="shared" si="100"/>
        <v>0</v>
      </c>
      <c r="AV102" s="79">
        <f t="shared" si="101"/>
        <v>0</v>
      </c>
      <c r="AW102" s="79">
        <f t="shared" si="102"/>
        <v>0</v>
      </c>
      <c r="AX102" s="79">
        <f t="shared" si="103"/>
        <v>0</v>
      </c>
      <c r="AY102" s="79">
        <f t="shared" si="104"/>
        <v>0</v>
      </c>
      <c r="AZ102" s="79">
        <f t="shared" si="105"/>
        <v>0</v>
      </c>
      <c r="BA102" s="79">
        <f t="shared" si="106"/>
        <v>0</v>
      </c>
      <c r="BB102" s="79">
        <f t="shared" si="107"/>
        <v>0</v>
      </c>
      <c r="BC102" s="79">
        <f t="shared" si="108"/>
        <v>100000</v>
      </c>
      <c r="BD102" s="79">
        <f t="shared" si="109"/>
        <v>0</v>
      </c>
      <c r="BE102" s="79">
        <f t="shared" si="110"/>
        <v>0</v>
      </c>
      <c r="BF102" s="62">
        <f t="shared" si="130"/>
        <v>600000</v>
      </c>
      <c r="BG102" s="62">
        <f t="shared" si="131"/>
        <v>0</v>
      </c>
    </row>
    <row r="103" spans="1:59" ht="36" customHeight="1" thickBot="1" x14ac:dyDescent="0.4">
      <c r="A103" s="40">
        <v>93</v>
      </c>
      <c r="B103" s="41">
        <v>54611</v>
      </c>
      <c r="C103" s="42" t="s">
        <v>144</v>
      </c>
      <c r="D103" s="41" t="s">
        <v>52</v>
      </c>
      <c r="E103" s="39">
        <f>K103+L103+M103+N103+O103+P103+Q103+R103+S103+T103+U103+V103+W103+X103+Y103+Z103+AA103+AB103</f>
        <v>1</v>
      </c>
      <c r="F103" s="43">
        <f t="shared" si="134"/>
        <v>1</v>
      </c>
      <c r="G103" s="41">
        <v>72102900</v>
      </c>
      <c r="H103" s="10">
        <v>50000</v>
      </c>
      <c r="I103" s="13">
        <v>49000</v>
      </c>
      <c r="J103" s="13">
        <v>121330.886489058</v>
      </c>
      <c r="K103" s="80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2">
        <v>1</v>
      </c>
      <c r="AA103" s="81"/>
      <c r="AB103" s="83"/>
      <c r="AC103" s="2"/>
      <c r="AD103" s="16">
        <f t="shared" si="135"/>
        <v>73444</v>
      </c>
      <c r="AE103" s="16">
        <f t="shared" si="136"/>
        <v>41475</v>
      </c>
      <c r="AF103" s="18">
        <f t="shared" si="137"/>
        <v>0.56471597407548613</v>
      </c>
      <c r="AG103" s="19">
        <f t="shared" si="138"/>
        <v>114919</v>
      </c>
      <c r="AH103" s="19">
        <f t="shared" si="139"/>
        <v>31969</v>
      </c>
      <c r="AI103" s="17" t="str">
        <f t="shared" si="140"/>
        <v>SE ACEPTA</v>
      </c>
      <c r="AJ103" s="17" t="str">
        <f t="shared" si="141"/>
        <v>SE ACEPTA</v>
      </c>
      <c r="AK103" s="2"/>
      <c r="AL103" s="77">
        <f t="shared" si="142"/>
        <v>85665</v>
      </c>
      <c r="AM103" s="78">
        <f>+AL103*E103</f>
        <v>85665</v>
      </c>
      <c r="AN103" s="79">
        <f t="shared" si="129"/>
        <v>0</v>
      </c>
      <c r="AO103" s="79">
        <f t="shared" si="111"/>
        <v>0</v>
      </c>
      <c r="AP103" s="79">
        <f t="shared" si="132"/>
        <v>0</v>
      </c>
      <c r="AQ103" s="79">
        <f t="shared" si="133"/>
        <v>0</v>
      </c>
      <c r="AR103" s="79">
        <f t="shared" si="97"/>
        <v>0</v>
      </c>
      <c r="AS103" s="79">
        <f t="shared" si="98"/>
        <v>0</v>
      </c>
      <c r="AT103" s="79">
        <f t="shared" si="99"/>
        <v>0</v>
      </c>
      <c r="AU103" s="79">
        <f t="shared" si="100"/>
        <v>0</v>
      </c>
      <c r="AV103" s="79">
        <f t="shared" si="101"/>
        <v>0</v>
      </c>
      <c r="AW103" s="79">
        <f t="shared" si="102"/>
        <v>0</v>
      </c>
      <c r="AX103" s="79">
        <f t="shared" si="103"/>
        <v>0</v>
      </c>
      <c r="AY103" s="79">
        <f t="shared" si="104"/>
        <v>0</v>
      </c>
      <c r="AZ103" s="79">
        <f t="shared" si="105"/>
        <v>0</v>
      </c>
      <c r="BA103" s="79">
        <f t="shared" si="106"/>
        <v>0</v>
      </c>
      <c r="BB103" s="79">
        <f t="shared" si="107"/>
        <v>0</v>
      </c>
      <c r="BC103" s="79">
        <f t="shared" si="108"/>
        <v>85665</v>
      </c>
      <c r="BD103" s="79">
        <f t="shared" si="109"/>
        <v>0</v>
      </c>
      <c r="BE103" s="79">
        <f t="shared" si="110"/>
        <v>0</v>
      </c>
      <c r="BF103" s="62">
        <f t="shared" si="130"/>
        <v>85665</v>
      </c>
      <c r="BG103" s="62">
        <f t="shared" si="131"/>
        <v>0</v>
      </c>
    </row>
    <row r="104" spans="1:59" ht="48" customHeight="1" thickBot="1" x14ac:dyDescent="0.4">
      <c r="A104" s="40">
        <v>94</v>
      </c>
      <c r="B104" s="41">
        <v>54611</v>
      </c>
      <c r="C104" s="42" t="s">
        <v>145</v>
      </c>
      <c r="D104" s="41" t="s">
        <v>52</v>
      </c>
      <c r="E104" s="39">
        <f>K104+L104+M104+N104+O104+P104+Q104+R104+S104+T104+U104+V104+W104+X104+Y104+Z104+AA104+AB104</f>
        <v>1</v>
      </c>
      <c r="F104" s="43">
        <f t="shared" si="134"/>
        <v>1</v>
      </c>
      <c r="G104" s="41">
        <v>72102900</v>
      </c>
      <c r="H104" s="10">
        <v>250000</v>
      </c>
      <c r="I104" s="13">
        <v>245000</v>
      </c>
      <c r="J104" s="13">
        <v>169849.47117031401</v>
      </c>
      <c r="K104" s="80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2">
        <v>1</v>
      </c>
      <c r="AA104" s="81"/>
      <c r="AB104" s="83"/>
      <c r="AC104" s="2"/>
      <c r="AD104" s="16">
        <f t="shared" si="135"/>
        <v>221616</v>
      </c>
      <c r="AE104" s="16">
        <f t="shared" si="136"/>
        <v>44901</v>
      </c>
      <c r="AF104" s="18">
        <f t="shared" si="137"/>
        <v>0.20260721247563354</v>
      </c>
      <c r="AG104" s="19">
        <f t="shared" si="138"/>
        <v>266517</v>
      </c>
      <c r="AH104" s="19">
        <f t="shared" si="139"/>
        <v>176715</v>
      </c>
      <c r="AI104" s="17" t="str">
        <f t="shared" si="140"/>
        <v>SE ACEPTA</v>
      </c>
      <c r="AJ104" s="17" t="str">
        <f t="shared" si="141"/>
        <v>SE ACEPTA</v>
      </c>
      <c r="AK104" s="2"/>
      <c r="AL104" s="77">
        <f t="shared" si="142"/>
        <v>209925</v>
      </c>
      <c r="AM104" s="78">
        <f>+AL104*E104</f>
        <v>209925</v>
      </c>
      <c r="AN104" s="79">
        <f t="shared" si="129"/>
        <v>0</v>
      </c>
      <c r="AO104" s="79">
        <f t="shared" si="111"/>
        <v>0</v>
      </c>
      <c r="AP104" s="79">
        <f t="shared" si="132"/>
        <v>0</v>
      </c>
      <c r="AQ104" s="79">
        <f t="shared" si="133"/>
        <v>0</v>
      </c>
      <c r="AR104" s="79">
        <f t="shared" si="97"/>
        <v>0</v>
      </c>
      <c r="AS104" s="79">
        <f t="shared" si="98"/>
        <v>0</v>
      </c>
      <c r="AT104" s="79">
        <f t="shared" si="99"/>
        <v>0</v>
      </c>
      <c r="AU104" s="79">
        <f t="shared" si="100"/>
        <v>0</v>
      </c>
      <c r="AV104" s="79">
        <f t="shared" si="101"/>
        <v>0</v>
      </c>
      <c r="AW104" s="79">
        <f t="shared" si="102"/>
        <v>0</v>
      </c>
      <c r="AX104" s="79">
        <f t="shared" si="103"/>
        <v>0</v>
      </c>
      <c r="AY104" s="79">
        <f t="shared" si="104"/>
        <v>0</v>
      </c>
      <c r="AZ104" s="79">
        <f t="shared" si="105"/>
        <v>0</v>
      </c>
      <c r="BA104" s="79">
        <f t="shared" si="106"/>
        <v>0</v>
      </c>
      <c r="BB104" s="79">
        <f t="shared" si="107"/>
        <v>0</v>
      </c>
      <c r="BC104" s="79">
        <f t="shared" si="108"/>
        <v>209925</v>
      </c>
      <c r="BD104" s="79">
        <f t="shared" si="109"/>
        <v>0</v>
      </c>
      <c r="BE104" s="79">
        <f t="shared" si="110"/>
        <v>0</v>
      </c>
      <c r="BF104" s="62">
        <f t="shared" si="130"/>
        <v>209925</v>
      </c>
      <c r="BG104" s="62">
        <f t="shared" si="131"/>
        <v>0</v>
      </c>
    </row>
    <row r="105" spans="1:59" ht="24" customHeight="1" thickBot="1" x14ac:dyDescent="0.4">
      <c r="A105" s="40">
        <v>95</v>
      </c>
      <c r="B105" s="41">
        <v>54611</v>
      </c>
      <c r="C105" s="42" t="s">
        <v>146</v>
      </c>
      <c r="D105" s="41" t="s">
        <v>39</v>
      </c>
      <c r="E105" s="39">
        <f>K105+L105+M105+N105+O105+P105+Q105+R105+S105+T105+U105+V105+W105+X105+Y105+Z105+AA105+AB105</f>
        <v>1</v>
      </c>
      <c r="F105" s="43">
        <f t="shared" si="134"/>
        <v>1</v>
      </c>
      <c r="G105" s="41">
        <v>72102900</v>
      </c>
      <c r="H105" s="10">
        <v>10000</v>
      </c>
      <c r="I105" s="13">
        <v>9800</v>
      </c>
      <c r="J105" s="13">
        <v>218789.94234062801</v>
      </c>
      <c r="K105" s="80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2">
        <v>1</v>
      </c>
      <c r="AA105" s="81"/>
      <c r="AB105" s="83"/>
      <c r="AC105" s="2"/>
      <c r="AD105" s="16">
        <f t="shared" si="135"/>
        <v>79530</v>
      </c>
      <c r="AE105" s="16">
        <f t="shared" si="136"/>
        <v>120603</v>
      </c>
      <c r="AF105" s="18">
        <f t="shared" si="137"/>
        <v>1.5164466239155037</v>
      </c>
      <c r="AG105" s="19">
        <f t="shared" si="138"/>
        <v>200133</v>
      </c>
      <c r="AH105" s="19">
        <f t="shared" si="139"/>
        <v>-41073</v>
      </c>
      <c r="AI105" s="17" t="str">
        <f t="shared" si="140"/>
        <v>SE ACEPTA</v>
      </c>
      <c r="AJ105" s="17" t="str">
        <f t="shared" si="141"/>
        <v>SE ACEPTA</v>
      </c>
      <c r="AK105" s="2"/>
      <c r="AL105" s="77">
        <f t="shared" si="142"/>
        <v>114395</v>
      </c>
      <c r="AM105" s="78">
        <f>+AL105*E105</f>
        <v>114395</v>
      </c>
      <c r="AN105" s="79">
        <f t="shared" si="129"/>
        <v>0</v>
      </c>
      <c r="AO105" s="79">
        <f t="shared" si="111"/>
        <v>0</v>
      </c>
      <c r="AP105" s="79">
        <f t="shared" si="132"/>
        <v>0</v>
      </c>
      <c r="AQ105" s="79">
        <f t="shared" si="133"/>
        <v>0</v>
      </c>
      <c r="AR105" s="79">
        <f t="shared" si="97"/>
        <v>0</v>
      </c>
      <c r="AS105" s="79">
        <f t="shared" si="98"/>
        <v>0</v>
      </c>
      <c r="AT105" s="79">
        <f t="shared" si="99"/>
        <v>0</v>
      </c>
      <c r="AU105" s="79">
        <f t="shared" si="100"/>
        <v>0</v>
      </c>
      <c r="AV105" s="79">
        <f t="shared" si="101"/>
        <v>0</v>
      </c>
      <c r="AW105" s="79">
        <f t="shared" si="102"/>
        <v>0</v>
      </c>
      <c r="AX105" s="79">
        <f t="shared" si="103"/>
        <v>0</v>
      </c>
      <c r="AY105" s="79">
        <f t="shared" si="104"/>
        <v>0</v>
      </c>
      <c r="AZ105" s="79">
        <f t="shared" si="105"/>
        <v>0</v>
      </c>
      <c r="BA105" s="79">
        <f t="shared" si="106"/>
        <v>0</v>
      </c>
      <c r="BB105" s="79">
        <f t="shared" si="107"/>
        <v>0</v>
      </c>
      <c r="BC105" s="79">
        <f t="shared" si="108"/>
        <v>114395</v>
      </c>
      <c r="BD105" s="79">
        <f t="shared" si="109"/>
        <v>0</v>
      </c>
      <c r="BE105" s="79">
        <f t="shared" si="110"/>
        <v>0</v>
      </c>
      <c r="BF105" s="62">
        <f t="shared" si="130"/>
        <v>114395</v>
      </c>
      <c r="BG105" s="62">
        <f t="shared" si="131"/>
        <v>0</v>
      </c>
    </row>
    <row r="106" spans="1:59" ht="24" customHeight="1" thickBot="1" x14ac:dyDescent="0.4">
      <c r="A106" s="40">
        <v>96</v>
      </c>
      <c r="B106" s="41">
        <v>54611</v>
      </c>
      <c r="C106" s="42" t="s">
        <v>147</v>
      </c>
      <c r="D106" s="41" t="s">
        <v>52</v>
      </c>
      <c r="E106" s="39">
        <f>K106+L106+M106+N106+O106+P106+Q106+R106+S106+T106+U106+V106+W106+X106+Y106+Z106+AA106+AB106</f>
        <v>1</v>
      </c>
      <c r="F106" s="43">
        <f t="shared" si="134"/>
        <v>1</v>
      </c>
      <c r="G106" s="41">
        <v>72102900</v>
      </c>
      <c r="H106" s="10">
        <v>1000000</v>
      </c>
      <c r="I106" s="13">
        <v>980000</v>
      </c>
      <c r="J106" s="13">
        <v>72814.771170313994</v>
      </c>
      <c r="K106" s="80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2">
        <v>1</v>
      </c>
      <c r="AA106" s="81"/>
      <c r="AB106" s="83"/>
      <c r="AC106" s="2"/>
      <c r="AD106" s="16">
        <f t="shared" si="135"/>
        <v>684272</v>
      </c>
      <c r="AE106" s="16">
        <f t="shared" si="136"/>
        <v>529632</v>
      </c>
      <c r="AF106" s="18">
        <f t="shared" si="137"/>
        <v>0.77400799681997801</v>
      </c>
      <c r="AG106" s="19">
        <f t="shared" si="138"/>
        <v>1213904</v>
      </c>
      <c r="AH106" s="19">
        <f t="shared" si="139"/>
        <v>154640</v>
      </c>
      <c r="AI106" s="17" t="str">
        <f t="shared" si="140"/>
        <v>SE ACEPTA</v>
      </c>
      <c r="AJ106" s="17" t="str">
        <f t="shared" si="141"/>
        <v>SE ACEPTA</v>
      </c>
      <c r="AK106" s="2"/>
      <c r="AL106" s="77">
        <f t="shared" si="142"/>
        <v>536407</v>
      </c>
      <c r="AM106" s="78">
        <f>+AL106*E106</f>
        <v>536407</v>
      </c>
      <c r="AN106" s="79">
        <f t="shared" si="129"/>
        <v>0</v>
      </c>
      <c r="AO106" s="79">
        <f t="shared" si="111"/>
        <v>0</v>
      </c>
      <c r="AP106" s="79">
        <f t="shared" si="132"/>
        <v>0</v>
      </c>
      <c r="AQ106" s="79">
        <f t="shared" si="133"/>
        <v>0</v>
      </c>
      <c r="AR106" s="79">
        <f t="shared" si="97"/>
        <v>0</v>
      </c>
      <c r="AS106" s="79">
        <f t="shared" si="98"/>
        <v>0</v>
      </c>
      <c r="AT106" s="79">
        <f t="shared" si="99"/>
        <v>0</v>
      </c>
      <c r="AU106" s="79">
        <f t="shared" si="100"/>
        <v>0</v>
      </c>
      <c r="AV106" s="79">
        <f t="shared" si="101"/>
        <v>0</v>
      </c>
      <c r="AW106" s="79">
        <f t="shared" si="102"/>
        <v>0</v>
      </c>
      <c r="AX106" s="79">
        <f t="shared" si="103"/>
        <v>0</v>
      </c>
      <c r="AY106" s="79">
        <f t="shared" si="104"/>
        <v>0</v>
      </c>
      <c r="AZ106" s="79">
        <f t="shared" si="105"/>
        <v>0</v>
      </c>
      <c r="BA106" s="79">
        <f t="shared" si="106"/>
        <v>0</v>
      </c>
      <c r="BB106" s="79">
        <f t="shared" si="107"/>
        <v>0</v>
      </c>
      <c r="BC106" s="79">
        <f t="shared" si="108"/>
        <v>536407</v>
      </c>
      <c r="BD106" s="79">
        <f t="shared" si="109"/>
        <v>0</v>
      </c>
      <c r="BE106" s="79">
        <f t="shared" si="110"/>
        <v>0</v>
      </c>
      <c r="BF106" s="62">
        <f t="shared" si="130"/>
        <v>536407</v>
      </c>
      <c r="BG106" s="62">
        <f t="shared" si="131"/>
        <v>0</v>
      </c>
    </row>
    <row r="107" spans="1:59" ht="36" customHeight="1" thickBot="1" x14ac:dyDescent="0.4">
      <c r="A107" s="40">
        <v>97</v>
      </c>
      <c r="B107" s="41">
        <v>54611</v>
      </c>
      <c r="C107" s="42" t="s">
        <v>148</v>
      </c>
      <c r="D107" s="41" t="s">
        <v>52</v>
      </c>
      <c r="E107" s="39">
        <f>K107+L107+M107+N107+O107+P107+Q107+R107+S107+T107+U107+V107+W107+X107+Y107+Z107+AA107+AB107</f>
        <v>7</v>
      </c>
      <c r="F107" s="43">
        <f t="shared" si="134"/>
        <v>7</v>
      </c>
      <c r="G107" s="41">
        <v>72102900</v>
      </c>
      <c r="H107" s="10">
        <v>100000</v>
      </c>
      <c r="I107" s="13">
        <v>98000</v>
      </c>
      <c r="J107" s="13"/>
      <c r="K107" s="80"/>
      <c r="L107" s="81"/>
      <c r="M107" s="81"/>
      <c r="N107" s="81"/>
      <c r="O107" s="81"/>
      <c r="P107" s="81"/>
      <c r="Q107" s="81">
        <v>5</v>
      </c>
      <c r="R107" s="81"/>
      <c r="S107" s="81"/>
      <c r="T107" s="81"/>
      <c r="U107" s="81"/>
      <c r="V107" s="81"/>
      <c r="W107" s="81"/>
      <c r="X107" s="81"/>
      <c r="Y107" s="81"/>
      <c r="Z107" s="82">
        <v>1</v>
      </c>
      <c r="AA107" s="81">
        <v>1</v>
      </c>
      <c r="AB107" s="83"/>
      <c r="AC107" s="2"/>
      <c r="AD107" s="16">
        <f t="shared" si="135"/>
        <v>99000</v>
      </c>
      <c r="AE107" s="16">
        <f t="shared" si="136"/>
        <v>1414</v>
      </c>
      <c r="AF107" s="18">
        <f t="shared" si="137"/>
        <v>1.4282828282828283E-2</v>
      </c>
      <c r="AG107" s="19">
        <f t="shared" si="138"/>
        <v>100414</v>
      </c>
      <c r="AH107" s="19">
        <f t="shared" si="139"/>
        <v>97586</v>
      </c>
      <c r="AI107" s="17" t="str">
        <f t="shared" si="140"/>
        <v>SE ACEPTA</v>
      </c>
      <c r="AJ107" s="17" t="str">
        <f t="shared" si="141"/>
        <v>SE ACEPTA</v>
      </c>
      <c r="AK107" s="2"/>
      <c r="AL107" s="77">
        <f t="shared" si="142"/>
        <v>100000</v>
      </c>
      <c r="AM107" s="78">
        <f>+AL107*E107</f>
        <v>700000</v>
      </c>
      <c r="AN107" s="79">
        <f t="shared" si="129"/>
        <v>0</v>
      </c>
      <c r="AO107" s="79">
        <f t="shared" si="111"/>
        <v>0</v>
      </c>
      <c r="AP107" s="79">
        <f t="shared" si="132"/>
        <v>0</v>
      </c>
      <c r="AQ107" s="79">
        <f t="shared" si="133"/>
        <v>0</v>
      </c>
      <c r="AR107" s="79">
        <f t="shared" si="97"/>
        <v>0</v>
      </c>
      <c r="AS107" s="79">
        <f t="shared" si="98"/>
        <v>0</v>
      </c>
      <c r="AT107" s="79">
        <f t="shared" si="99"/>
        <v>500000</v>
      </c>
      <c r="AU107" s="79">
        <f t="shared" si="100"/>
        <v>0</v>
      </c>
      <c r="AV107" s="79">
        <f t="shared" si="101"/>
        <v>0</v>
      </c>
      <c r="AW107" s="79">
        <f t="shared" si="102"/>
        <v>0</v>
      </c>
      <c r="AX107" s="79">
        <f t="shared" si="103"/>
        <v>0</v>
      </c>
      <c r="AY107" s="79">
        <f t="shared" si="104"/>
        <v>0</v>
      </c>
      <c r="AZ107" s="79">
        <f t="shared" si="105"/>
        <v>0</v>
      </c>
      <c r="BA107" s="79">
        <f t="shared" si="106"/>
        <v>0</v>
      </c>
      <c r="BB107" s="79">
        <f t="shared" si="107"/>
        <v>0</v>
      </c>
      <c r="BC107" s="79">
        <f t="shared" si="108"/>
        <v>100000</v>
      </c>
      <c r="BD107" s="79">
        <f t="shared" si="109"/>
        <v>100000</v>
      </c>
      <c r="BE107" s="79">
        <f t="shared" si="110"/>
        <v>0</v>
      </c>
      <c r="BF107" s="62">
        <f t="shared" si="130"/>
        <v>700000</v>
      </c>
      <c r="BG107" s="62">
        <f t="shared" si="131"/>
        <v>0</v>
      </c>
    </row>
    <row r="108" spans="1:59" ht="132" customHeight="1" thickBot="1" x14ac:dyDescent="0.4">
      <c r="A108" s="40">
        <v>98</v>
      </c>
      <c r="B108" s="41">
        <v>54611</v>
      </c>
      <c r="C108" s="42" t="s">
        <v>149</v>
      </c>
      <c r="D108" s="41" t="s">
        <v>52</v>
      </c>
      <c r="E108" s="39">
        <f>K108+L108+M108+N108+O108+P108+Q108+R108+S108+T108+U108+V108+W108+X108+Y108+Z108+AA108+AB108</f>
        <v>16</v>
      </c>
      <c r="F108" s="43">
        <f t="shared" si="134"/>
        <v>16</v>
      </c>
      <c r="G108" s="41">
        <v>72102900</v>
      </c>
      <c r="H108" s="10">
        <v>200000</v>
      </c>
      <c r="I108" s="13">
        <v>196000</v>
      </c>
      <c r="J108" s="13"/>
      <c r="K108" s="80"/>
      <c r="L108" s="81"/>
      <c r="M108" s="81">
        <v>10</v>
      </c>
      <c r="N108" s="81"/>
      <c r="O108" s="81"/>
      <c r="P108" s="81"/>
      <c r="Q108" s="81">
        <v>5</v>
      </c>
      <c r="R108" s="81"/>
      <c r="S108" s="81"/>
      <c r="T108" s="81"/>
      <c r="U108" s="81"/>
      <c r="V108" s="81"/>
      <c r="W108" s="81"/>
      <c r="X108" s="81"/>
      <c r="Y108" s="81"/>
      <c r="Z108" s="82">
        <v>1</v>
      </c>
      <c r="AA108" s="81"/>
      <c r="AB108" s="83"/>
      <c r="AC108" s="2"/>
      <c r="AD108" s="16">
        <f t="shared" si="135"/>
        <v>198000</v>
      </c>
      <c r="AE108" s="16">
        <f t="shared" si="136"/>
        <v>2828</v>
      </c>
      <c r="AF108" s="18">
        <f t="shared" si="137"/>
        <v>1.4282828282828283E-2</v>
      </c>
      <c r="AG108" s="19">
        <f t="shared" si="138"/>
        <v>200828</v>
      </c>
      <c r="AH108" s="19">
        <f t="shared" si="139"/>
        <v>195172</v>
      </c>
      <c r="AI108" s="17" t="str">
        <f t="shared" si="140"/>
        <v>SE ACEPTA</v>
      </c>
      <c r="AJ108" s="17" t="str">
        <f t="shared" si="141"/>
        <v>SE ACEPTA</v>
      </c>
      <c r="AK108" s="2"/>
      <c r="AL108" s="77">
        <f t="shared" si="142"/>
        <v>200000</v>
      </c>
      <c r="AM108" s="78">
        <f>+AL108*E108</f>
        <v>3200000</v>
      </c>
      <c r="AN108" s="79">
        <f t="shared" si="129"/>
        <v>0</v>
      </c>
      <c r="AO108" s="79">
        <f t="shared" si="111"/>
        <v>0</v>
      </c>
      <c r="AP108" s="79">
        <f>$AL$108*M108</f>
        <v>2000000</v>
      </c>
      <c r="AQ108" s="79">
        <f t="shared" si="133"/>
        <v>0</v>
      </c>
      <c r="AR108" s="79">
        <f t="shared" si="97"/>
        <v>0</v>
      </c>
      <c r="AS108" s="79">
        <f t="shared" ref="AS108:AS119" si="143">AL108*P108</f>
        <v>0</v>
      </c>
      <c r="AT108" s="79">
        <f t="shared" ref="AT108:AT119" si="144">AL108*Q108</f>
        <v>1000000</v>
      </c>
      <c r="AU108" s="79">
        <f t="shared" ref="AU108:AU119" si="145">AL108*R108</f>
        <v>0</v>
      </c>
      <c r="AV108" s="79">
        <f t="shared" ref="AV108:AV119" si="146">AL108*S108</f>
        <v>0</v>
      </c>
      <c r="AW108" s="79">
        <f t="shared" ref="AW108:AW119" si="147">AL108*T108</f>
        <v>0</v>
      </c>
      <c r="AX108" s="79">
        <f t="shared" ref="AX108:AX119" si="148">AL108*U108</f>
        <v>0</v>
      </c>
      <c r="AY108" s="79">
        <f t="shared" ref="AY108:AY119" si="149">AL108*V108</f>
        <v>0</v>
      </c>
      <c r="AZ108" s="79">
        <f t="shared" ref="AZ108:AZ119" si="150">AL108*W108</f>
        <v>0</v>
      </c>
      <c r="BA108" s="79">
        <f t="shared" ref="BA108:BA119" si="151">AL108*X108</f>
        <v>0</v>
      </c>
      <c r="BB108" s="79">
        <f t="shared" ref="BB108:BB119" si="152">AL108*Y108</f>
        <v>0</v>
      </c>
      <c r="BC108" s="79">
        <f t="shared" ref="BC108:BC119" si="153">AL108*Z108</f>
        <v>200000</v>
      </c>
      <c r="BD108" s="79">
        <f t="shared" ref="BD108:BD119" si="154">AL108*AA108</f>
        <v>0</v>
      </c>
      <c r="BE108" s="79">
        <f t="shared" ref="BE108:BE119" si="155">AL108*AB108</f>
        <v>0</v>
      </c>
      <c r="BF108" s="62">
        <f t="shared" si="130"/>
        <v>3200000</v>
      </c>
      <c r="BG108" s="62">
        <f t="shared" si="131"/>
        <v>0</v>
      </c>
    </row>
    <row r="109" spans="1:59" ht="36" customHeight="1" thickBot="1" x14ac:dyDescent="0.4">
      <c r="A109" s="40">
        <v>99</v>
      </c>
      <c r="B109" s="41">
        <v>54611</v>
      </c>
      <c r="C109" s="42" t="s">
        <v>150</v>
      </c>
      <c r="D109" s="41" t="s">
        <v>39</v>
      </c>
      <c r="E109" s="39">
        <f>K109+L109+M109+N109+O109+P109+Q109+R109+S109+T109+U109+V109+W109+X109+Y109+Z109+AA109+AB109</f>
        <v>1</v>
      </c>
      <c r="F109" s="43">
        <f t="shared" si="134"/>
        <v>1</v>
      </c>
      <c r="G109" s="41">
        <v>72102900</v>
      </c>
      <c r="H109" s="10">
        <v>500000</v>
      </c>
      <c r="I109" s="13">
        <v>490000</v>
      </c>
      <c r="J109" s="13">
        <v>47279.971170313991</v>
      </c>
      <c r="K109" s="80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2">
        <v>1</v>
      </c>
      <c r="AA109" s="81"/>
      <c r="AB109" s="83"/>
      <c r="AC109" s="2"/>
      <c r="AD109" s="16">
        <f t="shared" si="135"/>
        <v>345760</v>
      </c>
      <c r="AE109" s="16">
        <f t="shared" si="136"/>
        <v>258540</v>
      </c>
      <c r="AF109" s="18">
        <f t="shared" si="137"/>
        <v>0.74774409995372515</v>
      </c>
      <c r="AG109" s="19">
        <f t="shared" si="138"/>
        <v>604300</v>
      </c>
      <c r="AH109" s="19">
        <f t="shared" si="139"/>
        <v>87220</v>
      </c>
      <c r="AI109" s="17" t="str">
        <f t="shared" si="140"/>
        <v>SE ACEPTA</v>
      </c>
      <c r="AJ109" s="17" t="str">
        <f t="shared" si="141"/>
        <v>SE ACEPTA</v>
      </c>
      <c r="AK109" s="2"/>
      <c r="AL109" s="77">
        <f t="shared" si="142"/>
        <v>273640</v>
      </c>
      <c r="AM109" s="78">
        <f>+AL109*E109</f>
        <v>273640</v>
      </c>
      <c r="AN109" s="79">
        <f t="shared" si="129"/>
        <v>0</v>
      </c>
      <c r="AO109" s="79">
        <f t="shared" ref="AO109:AO119" si="156">$AL$4*L109</f>
        <v>0</v>
      </c>
      <c r="AP109" s="79">
        <f t="shared" ref="AP109:AP119" si="157">$AL$4*M109</f>
        <v>0</v>
      </c>
      <c r="AQ109" s="79">
        <f t="shared" si="133"/>
        <v>0</v>
      </c>
      <c r="AR109" s="79">
        <f t="shared" si="97"/>
        <v>0</v>
      </c>
      <c r="AS109" s="79">
        <f t="shared" si="143"/>
        <v>0</v>
      </c>
      <c r="AT109" s="79">
        <f t="shared" si="144"/>
        <v>0</v>
      </c>
      <c r="AU109" s="79">
        <f t="shared" si="145"/>
        <v>0</v>
      </c>
      <c r="AV109" s="79">
        <f t="shared" si="146"/>
        <v>0</v>
      </c>
      <c r="AW109" s="79">
        <f t="shared" si="147"/>
        <v>0</v>
      </c>
      <c r="AX109" s="79">
        <f t="shared" si="148"/>
        <v>0</v>
      </c>
      <c r="AY109" s="79">
        <f t="shared" si="149"/>
        <v>0</v>
      </c>
      <c r="AZ109" s="79">
        <f t="shared" si="150"/>
        <v>0</v>
      </c>
      <c r="BA109" s="79">
        <f t="shared" si="151"/>
        <v>0</v>
      </c>
      <c r="BB109" s="79">
        <f t="shared" si="152"/>
        <v>0</v>
      </c>
      <c r="BC109" s="79">
        <f t="shared" si="153"/>
        <v>273640</v>
      </c>
      <c r="BD109" s="79">
        <f t="shared" si="154"/>
        <v>0</v>
      </c>
      <c r="BE109" s="79">
        <f t="shared" si="155"/>
        <v>0</v>
      </c>
      <c r="BF109" s="62">
        <f t="shared" si="130"/>
        <v>273640</v>
      </c>
      <c r="BG109" s="62">
        <f t="shared" si="131"/>
        <v>0</v>
      </c>
    </row>
    <row r="110" spans="1:59" ht="24" customHeight="1" thickBot="1" x14ac:dyDescent="0.4">
      <c r="A110" s="40">
        <v>100</v>
      </c>
      <c r="B110" s="41">
        <v>54611</v>
      </c>
      <c r="C110" s="42" t="s">
        <v>151</v>
      </c>
      <c r="D110" s="41" t="s">
        <v>39</v>
      </c>
      <c r="E110" s="39">
        <f>K110+L110+M110+N110+O110+P110+Q110+R110+S110+T110+U110+V110+W110+X110+Y110+Z110+AA110+AB110</f>
        <v>28</v>
      </c>
      <c r="F110" s="43">
        <f t="shared" si="134"/>
        <v>28</v>
      </c>
      <c r="G110" s="41">
        <v>72102900</v>
      </c>
      <c r="H110" s="10">
        <v>10000</v>
      </c>
      <c r="I110" s="13">
        <v>9800</v>
      </c>
      <c r="J110" s="13">
        <v>12764.942340627969</v>
      </c>
      <c r="K110" s="80">
        <v>3</v>
      </c>
      <c r="L110" s="81"/>
      <c r="M110" s="81">
        <v>2</v>
      </c>
      <c r="N110" s="81"/>
      <c r="O110" s="81"/>
      <c r="P110" s="81"/>
      <c r="Q110" s="81">
        <v>10</v>
      </c>
      <c r="R110" s="81">
        <v>1</v>
      </c>
      <c r="S110" s="81"/>
      <c r="T110" s="81"/>
      <c r="U110" s="81"/>
      <c r="V110" s="81"/>
      <c r="W110" s="81"/>
      <c r="X110" s="81">
        <v>6</v>
      </c>
      <c r="Y110" s="81">
        <v>2</v>
      </c>
      <c r="Z110" s="82">
        <v>4</v>
      </c>
      <c r="AA110" s="81"/>
      <c r="AB110" s="83"/>
      <c r="AC110" s="2"/>
      <c r="AD110" s="16">
        <f t="shared" si="135"/>
        <v>10855</v>
      </c>
      <c r="AE110" s="16">
        <f t="shared" si="136"/>
        <v>1657</v>
      </c>
      <c r="AF110" s="18">
        <f t="shared" si="137"/>
        <v>0.15264854905573469</v>
      </c>
      <c r="AG110" s="19">
        <f t="shared" si="138"/>
        <v>12512</v>
      </c>
      <c r="AH110" s="19">
        <f t="shared" si="139"/>
        <v>9198</v>
      </c>
      <c r="AI110" s="17" t="str">
        <f t="shared" si="140"/>
        <v>SE ACEPTA</v>
      </c>
      <c r="AJ110" s="17" t="str">
        <f t="shared" si="141"/>
        <v>SE ACEPTA</v>
      </c>
      <c r="AK110" s="2"/>
      <c r="AL110" s="77">
        <f t="shared" si="142"/>
        <v>11382</v>
      </c>
      <c r="AM110" s="78">
        <f>+AL110*E110</f>
        <v>318696</v>
      </c>
      <c r="AN110" s="79">
        <f t="shared" si="129"/>
        <v>34146</v>
      </c>
      <c r="AO110" s="79">
        <f t="shared" si="156"/>
        <v>0</v>
      </c>
      <c r="AP110" s="79">
        <f>$AL$110*M110</f>
        <v>22764</v>
      </c>
      <c r="AQ110" s="79">
        <f t="shared" si="133"/>
        <v>0</v>
      </c>
      <c r="AR110" s="79">
        <f t="shared" si="97"/>
        <v>0</v>
      </c>
      <c r="AS110" s="79">
        <f t="shared" si="143"/>
        <v>0</v>
      </c>
      <c r="AT110" s="79">
        <f t="shared" si="144"/>
        <v>113820</v>
      </c>
      <c r="AU110" s="79">
        <f t="shared" si="145"/>
        <v>11382</v>
      </c>
      <c r="AV110" s="79">
        <f t="shared" si="146"/>
        <v>0</v>
      </c>
      <c r="AW110" s="79">
        <f t="shared" si="147"/>
        <v>0</v>
      </c>
      <c r="AX110" s="79">
        <f t="shared" si="148"/>
        <v>0</v>
      </c>
      <c r="AY110" s="79">
        <f t="shared" si="149"/>
        <v>0</v>
      </c>
      <c r="AZ110" s="79">
        <f t="shared" si="150"/>
        <v>0</v>
      </c>
      <c r="BA110" s="79">
        <f t="shared" si="151"/>
        <v>68292</v>
      </c>
      <c r="BB110" s="79">
        <f t="shared" si="152"/>
        <v>22764</v>
      </c>
      <c r="BC110" s="79">
        <f t="shared" si="153"/>
        <v>45528</v>
      </c>
      <c r="BD110" s="79">
        <f t="shared" si="154"/>
        <v>0</v>
      </c>
      <c r="BE110" s="79">
        <f t="shared" si="155"/>
        <v>0</v>
      </c>
      <c r="BF110" s="62">
        <f t="shared" si="130"/>
        <v>318696</v>
      </c>
      <c r="BG110" s="62">
        <f t="shared" si="131"/>
        <v>0</v>
      </c>
    </row>
    <row r="111" spans="1:59" ht="24" customHeight="1" thickBot="1" x14ac:dyDescent="0.4">
      <c r="A111" s="40">
        <v>101</v>
      </c>
      <c r="B111" s="41">
        <v>54611</v>
      </c>
      <c r="C111" s="42" t="s">
        <v>152</v>
      </c>
      <c r="D111" s="41" t="s">
        <v>39</v>
      </c>
      <c r="E111" s="39">
        <f>K111+L111+M111+N111+O111+P111+Q111+R111+S111+T111+U111+V111+W111+X111+Y111+Z111+AA111+AB111</f>
        <v>3</v>
      </c>
      <c r="F111" s="43">
        <f t="shared" si="134"/>
        <v>3</v>
      </c>
      <c r="G111" s="41">
        <v>72102900</v>
      </c>
      <c r="H111" s="10">
        <v>10000</v>
      </c>
      <c r="I111" s="13">
        <v>9800</v>
      </c>
      <c r="J111" s="13">
        <v>16046.58468125595</v>
      </c>
      <c r="K111" s="80"/>
      <c r="L111" s="81"/>
      <c r="M111" s="81"/>
      <c r="N111" s="81"/>
      <c r="O111" s="81"/>
      <c r="P111" s="81">
        <v>2</v>
      </c>
      <c r="Q111" s="81"/>
      <c r="R111" s="81"/>
      <c r="S111" s="81"/>
      <c r="T111" s="81"/>
      <c r="U111" s="81"/>
      <c r="V111" s="81"/>
      <c r="W111" s="81"/>
      <c r="X111" s="81"/>
      <c r="Y111" s="81"/>
      <c r="Z111" s="82">
        <v>1</v>
      </c>
      <c r="AA111" s="81"/>
      <c r="AB111" s="83"/>
      <c r="AC111" s="2"/>
      <c r="AD111" s="16">
        <f t="shared" si="135"/>
        <v>11949</v>
      </c>
      <c r="AE111" s="16">
        <f t="shared" si="136"/>
        <v>3550</v>
      </c>
      <c r="AF111" s="18">
        <f t="shared" si="137"/>
        <v>0.29709599129634279</v>
      </c>
      <c r="AG111" s="19">
        <f t="shared" si="138"/>
        <v>15499</v>
      </c>
      <c r="AH111" s="19">
        <f t="shared" si="139"/>
        <v>8399</v>
      </c>
      <c r="AI111" s="17" t="str">
        <f t="shared" si="140"/>
        <v>SE ACEPTA</v>
      </c>
      <c r="AJ111" s="17" t="str">
        <f t="shared" si="141"/>
        <v>SE ACEPTA</v>
      </c>
      <c r="AK111" s="2"/>
      <c r="AL111" s="77">
        <f t="shared" si="142"/>
        <v>13023</v>
      </c>
      <c r="AM111" s="78">
        <f>+AL111*E111</f>
        <v>39069</v>
      </c>
      <c r="AN111" s="79">
        <f t="shared" si="129"/>
        <v>0</v>
      </c>
      <c r="AO111" s="79">
        <f t="shared" si="156"/>
        <v>0</v>
      </c>
      <c r="AP111" s="79">
        <f t="shared" si="157"/>
        <v>0</v>
      </c>
      <c r="AQ111" s="79">
        <f t="shared" si="133"/>
        <v>0</v>
      </c>
      <c r="AR111" s="79">
        <f t="shared" si="97"/>
        <v>0</v>
      </c>
      <c r="AS111" s="79">
        <f t="shared" si="143"/>
        <v>26046</v>
      </c>
      <c r="AT111" s="79">
        <f t="shared" si="144"/>
        <v>0</v>
      </c>
      <c r="AU111" s="79">
        <f t="shared" si="145"/>
        <v>0</v>
      </c>
      <c r="AV111" s="79">
        <f t="shared" si="146"/>
        <v>0</v>
      </c>
      <c r="AW111" s="79">
        <f t="shared" si="147"/>
        <v>0</v>
      </c>
      <c r="AX111" s="79">
        <f t="shared" si="148"/>
        <v>0</v>
      </c>
      <c r="AY111" s="79">
        <f t="shared" si="149"/>
        <v>0</v>
      </c>
      <c r="AZ111" s="79">
        <f t="shared" si="150"/>
        <v>0</v>
      </c>
      <c r="BA111" s="79">
        <f t="shared" si="151"/>
        <v>0</v>
      </c>
      <c r="BB111" s="79">
        <f t="shared" si="152"/>
        <v>0</v>
      </c>
      <c r="BC111" s="79">
        <f t="shared" si="153"/>
        <v>13023</v>
      </c>
      <c r="BD111" s="79">
        <f t="shared" si="154"/>
        <v>0</v>
      </c>
      <c r="BE111" s="79">
        <f t="shared" si="155"/>
        <v>0</v>
      </c>
      <c r="BF111" s="62">
        <f t="shared" si="130"/>
        <v>39069</v>
      </c>
      <c r="BG111" s="62">
        <f t="shared" si="131"/>
        <v>0</v>
      </c>
    </row>
    <row r="112" spans="1:59" ht="24" customHeight="1" thickBot="1" x14ac:dyDescent="0.4">
      <c r="A112" s="40">
        <v>102</v>
      </c>
      <c r="B112" s="41">
        <v>54611</v>
      </c>
      <c r="C112" s="42" t="s">
        <v>153</v>
      </c>
      <c r="D112" s="41" t="s">
        <v>39</v>
      </c>
      <c r="E112" s="39">
        <f>K112+L112+M112+N112+O112+P112+Q112+R112+S112+T112+U112+V112+W112+X112+Y112+Z112+AA112+AB112</f>
        <v>1</v>
      </c>
      <c r="F112" s="43">
        <f t="shared" si="134"/>
        <v>1</v>
      </c>
      <c r="G112" s="41">
        <v>72102900</v>
      </c>
      <c r="H112" s="10">
        <v>12000</v>
      </c>
      <c r="I112" s="13">
        <v>11760</v>
      </c>
      <c r="J112" s="13">
        <v>28426.52882968602</v>
      </c>
      <c r="K112" s="80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2">
        <v>1</v>
      </c>
      <c r="AA112" s="81"/>
      <c r="AB112" s="83"/>
      <c r="AC112" s="2"/>
      <c r="AD112" s="16">
        <f t="shared" si="135"/>
        <v>17396</v>
      </c>
      <c r="AE112" s="16">
        <f t="shared" si="136"/>
        <v>9554</v>
      </c>
      <c r="AF112" s="18">
        <f t="shared" si="137"/>
        <v>0.54920671418716949</v>
      </c>
      <c r="AG112" s="19">
        <f t="shared" si="138"/>
        <v>26950</v>
      </c>
      <c r="AH112" s="19">
        <f t="shared" si="139"/>
        <v>7842</v>
      </c>
      <c r="AI112" s="17" t="str">
        <f t="shared" si="140"/>
        <v>SE ACEPTA</v>
      </c>
      <c r="AJ112" s="17" t="str">
        <f t="shared" si="141"/>
        <v>SE ACEPTA</v>
      </c>
      <c r="AK112" s="2"/>
      <c r="AL112" s="77">
        <f t="shared" si="142"/>
        <v>20213</v>
      </c>
      <c r="AM112" s="78">
        <f>+AL112*E112</f>
        <v>20213</v>
      </c>
      <c r="AN112" s="79">
        <f t="shared" si="129"/>
        <v>0</v>
      </c>
      <c r="AO112" s="79">
        <f t="shared" si="156"/>
        <v>0</v>
      </c>
      <c r="AP112" s="79">
        <f t="shared" si="157"/>
        <v>0</v>
      </c>
      <c r="AQ112" s="79">
        <f t="shared" si="133"/>
        <v>0</v>
      </c>
      <c r="AR112" s="79">
        <f t="shared" si="97"/>
        <v>0</v>
      </c>
      <c r="AS112" s="79">
        <f t="shared" si="143"/>
        <v>0</v>
      </c>
      <c r="AT112" s="79">
        <f t="shared" si="144"/>
        <v>0</v>
      </c>
      <c r="AU112" s="79">
        <f t="shared" si="145"/>
        <v>0</v>
      </c>
      <c r="AV112" s="79">
        <f t="shared" si="146"/>
        <v>0</v>
      </c>
      <c r="AW112" s="79">
        <f t="shared" si="147"/>
        <v>0</v>
      </c>
      <c r="AX112" s="79">
        <f t="shared" si="148"/>
        <v>0</v>
      </c>
      <c r="AY112" s="79">
        <f t="shared" si="149"/>
        <v>0</v>
      </c>
      <c r="AZ112" s="79">
        <f t="shared" si="150"/>
        <v>0</v>
      </c>
      <c r="BA112" s="79">
        <f t="shared" si="151"/>
        <v>0</v>
      </c>
      <c r="BB112" s="79">
        <f t="shared" si="152"/>
        <v>0</v>
      </c>
      <c r="BC112" s="79">
        <f t="shared" si="153"/>
        <v>20213</v>
      </c>
      <c r="BD112" s="79">
        <f t="shared" si="154"/>
        <v>0</v>
      </c>
      <c r="BE112" s="79">
        <f t="shared" si="155"/>
        <v>0</v>
      </c>
      <c r="BF112" s="62">
        <f t="shared" si="130"/>
        <v>20213</v>
      </c>
      <c r="BG112" s="62">
        <f t="shared" si="131"/>
        <v>0</v>
      </c>
    </row>
    <row r="113" spans="1:59" ht="24" customHeight="1" thickBot="1" x14ac:dyDescent="0.4">
      <c r="A113" s="40">
        <v>103</v>
      </c>
      <c r="B113" s="41">
        <v>54611</v>
      </c>
      <c r="C113" s="42" t="s">
        <v>154</v>
      </c>
      <c r="D113" s="41" t="s">
        <v>39</v>
      </c>
      <c r="E113" s="39">
        <f>K113+L113+M113+N113+O113+P113+Q113+R113+S113+T113+U113+V113+W113+X113+Y113+Z113+AA113+AB113</f>
        <v>2</v>
      </c>
      <c r="F113" s="43">
        <f t="shared" si="134"/>
        <v>2</v>
      </c>
      <c r="G113" s="41">
        <v>72102900</v>
      </c>
      <c r="H113" s="10">
        <v>15000</v>
      </c>
      <c r="I113" s="13">
        <v>14700</v>
      </c>
      <c r="J113" s="13">
        <v>34162.015318744059</v>
      </c>
      <c r="K113" s="80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2">
        <v>1</v>
      </c>
      <c r="AA113" s="81">
        <v>1</v>
      </c>
      <c r="AB113" s="83"/>
      <c r="AC113" s="2"/>
      <c r="AD113" s="16">
        <f t="shared" si="135"/>
        <v>21287</v>
      </c>
      <c r="AE113" s="16">
        <f t="shared" si="136"/>
        <v>11151</v>
      </c>
      <c r="AF113" s="18">
        <f t="shared" si="137"/>
        <v>0.52384084182834589</v>
      </c>
      <c r="AG113" s="19">
        <f t="shared" si="138"/>
        <v>32438</v>
      </c>
      <c r="AH113" s="19">
        <f t="shared" si="139"/>
        <v>10136</v>
      </c>
      <c r="AI113" s="17" t="str">
        <f t="shared" si="140"/>
        <v>SE ACEPTA</v>
      </c>
      <c r="AJ113" s="17" t="str">
        <f t="shared" si="141"/>
        <v>SE ACEPTA</v>
      </c>
      <c r="AK113" s="2"/>
      <c r="AL113" s="77">
        <f t="shared" si="142"/>
        <v>24581</v>
      </c>
      <c r="AM113" s="78">
        <f>+AL113*E113</f>
        <v>49162</v>
      </c>
      <c r="AN113" s="79">
        <f t="shared" si="129"/>
        <v>0</v>
      </c>
      <c r="AO113" s="79">
        <f t="shared" si="156"/>
        <v>0</v>
      </c>
      <c r="AP113" s="79">
        <f t="shared" si="157"/>
        <v>0</v>
      </c>
      <c r="AQ113" s="79">
        <f t="shared" si="133"/>
        <v>0</v>
      </c>
      <c r="AR113" s="79">
        <f t="shared" si="97"/>
        <v>0</v>
      </c>
      <c r="AS113" s="79">
        <f t="shared" si="143"/>
        <v>0</v>
      </c>
      <c r="AT113" s="79">
        <f t="shared" si="144"/>
        <v>0</v>
      </c>
      <c r="AU113" s="79">
        <f t="shared" si="145"/>
        <v>0</v>
      </c>
      <c r="AV113" s="79">
        <f t="shared" si="146"/>
        <v>0</v>
      </c>
      <c r="AW113" s="79">
        <f t="shared" si="147"/>
        <v>0</v>
      </c>
      <c r="AX113" s="79">
        <f t="shared" si="148"/>
        <v>0</v>
      </c>
      <c r="AY113" s="79">
        <f t="shared" si="149"/>
        <v>0</v>
      </c>
      <c r="AZ113" s="79">
        <f t="shared" si="150"/>
        <v>0</v>
      </c>
      <c r="BA113" s="79">
        <f t="shared" si="151"/>
        <v>0</v>
      </c>
      <c r="BB113" s="79">
        <f t="shared" si="152"/>
        <v>0</v>
      </c>
      <c r="BC113" s="79">
        <f t="shared" si="153"/>
        <v>24581</v>
      </c>
      <c r="BD113" s="79">
        <f t="shared" si="154"/>
        <v>24581</v>
      </c>
      <c r="BE113" s="79">
        <f t="shared" si="155"/>
        <v>0</v>
      </c>
      <c r="BF113" s="62">
        <f t="shared" si="130"/>
        <v>49162</v>
      </c>
      <c r="BG113" s="62">
        <f t="shared" si="131"/>
        <v>0</v>
      </c>
    </row>
    <row r="114" spans="1:59" ht="15" customHeight="1" thickBot="1" x14ac:dyDescent="0.4">
      <c r="A114" s="40">
        <v>104</v>
      </c>
      <c r="B114" s="41">
        <v>54611</v>
      </c>
      <c r="C114" s="42" t="s">
        <v>155</v>
      </c>
      <c r="D114" s="41" t="s">
        <v>39</v>
      </c>
      <c r="E114" s="39">
        <f>K114+L114+M114+N114+O114+P114+Q114+R114+S114+T114+U114+V114+W114+X114+Y114+Z114+AA114+AB114</f>
        <v>2</v>
      </c>
      <c r="F114" s="43">
        <f t="shared" si="134"/>
        <v>2</v>
      </c>
      <c r="G114" s="41">
        <v>72102900</v>
      </c>
      <c r="H114" s="10">
        <v>30000</v>
      </c>
      <c r="I114" s="13">
        <v>29400</v>
      </c>
      <c r="J114" s="13">
        <v>38013.155851569943</v>
      </c>
      <c r="K114" s="80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2">
        <v>1</v>
      </c>
      <c r="AA114" s="81">
        <v>1</v>
      </c>
      <c r="AB114" s="83"/>
      <c r="AC114" s="2"/>
      <c r="AD114" s="16">
        <f t="shared" si="135"/>
        <v>32471</v>
      </c>
      <c r="AE114" s="16">
        <f t="shared" si="136"/>
        <v>4809</v>
      </c>
      <c r="AF114" s="18">
        <f t="shared" si="137"/>
        <v>0.14810138277231991</v>
      </c>
      <c r="AG114" s="19">
        <f t="shared" si="138"/>
        <v>37280</v>
      </c>
      <c r="AH114" s="19">
        <f t="shared" si="139"/>
        <v>27662</v>
      </c>
      <c r="AI114" s="17" t="str">
        <f t="shared" si="140"/>
        <v>SE ACEPTA</v>
      </c>
      <c r="AJ114" s="17" t="str">
        <f t="shared" si="141"/>
        <v>SE ACEPTA</v>
      </c>
      <c r="AK114" s="2"/>
      <c r="AL114" s="77">
        <f t="shared" si="142"/>
        <v>34007</v>
      </c>
      <c r="AM114" s="78">
        <f>+AL114*E114</f>
        <v>68014</v>
      </c>
      <c r="AN114" s="79">
        <f t="shared" si="129"/>
        <v>0</v>
      </c>
      <c r="AO114" s="79">
        <f t="shared" si="156"/>
        <v>0</v>
      </c>
      <c r="AP114" s="79">
        <f t="shared" si="157"/>
        <v>0</v>
      </c>
      <c r="AQ114" s="79">
        <f t="shared" si="133"/>
        <v>0</v>
      </c>
      <c r="AR114" s="79">
        <f t="shared" si="97"/>
        <v>0</v>
      </c>
      <c r="AS114" s="79">
        <f t="shared" si="143"/>
        <v>0</v>
      </c>
      <c r="AT114" s="79">
        <f t="shared" si="144"/>
        <v>0</v>
      </c>
      <c r="AU114" s="79">
        <f t="shared" si="145"/>
        <v>0</v>
      </c>
      <c r="AV114" s="79">
        <f t="shared" si="146"/>
        <v>0</v>
      </c>
      <c r="AW114" s="79">
        <f t="shared" si="147"/>
        <v>0</v>
      </c>
      <c r="AX114" s="79">
        <f t="shared" si="148"/>
        <v>0</v>
      </c>
      <c r="AY114" s="79">
        <f t="shared" si="149"/>
        <v>0</v>
      </c>
      <c r="AZ114" s="79">
        <f t="shared" si="150"/>
        <v>0</v>
      </c>
      <c r="BA114" s="79">
        <f t="shared" si="151"/>
        <v>0</v>
      </c>
      <c r="BB114" s="79">
        <f t="shared" si="152"/>
        <v>0</v>
      </c>
      <c r="BC114" s="79">
        <f t="shared" si="153"/>
        <v>34007</v>
      </c>
      <c r="BD114" s="79">
        <f t="shared" si="154"/>
        <v>34007</v>
      </c>
      <c r="BE114" s="79">
        <f t="shared" si="155"/>
        <v>0</v>
      </c>
      <c r="BF114" s="62">
        <f t="shared" si="130"/>
        <v>68014</v>
      </c>
      <c r="BG114" s="62">
        <f t="shared" si="131"/>
        <v>0</v>
      </c>
    </row>
    <row r="115" spans="1:59" ht="72" customHeight="1" thickBot="1" x14ac:dyDescent="0.4">
      <c r="A115" s="40">
        <v>105</v>
      </c>
      <c r="B115" s="41">
        <v>54611</v>
      </c>
      <c r="C115" s="42" t="s">
        <v>156</v>
      </c>
      <c r="D115" s="41" t="s">
        <v>52</v>
      </c>
      <c r="E115" s="39">
        <f>K115+L115+M115+N115+O115+P115+Q115+R115+S115+T115+U115+V115+W115+X115+Y115+Z115+AA115+AB115</f>
        <v>1</v>
      </c>
      <c r="F115" s="43">
        <f t="shared" si="134"/>
        <v>1</v>
      </c>
      <c r="G115" s="41">
        <v>72102900</v>
      </c>
      <c r="H115" s="10">
        <v>2000000</v>
      </c>
      <c r="I115" s="13">
        <v>1960000</v>
      </c>
      <c r="J115" s="13">
        <v>92938.8</v>
      </c>
      <c r="K115" s="80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2">
        <v>1</v>
      </c>
      <c r="AA115" s="81"/>
      <c r="AB115" s="83"/>
      <c r="AC115" s="2"/>
      <c r="AD115" s="16">
        <f t="shared" si="135"/>
        <v>1350980</v>
      </c>
      <c r="AE115" s="16">
        <f t="shared" si="136"/>
        <v>1089679</v>
      </c>
      <c r="AF115" s="18">
        <f t="shared" si="137"/>
        <v>0.80658410931323932</v>
      </c>
      <c r="AG115" s="19">
        <f t="shared" si="138"/>
        <v>2440659</v>
      </c>
      <c r="AH115" s="19">
        <f t="shared" si="139"/>
        <v>261301</v>
      </c>
      <c r="AI115" s="17" t="str">
        <f t="shared" si="140"/>
        <v>SE ACEPTA</v>
      </c>
      <c r="AJ115" s="17" t="str">
        <f t="shared" si="141"/>
        <v>SE ACEPTA</v>
      </c>
      <c r="AK115" s="2"/>
      <c r="AL115" s="77">
        <f t="shared" si="142"/>
        <v>1046469</v>
      </c>
      <c r="AM115" s="78">
        <f>+AL115*E115</f>
        <v>1046469</v>
      </c>
      <c r="AN115" s="79">
        <f t="shared" si="129"/>
        <v>0</v>
      </c>
      <c r="AO115" s="79">
        <f t="shared" si="156"/>
        <v>0</v>
      </c>
      <c r="AP115" s="79">
        <f t="shared" si="157"/>
        <v>0</v>
      </c>
      <c r="AQ115" s="79">
        <f t="shared" si="133"/>
        <v>0</v>
      </c>
      <c r="AR115" s="79">
        <f t="shared" si="97"/>
        <v>0</v>
      </c>
      <c r="AS115" s="79">
        <f t="shared" si="143"/>
        <v>0</v>
      </c>
      <c r="AT115" s="79">
        <f t="shared" si="144"/>
        <v>0</v>
      </c>
      <c r="AU115" s="79">
        <f t="shared" si="145"/>
        <v>0</v>
      </c>
      <c r="AV115" s="79">
        <f t="shared" si="146"/>
        <v>0</v>
      </c>
      <c r="AW115" s="79">
        <f t="shared" si="147"/>
        <v>0</v>
      </c>
      <c r="AX115" s="79">
        <f t="shared" si="148"/>
        <v>0</v>
      </c>
      <c r="AY115" s="79">
        <f t="shared" si="149"/>
        <v>0</v>
      </c>
      <c r="AZ115" s="79">
        <f t="shared" si="150"/>
        <v>0</v>
      </c>
      <c r="BA115" s="79">
        <f t="shared" si="151"/>
        <v>0</v>
      </c>
      <c r="BB115" s="79">
        <f t="shared" si="152"/>
        <v>0</v>
      </c>
      <c r="BC115" s="79">
        <f t="shared" si="153"/>
        <v>1046469</v>
      </c>
      <c r="BD115" s="79">
        <f t="shared" si="154"/>
        <v>0</v>
      </c>
      <c r="BE115" s="79">
        <f t="shared" si="155"/>
        <v>0</v>
      </c>
      <c r="BF115" s="62">
        <f t="shared" si="130"/>
        <v>1046469</v>
      </c>
      <c r="BG115" s="62">
        <f t="shared" si="131"/>
        <v>0</v>
      </c>
    </row>
    <row r="116" spans="1:59" ht="72" customHeight="1" thickBot="1" x14ac:dyDescent="0.4">
      <c r="A116" s="40">
        <v>106</v>
      </c>
      <c r="B116" s="41">
        <v>54611</v>
      </c>
      <c r="C116" s="42" t="s">
        <v>157</v>
      </c>
      <c r="D116" s="41" t="s">
        <v>52</v>
      </c>
      <c r="E116" s="39">
        <f>K116+L116+M116+N116+O116+P116+Q116+R116+S116+T116+U116+V116+W116+X116+Y116+Z116+AA116+AB116</f>
        <v>1</v>
      </c>
      <c r="F116" s="43">
        <f t="shared" si="134"/>
        <v>1</v>
      </c>
      <c r="G116" s="41">
        <v>72102900</v>
      </c>
      <c r="H116" s="10">
        <v>300000</v>
      </c>
      <c r="I116" s="13">
        <v>294000</v>
      </c>
      <c r="J116" s="13">
        <v>105679.14234062799</v>
      </c>
      <c r="K116" s="80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2">
        <v>1</v>
      </c>
      <c r="AA116" s="81"/>
      <c r="AB116" s="83"/>
      <c r="AC116" s="2"/>
      <c r="AD116" s="16">
        <f t="shared" si="135"/>
        <v>233226</v>
      </c>
      <c r="AE116" s="16">
        <f t="shared" si="136"/>
        <v>110500</v>
      </c>
      <c r="AF116" s="18">
        <f t="shared" si="137"/>
        <v>0.47378937168240248</v>
      </c>
      <c r="AG116" s="19">
        <f t="shared" si="138"/>
        <v>343726</v>
      </c>
      <c r="AH116" s="19">
        <f t="shared" si="139"/>
        <v>122726</v>
      </c>
      <c r="AI116" s="17" t="str">
        <f t="shared" si="140"/>
        <v>SE ACEPTA</v>
      </c>
      <c r="AJ116" s="17" t="str">
        <f t="shared" si="141"/>
        <v>SE ACEPTA</v>
      </c>
      <c r="AK116" s="2"/>
      <c r="AL116" s="77">
        <f t="shared" si="142"/>
        <v>202840</v>
      </c>
      <c r="AM116" s="78">
        <f>+AL116*E116</f>
        <v>202840</v>
      </c>
      <c r="AN116" s="79">
        <f t="shared" si="129"/>
        <v>0</v>
      </c>
      <c r="AO116" s="79">
        <f t="shared" si="156"/>
        <v>0</v>
      </c>
      <c r="AP116" s="79">
        <f t="shared" si="157"/>
        <v>0</v>
      </c>
      <c r="AQ116" s="79">
        <f t="shared" si="133"/>
        <v>0</v>
      </c>
      <c r="AR116" s="79">
        <f t="shared" si="97"/>
        <v>0</v>
      </c>
      <c r="AS116" s="79">
        <f t="shared" si="143"/>
        <v>0</v>
      </c>
      <c r="AT116" s="79">
        <f t="shared" si="144"/>
        <v>0</v>
      </c>
      <c r="AU116" s="79">
        <f t="shared" si="145"/>
        <v>0</v>
      </c>
      <c r="AV116" s="79">
        <f t="shared" si="146"/>
        <v>0</v>
      </c>
      <c r="AW116" s="79">
        <f t="shared" si="147"/>
        <v>0</v>
      </c>
      <c r="AX116" s="79">
        <f t="shared" si="148"/>
        <v>0</v>
      </c>
      <c r="AY116" s="79">
        <f t="shared" si="149"/>
        <v>0</v>
      </c>
      <c r="AZ116" s="79">
        <f t="shared" si="150"/>
        <v>0</v>
      </c>
      <c r="BA116" s="79">
        <f t="shared" si="151"/>
        <v>0</v>
      </c>
      <c r="BB116" s="79">
        <f t="shared" si="152"/>
        <v>0</v>
      </c>
      <c r="BC116" s="79">
        <f t="shared" si="153"/>
        <v>202840</v>
      </c>
      <c r="BD116" s="79">
        <f t="shared" si="154"/>
        <v>0</v>
      </c>
      <c r="BE116" s="79">
        <f t="shared" si="155"/>
        <v>0</v>
      </c>
      <c r="BF116" s="62">
        <f t="shared" si="130"/>
        <v>202840</v>
      </c>
      <c r="BG116" s="62">
        <f t="shared" si="131"/>
        <v>0</v>
      </c>
    </row>
    <row r="117" spans="1:59" ht="72" customHeight="1" thickBot="1" x14ac:dyDescent="0.4">
      <c r="A117" s="40">
        <v>107</v>
      </c>
      <c r="B117" s="41">
        <v>54611</v>
      </c>
      <c r="C117" s="42" t="s">
        <v>158</v>
      </c>
      <c r="D117" s="41" t="s">
        <v>52</v>
      </c>
      <c r="E117" s="39">
        <f>K117+L117+M117+N117+O117+P117+Q117+R117+S117+T117+U117+V117+W117+X117+Y117+Z117+AA117+AB117</f>
        <v>1</v>
      </c>
      <c r="F117" s="43">
        <f t="shared" si="134"/>
        <v>1</v>
      </c>
      <c r="G117" s="41">
        <v>72102900</v>
      </c>
      <c r="H117" s="10">
        <v>2500000</v>
      </c>
      <c r="I117" s="13">
        <v>2450000</v>
      </c>
      <c r="J117" s="13">
        <v>3120945.4153187438</v>
      </c>
      <c r="K117" s="80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2">
        <v>1</v>
      </c>
      <c r="AA117" s="81"/>
      <c r="AB117" s="83"/>
      <c r="AC117" s="2"/>
      <c r="AD117" s="16">
        <f t="shared" si="135"/>
        <v>2690315</v>
      </c>
      <c r="AE117" s="16">
        <f t="shared" si="136"/>
        <v>373774</v>
      </c>
      <c r="AF117" s="18">
        <f t="shared" si="137"/>
        <v>0.13893317325294621</v>
      </c>
      <c r="AG117" s="19">
        <f t="shared" si="138"/>
        <v>3064089</v>
      </c>
      <c r="AH117" s="19">
        <f t="shared" si="139"/>
        <v>2316541</v>
      </c>
      <c r="AI117" s="17" t="str">
        <f t="shared" si="140"/>
        <v>SE ACEPTA</v>
      </c>
      <c r="AJ117" s="17" t="str">
        <f t="shared" si="141"/>
        <v>SE ACEPTA</v>
      </c>
      <c r="AK117" s="2"/>
      <c r="AL117" s="77">
        <f t="shared" si="142"/>
        <v>2810473</v>
      </c>
      <c r="AM117" s="78">
        <f>+AL117*E117</f>
        <v>2810473</v>
      </c>
      <c r="AN117" s="79">
        <f t="shared" si="129"/>
        <v>0</v>
      </c>
      <c r="AO117" s="79">
        <f t="shared" si="156"/>
        <v>0</v>
      </c>
      <c r="AP117" s="79">
        <f t="shared" si="157"/>
        <v>0</v>
      </c>
      <c r="AQ117" s="79">
        <f t="shared" si="133"/>
        <v>0</v>
      </c>
      <c r="AR117" s="79">
        <f t="shared" si="97"/>
        <v>0</v>
      </c>
      <c r="AS117" s="79">
        <f t="shared" si="143"/>
        <v>0</v>
      </c>
      <c r="AT117" s="79">
        <f t="shared" si="144"/>
        <v>0</v>
      </c>
      <c r="AU117" s="79">
        <f t="shared" si="145"/>
        <v>0</v>
      </c>
      <c r="AV117" s="79">
        <f t="shared" si="146"/>
        <v>0</v>
      </c>
      <c r="AW117" s="79">
        <f t="shared" si="147"/>
        <v>0</v>
      </c>
      <c r="AX117" s="79">
        <f t="shared" si="148"/>
        <v>0</v>
      </c>
      <c r="AY117" s="79">
        <f t="shared" si="149"/>
        <v>0</v>
      </c>
      <c r="AZ117" s="79">
        <f t="shared" si="150"/>
        <v>0</v>
      </c>
      <c r="BA117" s="79">
        <f t="shared" si="151"/>
        <v>0</v>
      </c>
      <c r="BB117" s="79">
        <f t="shared" si="152"/>
        <v>0</v>
      </c>
      <c r="BC117" s="79">
        <f t="shared" si="153"/>
        <v>2810473</v>
      </c>
      <c r="BD117" s="79">
        <f t="shared" si="154"/>
        <v>0</v>
      </c>
      <c r="BE117" s="79">
        <f t="shared" si="155"/>
        <v>0</v>
      </c>
      <c r="BF117" s="62">
        <f t="shared" si="130"/>
        <v>2810473</v>
      </c>
      <c r="BG117" s="62">
        <f t="shared" si="131"/>
        <v>0</v>
      </c>
    </row>
    <row r="118" spans="1:59" ht="72" customHeight="1" thickBot="1" x14ac:dyDescent="0.4">
      <c r="A118" s="40">
        <v>108</v>
      </c>
      <c r="B118" s="41">
        <v>54611</v>
      </c>
      <c r="C118" s="42" t="s">
        <v>159</v>
      </c>
      <c r="D118" s="41" t="s">
        <v>52</v>
      </c>
      <c r="E118" s="39">
        <f>K118+L118+M118+N118+O118+P118+Q118+R118+S118+T118+U118+V118+W118+X118+Y118+Z118+AA118+AB118</f>
        <v>1</v>
      </c>
      <c r="F118" s="43">
        <f t="shared" si="134"/>
        <v>1</v>
      </c>
      <c r="G118" s="41">
        <v>72102900</v>
      </c>
      <c r="H118" s="10">
        <v>3000000</v>
      </c>
      <c r="I118" s="13">
        <v>2940000</v>
      </c>
      <c r="J118" s="13">
        <v>2828254.615318744</v>
      </c>
      <c r="K118" s="80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2">
        <v>1</v>
      </c>
      <c r="AA118" s="81"/>
      <c r="AB118" s="83"/>
      <c r="AC118" s="2"/>
      <c r="AD118" s="16">
        <f t="shared" si="135"/>
        <v>2922752</v>
      </c>
      <c r="AE118" s="16">
        <f t="shared" si="136"/>
        <v>87162</v>
      </c>
      <c r="AF118" s="18">
        <f t="shared" si="137"/>
        <v>2.9821893886309889E-2</v>
      </c>
      <c r="AG118" s="19">
        <f t="shared" si="138"/>
        <v>3009914</v>
      </c>
      <c r="AH118" s="19">
        <f t="shared" si="139"/>
        <v>2835590</v>
      </c>
      <c r="AI118" s="17" t="str">
        <f t="shared" si="140"/>
        <v>SE ACEPTA</v>
      </c>
      <c r="AJ118" s="17" t="str">
        <f t="shared" si="141"/>
        <v>SE ACEPTA</v>
      </c>
      <c r="AK118" s="2"/>
      <c r="AL118" s="77">
        <f t="shared" si="142"/>
        <v>2914127</v>
      </c>
      <c r="AM118" s="78">
        <f>+AL118*E118</f>
        <v>2914127</v>
      </c>
      <c r="AN118" s="79">
        <f t="shared" si="129"/>
        <v>0</v>
      </c>
      <c r="AO118" s="79">
        <f t="shared" si="156"/>
        <v>0</v>
      </c>
      <c r="AP118" s="79">
        <f t="shared" si="157"/>
        <v>0</v>
      </c>
      <c r="AQ118" s="79">
        <f t="shared" si="133"/>
        <v>0</v>
      </c>
      <c r="AR118" s="79">
        <f t="shared" si="97"/>
        <v>0</v>
      </c>
      <c r="AS118" s="79">
        <f t="shared" si="143"/>
        <v>0</v>
      </c>
      <c r="AT118" s="79">
        <f t="shared" si="144"/>
        <v>0</v>
      </c>
      <c r="AU118" s="79">
        <f t="shared" si="145"/>
        <v>0</v>
      </c>
      <c r="AV118" s="79">
        <f t="shared" si="146"/>
        <v>0</v>
      </c>
      <c r="AW118" s="79">
        <f t="shared" si="147"/>
        <v>0</v>
      </c>
      <c r="AX118" s="79">
        <f t="shared" si="148"/>
        <v>0</v>
      </c>
      <c r="AY118" s="79">
        <f t="shared" si="149"/>
        <v>0</v>
      </c>
      <c r="AZ118" s="79">
        <f t="shared" si="150"/>
        <v>0</v>
      </c>
      <c r="BA118" s="79">
        <f t="shared" si="151"/>
        <v>0</v>
      </c>
      <c r="BB118" s="79">
        <f t="shared" si="152"/>
        <v>0</v>
      </c>
      <c r="BC118" s="79">
        <f t="shared" si="153"/>
        <v>2914127</v>
      </c>
      <c r="BD118" s="79">
        <f t="shared" si="154"/>
        <v>0</v>
      </c>
      <c r="BE118" s="79">
        <f t="shared" si="155"/>
        <v>0</v>
      </c>
      <c r="BF118" s="62">
        <f t="shared" si="130"/>
        <v>2914127</v>
      </c>
      <c r="BG118" s="62">
        <f t="shared" si="131"/>
        <v>0</v>
      </c>
    </row>
    <row r="119" spans="1:59" ht="72" customHeight="1" thickBot="1" x14ac:dyDescent="0.4">
      <c r="A119" s="40">
        <v>109</v>
      </c>
      <c r="B119" s="41">
        <v>54611</v>
      </c>
      <c r="C119" s="42" t="s">
        <v>160</v>
      </c>
      <c r="D119" s="41" t="s">
        <v>52</v>
      </c>
      <c r="E119" s="39">
        <f>K119+L119+M119+N119+O119+P119+Q119+R119+S119+T119+U119+V119+W119+X119+Y119+Z119+AA119+AB119</f>
        <v>2</v>
      </c>
      <c r="F119" s="43">
        <f t="shared" si="134"/>
        <v>2</v>
      </c>
      <c r="G119" s="41">
        <v>72102900</v>
      </c>
      <c r="H119" s="10">
        <v>2500000</v>
      </c>
      <c r="I119" s="13">
        <v>2450000</v>
      </c>
      <c r="J119" s="13">
        <v>2428984.3153187442</v>
      </c>
      <c r="K119" s="80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2">
        <v>1</v>
      </c>
      <c r="AA119" s="81">
        <v>1</v>
      </c>
      <c r="AB119" s="83"/>
      <c r="AC119" s="2"/>
      <c r="AD119" s="16">
        <f t="shared" si="135"/>
        <v>2459661</v>
      </c>
      <c r="AE119" s="16">
        <f t="shared" si="136"/>
        <v>36480</v>
      </c>
      <c r="AF119" s="18">
        <f t="shared" si="137"/>
        <v>1.4831312119840906E-2</v>
      </c>
      <c r="AG119" s="19">
        <f t="shared" si="138"/>
        <v>2496141</v>
      </c>
      <c r="AH119" s="19">
        <f t="shared" si="139"/>
        <v>2423181</v>
      </c>
      <c r="AI119" s="17" t="str">
        <f t="shared" si="140"/>
        <v>POSIBLE ATÍPICO</v>
      </c>
      <c r="AJ119" s="17" t="str">
        <f t="shared" si="141"/>
        <v>SE ACEPTA</v>
      </c>
      <c r="AK119" s="2"/>
      <c r="AL119" s="77">
        <f t="shared" si="142"/>
        <v>2464492</v>
      </c>
      <c r="AM119" s="78">
        <f>+AL119*E119</f>
        <v>4928984</v>
      </c>
      <c r="AN119" s="79">
        <f t="shared" si="129"/>
        <v>0</v>
      </c>
      <c r="AO119" s="79">
        <f t="shared" si="156"/>
        <v>0</v>
      </c>
      <c r="AP119" s="79">
        <f t="shared" si="157"/>
        <v>0</v>
      </c>
      <c r="AQ119" s="79">
        <f t="shared" si="133"/>
        <v>0</v>
      </c>
      <c r="AR119" s="79">
        <f t="shared" si="97"/>
        <v>0</v>
      </c>
      <c r="AS119" s="79">
        <f t="shared" si="143"/>
        <v>0</v>
      </c>
      <c r="AT119" s="79">
        <f t="shared" si="144"/>
        <v>0</v>
      </c>
      <c r="AU119" s="79">
        <f t="shared" si="145"/>
        <v>0</v>
      </c>
      <c r="AV119" s="79">
        <f t="shared" si="146"/>
        <v>0</v>
      </c>
      <c r="AW119" s="79">
        <f t="shared" si="147"/>
        <v>0</v>
      </c>
      <c r="AX119" s="79">
        <f t="shared" si="148"/>
        <v>0</v>
      </c>
      <c r="AY119" s="79">
        <f t="shared" si="149"/>
        <v>0</v>
      </c>
      <c r="AZ119" s="79">
        <f t="shared" si="150"/>
        <v>0</v>
      </c>
      <c r="BA119" s="79">
        <f t="shared" si="151"/>
        <v>0</v>
      </c>
      <c r="BB119" s="79">
        <f t="shared" si="152"/>
        <v>0</v>
      </c>
      <c r="BC119" s="79">
        <f t="shared" si="153"/>
        <v>2464492</v>
      </c>
      <c r="BD119" s="79">
        <f t="shared" si="154"/>
        <v>2464492</v>
      </c>
      <c r="BE119" s="79">
        <f t="shared" si="155"/>
        <v>0</v>
      </c>
      <c r="BF119" s="62">
        <f t="shared" si="130"/>
        <v>4928984</v>
      </c>
      <c r="BG119" s="62">
        <f t="shared" si="131"/>
        <v>0</v>
      </c>
    </row>
    <row r="120" spans="1:59" ht="24" customHeight="1" thickBot="1" x14ac:dyDescent="0.4">
      <c r="A120" s="40">
        <v>110</v>
      </c>
      <c r="B120" s="41">
        <v>54611</v>
      </c>
      <c r="C120" s="42" t="s">
        <v>161</v>
      </c>
      <c r="D120" s="41" t="s">
        <v>52</v>
      </c>
      <c r="E120" s="39">
        <f>K120+L120+M120+N120+O120+P120+Q120+R120+S120+T120+U120+V120+W120+X120+Y120+Z120+AA120+AB120</f>
        <v>2</v>
      </c>
      <c r="F120" s="43">
        <f>+E120</f>
        <v>2</v>
      </c>
      <c r="G120" s="41">
        <v>72102900</v>
      </c>
      <c r="H120" s="10">
        <v>150000</v>
      </c>
      <c r="I120" s="13">
        <v>147000</v>
      </c>
      <c r="J120" s="13">
        <v>199448.18648905799</v>
      </c>
      <c r="K120" s="80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2">
        <v>1</v>
      </c>
      <c r="AA120" s="81">
        <v>1</v>
      </c>
      <c r="AB120" s="83"/>
      <c r="AC120" s="2"/>
      <c r="AD120" s="16">
        <f>+ROUND(AVERAGE(H120,I120,J120),0)</f>
        <v>165483</v>
      </c>
      <c r="AE120" s="16">
        <f>+ROUND(STDEVA(H120,I120,J120),0)</f>
        <v>29453</v>
      </c>
      <c r="AF120" s="18">
        <f>+AE120/AD120</f>
        <v>0.17798202836545143</v>
      </c>
      <c r="AG120" s="19">
        <f>+AD120+AE120</f>
        <v>194936</v>
      </c>
      <c r="AH120" s="19">
        <f>+AD120-AE120</f>
        <v>136030</v>
      </c>
      <c r="AI120" s="17" t="str">
        <f t="shared" ref="AI120:AJ122" si="158">+IF(AND(H120&gt;=$AH120,H120&lt;=$AG120),"SE ACEPTA","POSIBLE ATÍPICO")</f>
        <v>SE ACEPTA</v>
      </c>
      <c r="AJ120" s="17" t="str">
        <f t="shared" si="158"/>
        <v>SE ACEPTA</v>
      </c>
      <c r="AK120" s="2"/>
      <c r="AL120" s="77">
        <f>+ROUND(AVERAGE(H120,J120),0)</f>
        <v>174724</v>
      </c>
      <c r="AM120" s="78">
        <f>+AL120*E120</f>
        <v>349448</v>
      </c>
      <c r="AN120" s="79">
        <f t="shared" ref="AN120:AN138" si="159">AL120*K120</f>
        <v>0</v>
      </c>
      <c r="AO120" s="79">
        <f>$AL$4*L120</f>
        <v>0</v>
      </c>
      <c r="AP120" s="79">
        <f>$AL$4*M120</f>
        <v>0</v>
      </c>
      <c r="AQ120" s="79">
        <f>$AL$4*N120</f>
        <v>0</v>
      </c>
      <c r="AR120" s="79">
        <f>$AL$4*O120</f>
        <v>0</v>
      </c>
      <c r="AS120" s="79">
        <f t="shared" ref="AS120:AS138" si="160">AL120*P120</f>
        <v>0</v>
      </c>
      <c r="AT120" s="79">
        <f t="shared" ref="AT120:AT138" si="161">AL120*Q120</f>
        <v>0</v>
      </c>
      <c r="AU120" s="79">
        <f t="shared" ref="AU120:AU138" si="162">AL120*R120</f>
        <v>0</v>
      </c>
      <c r="AV120" s="79">
        <f t="shared" ref="AV120:AV138" si="163">AL120*S120</f>
        <v>0</v>
      </c>
      <c r="AW120" s="79">
        <f t="shared" ref="AW120:AW138" si="164">AL120*T120</f>
        <v>0</v>
      </c>
      <c r="AX120" s="79">
        <f t="shared" ref="AX120:AX138" si="165">AL120*U120</f>
        <v>0</v>
      </c>
      <c r="AY120" s="79">
        <f t="shared" ref="AY120:AY138" si="166">AL120*V120</f>
        <v>0</v>
      </c>
      <c r="AZ120" s="79">
        <f t="shared" ref="AZ120:AZ138" si="167">AL120*W120</f>
        <v>0</v>
      </c>
      <c r="BA120" s="79">
        <f t="shared" ref="BA120:BA138" si="168">AL120*X120</f>
        <v>0</v>
      </c>
      <c r="BB120" s="79">
        <f t="shared" ref="BB120:BB138" si="169">AL120*Y120</f>
        <v>0</v>
      </c>
      <c r="BC120" s="79">
        <f t="shared" ref="BC120:BC138" si="170">AL120*Z120</f>
        <v>174724</v>
      </c>
      <c r="BD120" s="79">
        <f t="shared" ref="BD120:BD138" si="171">AL120*AA120</f>
        <v>174724</v>
      </c>
      <c r="BE120" s="79">
        <f t="shared" ref="BE120:BE138" si="172">AL120*AB120</f>
        <v>0</v>
      </c>
      <c r="BF120" s="62">
        <f t="shared" ref="BF120:BF138" si="173">SUM(AN120:BE120)</f>
        <v>349448</v>
      </c>
      <c r="BG120" s="62">
        <f t="shared" ref="BG120:BG138" si="174">+AM120-BF120</f>
        <v>0</v>
      </c>
    </row>
    <row r="121" spans="1:59" ht="36" customHeight="1" thickBot="1" x14ac:dyDescent="0.4">
      <c r="A121" s="40">
        <v>111</v>
      </c>
      <c r="B121" s="41">
        <v>54611</v>
      </c>
      <c r="C121" s="42" t="s">
        <v>162</v>
      </c>
      <c r="D121" s="41" t="s">
        <v>52</v>
      </c>
      <c r="E121" s="39">
        <f>K121+L121+M121+N121+O121+P121+Q121+R121+S121+T121+U121+V121+W121+X121+Y121+Z121+AA121+AB121</f>
        <v>17</v>
      </c>
      <c r="F121" s="43">
        <f>+E121</f>
        <v>17</v>
      </c>
      <c r="G121" s="41">
        <v>72102900</v>
      </c>
      <c r="H121" s="10">
        <v>10000</v>
      </c>
      <c r="I121" s="13">
        <v>9800</v>
      </c>
      <c r="J121" s="13">
        <v>201796.257659372</v>
      </c>
      <c r="K121" s="80"/>
      <c r="L121" s="81"/>
      <c r="M121" s="81"/>
      <c r="N121" s="81"/>
      <c r="O121" s="81">
        <v>6</v>
      </c>
      <c r="P121" s="81"/>
      <c r="Q121" s="81">
        <v>10</v>
      </c>
      <c r="R121" s="81"/>
      <c r="S121" s="81"/>
      <c r="T121" s="81"/>
      <c r="U121" s="81"/>
      <c r="V121" s="81"/>
      <c r="W121" s="81"/>
      <c r="X121" s="81"/>
      <c r="Y121" s="81"/>
      <c r="Z121" s="82">
        <v>1</v>
      </c>
      <c r="AA121" s="81"/>
      <c r="AB121" s="83"/>
      <c r="AC121" s="2"/>
      <c r="AD121" s="16">
        <f>+ROUND(AVERAGE(H121,I121,J121),0)</f>
        <v>73865</v>
      </c>
      <c r="AE121" s="16">
        <f>+ROUND(STDEVA(H121,I121,J121),0)</f>
        <v>110791</v>
      </c>
      <c r="AF121" s="18">
        <f>+AE121/AD121</f>
        <v>1.4999120016245855</v>
      </c>
      <c r="AG121" s="19">
        <f>+AD121+AE121</f>
        <v>184656</v>
      </c>
      <c r="AH121" s="19">
        <f>+AD121-AE121</f>
        <v>-36926</v>
      </c>
      <c r="AI121" s="17" t="str">
        <f t="shared" si="158"/>
        <v>SE ACEPTA</v>
      </c>
      <c r="AJ121" s="17" t="str">
        <f t="shared" si="158"/>
        <v>SE ACEPTA</v>
      </c>
      <c r="AK121" s="2"/>
      <c r="AL121" s="77">
        <f>+ROUND(AVERAGE(H121,J121),0)</f>
        <v>105898</v>
      </c>
      <c r="AM121" s="78">
        <f>+AL121*E121</f>
        <v>1800266</v>
      </c>
      <c r="AN121" s="79">
        <f t="shared" si="159"/>
        <v>0</v>
      </c>
      <c r="AO121" s="79">
        <f>$AL$4*L121</f>
        <v>0</v>
      </c>
      <c r="AP121" s="79">
        <f>$AL$4*M121</f>
        <v>0</v>
      </c>
      <c r="AQ121" s="79">
        <f>$AL$4*N121</f>
        <v>0</v>
      </c>
      <c r="AR121" s="79">
        <f>$AL$121*O121</f>
        <v>635388</v>
      </c>
      <c r="AS121" s="79">
        <f t="shared" si="160"/>
        <v>0</v>
      </c>
      <c r="AT121" s="79">
        <f t="shared" si="161"/>
        <v>1058980</v>
      </c>
      <c r="AU121" s="79">
        <f t="shared" si="162"/>
        <v>0</v>
      </c>
      <c r="AV121" s="79">
        <f t="shared" si="163"/>
        <v>0</v>
      </c>
      <c r="AW121" s="79">
        <f t="shared" si="164"/>
        <v>0</v>
      </c>
      <c r="AX121" s="79">
        <f t="shared" si="165"/>
        <v>0</v>
      </c>
      <c r="AY121" s="79">
        <f t="shared" si="166"/>
        <v>0</v>
      </c>
      <c r="AZ121" s="79">
        <f t="shared" si="167"/>
        <v>0</v>
      </c>
      <c r="BA121" s="79">
        <f t="shared" si="168"/>
        <v>0</v>
      </c>
      <c r="BB121" s="79">
        <f t="shared" si="169"/>
        <v>0</v>
      </c>
      <c r="BC121" s="79">
        <f t="shared" si="170"/>
        <v>105898</v>
      </c>
      <c r="BD121" s="79">
        <f t="shared" si="171"/>
        <v>0</v>
      </c>
      <c r="BE121" s="79">
        <f t="shared" si="172"/>
        <v>0</v>
      </c>
      <c r="BF121" s="62">
        <f t="shared" si="173"/>
        <v>1800266</v>
      </c>
      <c r="BG121" s="62">
        <f t="shared" si="174"/>
        <v>0</v>
      </c>
    </row>
    <row r="122" spans="1:59" ht="48" customHeight="1" thickBot="1" x14ac:dyDescent="0.4">
      <c r="A122" s="40">
        <v>112</v>
      </c>
      <c r="B122" s="41">
        <v>54611</v>
      </c>
      <c r="C122" s="42" t="s">
        <v>163</v>
      </c>
      <c r="D122" s="41" t="s">
        <v>52</v>
      </c>
      <c r="E122" s="39">
        <f>K122+L122+M122+N122+O122+P122+Q122+R122+S122+T122+U122+V122+W122+X122+Y122+Z122+AA122+AB122</f>
        <v>1</v>
      </c>
      <c r="F122" s="43">
        <f>+E122</f>
        <v>1</v>
      </c>
      <c r="G122" s="41">
        <v>72102900</v>
      </c>
      <c r="H122" s="10">
        <v>200000</v>
      </c>
      <c r="I122" s="13">
        <v>196000</v>
      </c>
      <c r="J122" s="13">
        <v>191891.07117031401</v>
      </c>
      <c r="K122" s="80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2">
        <v>1</v>
      </c>
      <c r="AA122" s="81"/>
      <c r="AB122" s="83"/>
      <c r="AC122" s="2"/>
      <c r="AD122" s="16">
        <f>+ROUND(AVERAGE(H122,I122,J122),0)</f>
        <v>195964</v>
      </c>
      <c r="AE122" s="16">
        <f>+ROUND(STDEVA(H122,I122,J122),0)</f>
        <v>4055</v>
      </c>
      <c r="AF122" s="18">
        <f>+AE122/AD122</f>
        <v>2.0692576187463004E-2</v>
      </c>
      <c r="AG122" s="19">
        <f>+AD122+AE122</f>
        <v>200019</v>
      </c>
      <c r="AH122" s="19">
        <f>+AD122-AE122</f>
        <v>191909</v>
      </c>
      <c r="AI122" s="17" t="str">
        <f t="shared" si="158"/>
        <v>SE ACEPTA</v>
      </c>
      <c r="AJ122" s="17" t="str">
        <f t="shared" si="158"/>
        <v>SE ACEPTA</v>
      </c>
      <c r="AK122" s="2"/>
      <c r="AL122" s="77">
        <f>+ROUND(AVERAGE(H122,J122),0)</f>
        <v>195946</v>
      </c>
      <c r="AM122" s="78">
        <f>+AL122*E122</f>
        <v>195946</v>
      </c>
      <c r="AN122" s="79">
        <f t="shared" si="159"/>
        <v>0</v>
      </c>
      <c r="AO122" s="79">
        <f>$AL$4*L122</f>
        <v>0</v>
      </c>
      <c r="AP122" s="79">
        <f>$AL$4*M122</f>
        <v>0</v>
      </c>
      <c r="AQ122" s="79">
        <f>$AL$4*N122</f>
        <v>0</v>
      </c>
      <c r="AR122" s="79">
        <f>$AL$4*O122</f>
        <v>0</v>
      </c>
      <c r="AS122" s="79">
        <f t="shared" si="160"/>
        <v>0</v>
      </c>
      <c r="AT122" s="79">
        <f t="shared" si="161"/>
        <v>0</v>
      </c>
      <c r="AU122" s="79">
        <f t="shared" si="162"/>
        <v>0</v>
      </c>
      <c r="AV122" s="79">
        <f t="shared" si="163"/>
        <v>0</v>
      </c>
      <c r="AW122" s="79">
        <f t="shared" si="164"/>
        <v>0</v>
      </c>
      <c r="AX122" s="79">
        <f t="shared" si="165"/>
        <v>0</v>
      </c>
      <c r="AY122" s="79">
        <f t="shared" si="166"/>
        <v>0</v>
      </c>
      <c r="AZ122" s="79">
        <f t="shared" si="167"/>
        <v>0</v>
      </c>
      <c r="BA122" s="79">
        <f t="shared" si="168"/>
        <v>0</v>
      </c>
      <c r="BB122" s="79">
        <f t="shared" si="169"/>
        <v>0</v>
      </c>
      <c r="BC122" s="79">
        <f t="shared" si="170"/>
        <v>195946</v>
      </c>
      <c r="BD122" s="79">
        <f t="shared" si="171"/>
        <v>0</v>
      </c>
      <c r="BE122" s="79">
        <f t="shared" si="172"/>
        <v>0</v>
      </c>
      <c r="BF122" s="62">
        <f t="shared" si="173"/>
        <v>195946</v>
      </c>
      <c r="BG122" s="62">
        <f t="shared" si="174"/>
        <v>0</v>
      </c>
    </row>
    <row r="123" spans="1:59" ht="15.75" customHeight="1" thickBot="1" x14ac:dyDescent="0.4">
      <c r="A123" s="118" t="s">
        <v>164</v>
      </c>
      <c r="B123" s="119"/>
      <c r="C123" s="119"/>
      <c r="D123" s="119"/>
      <c r="E123" s="119"/>
      <c r="F123" s="119"/>
      <c r="G123" s="119"/>
      <c r="H123" s="120"/>
      <c r="I123" s="119"/>
      <c r="J123" s="121"/>
      <c r="K123" s="116"/>
      <c r="L123" s="114"/>
      <c r="M123" s="114"/>
      <c r="N123" s="114"/>
      <c r="O123" s="114"/>
      <c r="P123" s="114"/>
      <c r="Q123" s="114"/>
      <c r="R123" s="114"/>
      <c r="S123" s="114"/>
      <c r="T123" s="114"/>
      <c r="U123" s="114"/>
      <c r="V123" s="114"/>
      <c r="W123" s="114"/>
      <c r="X123" s="114"/>
      <c r="Y123" s="114"/>
      <c r="Z123" s="114"/>
      <c r="AA123" s="114"/>
      <c r="AB123" s="117"/>
      <c r="AC123" s="2"/>
      <c r="AD123" s="16"/>
      <c r="AE123" s="16"/>
      <c r="AF123" s="18"/>
      <c r="AG123" s="19"/>
      <c r="AH123" s="19"/>
      <c r="AI123" s="17"/>
      <c r="AJ123" s="17"/>
      <c r="AK123" s="2"/>
      <c r="AL123" s="77"/>
      <c r="AM123" s="78"/>
      <c r="AN123" s="79">
        <f t="shared" si="159"/>
        <v>0</v>
      </c>
      <c r="AO123" s="79">
        <f>$AL$4*L123</f>
        <v>0</v>
      </c>
      <c r="AP123" s="79">
        <f>$AL$4*M123</f>
        <v>0</v>
      </c>
      <c r="AQ123" s="79">
        <f>$AL$4*N123</f>
        <v>0</v>
      </c>
      <c r="AR123" s="79">
        <f>$AL$4*O123</f>
        <v>0</v>
      </c>
      <c r="AS123" s="79">
        <f t="shared" si="160"/>
        <v>0</v>
      </c>
      <c r="AT123" s="79">
        <f t="shared" si="161"/>
        <v>0</v>
      </c>
      <c r="AU123" s="79">
        <f t="shared" si="162"/>
        <v>0</v>
      </c>
      <c r="AV123" s="79">
        <f t="shared" si="163"/>
        <v>0</v>
      </c>
      <c r="AW123" s="79">
        <f t="shared" si="164"/>
        <v>0</v>
      </c>
      <c r="AX123" s="79">
        <f t="shared" si="165"/>
        <v>0</v>
      </c>
      <c r="AY123" s="79">
        <f t="shared" si="166"/>
        <v>0</v>
      </c>
      <c r="AZ123" s="79">
        <f t="shared" si="167"/>
        <v>0</v>
      </c>
      <c r="BA123" s="79">
        <f t="shared" si="168"/>
        <v>0</v>
      </c>
      <c r="BB123" s="79">
        <f t="shared" si="169"/>
        <v>0</v>
      </c>
      <c r="BC123" s="79">
        <f t="shared" si="170"/>
        <v>0</v>
      </c>
      <c r="BD123" s="79">
        <f t="shared" si="171"/>
        <v>0</v>
      </c>
      <c r="BE123" s="79">
        <f t="shared" si="172"/>
        <v>0</v>
      </c>
      <c r="BF123" s="62">
        <f t="shared" si="173"/>
        <v>0</v>
      </c>
      <c r="BG123" s="62">
        <f t="shared" si="174"/>
        <v>0</v>
      </c>
    </row>
    <row r="124" spans="1:59" ht="60" customHeight="1" thickBot="1" x14ac:dyDescent="0.4">
      <c r="A124" s="40">
        <v>113</v>
      </c>
      <c r="B124" s="41">
        <v>54129</v>
      </c>
      <c r="C124" s="42" t="s">
        <v>165</v>
      </c>
      <c r="D124" s="41" t="s">
        <v>57</v>
      </c>
      <c r="E124" s="39">
        <f>K124+L124+M124+N124+O124+P124+Q124+R124+S124+T124+U124+V124+W124+X124+Y124+Z124+AA124+AB124</f>
        <v>87</v>
      </c>
      <c r="F124" s="53">
        <f t="shared" ref="F124:F133" si="175">+E124</f>
        <v>87</v>
      </c>
      <c r="G124" s="41">
        <v>72102900</v>
      </c>
      <c r="H124" s="10">
        <v>80000</v>
      </c>
      <c r="I124" s="13">
        <v>74400</v>
      </c>
      <c r="J124" s="13">
        <v>70833.24234062797</v>
      </c>
      <c r="K124" s="80"/>
      <c r="L124" s="81"/>
      <c r="M124" s="81"/>
      <c r="N124" s="81"/>
      <c r="O124" s="81"/>
      <c r="P124" s="81"/>
      <c r="Q124" s="81">
        <v>10</v>
      </c>
      <c r="R124" s="81"/>
      <c r="S124" s="81"/>
      <c r="T124" s="81">
        <v>75</v>
      </c>
      <c r="U124" s="81"/>
      <c r="V124" s="81"/>
      <c r="W124" s="81"/>
      <c r="X124" s="81"/>
      <c r="Y124" s="81"/>
      <c r="Z124" s="82">
        <v>2</v>
      </c>
      <c r="AA124" s="81"/>
      <c r="AB124" s="83"/>
      <c r="AC124" s="2"/>
      <c r="AD124" s="16">
        <f t="shared" ref="AD124:AD133" si="176">+ROUND(AVERAGE(H124,I124,J124),0)</f>
        <v>75078</v>
      </c>
      <c r="AE124" s="16">
        <f t="shared" ref="AE124:AE133" si="177">+ROUND(STDEVA(H124,I124,J124),0)</f>
        <v>4621</v>
      </c>
      <c r="AF124" s="18">
        <f t="shared" ref="AF124:AF133" si="178">+AE124/AD124</f>
        <v>6.154932203841338E-2</v>
      </c>
      <c r="AG124" s="19">
        <f t="shared" ref="AG124:AG133" si="179">+AD124+AE124</f>
        <v>79699</v>
      </c>
      <c r="AH124" s="19">
        <f t="shared" ref="AH124:AH133" si="180">+AD124-AE124</f>
        <v>70457</v>
      </c>
      <c r="AI124" s="17" t="str">
        <f>+IF(AND(H124&gt;=$AH124,H124&lt;=$AG124),"SE ACEPTA","POSIBLE ATÍPICO")</f>
        <v>POSIBLE ATÍPICO</v>
      </c>
      <c r="AJ124" s="17" t="str">
        <f>+IF(AND(I124&gt;=$AH124,I124&lt;=$AG124),"SE ACEPTA","POSIBLE ATÍPICO")</f>
        <v>SE ACEPTA</v>
      </c>
      <c r="AK124" s="2"/>
      <c r="AL124" s="77">
        <f t="shared" ref="AL124:AL133" si="181">+ROUND(AVERAGE(H124,J124),0)</f>
        <v>75417</v>
      </c>
      <c r="AM124" s="78">
        <f>+AL124*E124</f>
        <v>6561279</v>
      </c>
      <c r="AN124" s="79">
        <f t="shared" si="159"/>
        <v>0</v>
      </c>
      <c r="AO124" s="79">
        <f>$AL$4*L124</f>
        <v>0</v>
      </c>
      <c r="AP124" s="79">
        <f>$AL$4*M124</f>
        <v>0</v>
      </c>
      <c r="AQ124" s="79">
        <f>$AL$4*N124</f>
        <v>0</v>
      </c>
      <c r="AR124" s="79">
        <f>$AL$4*O124</f>
        <v>0</v>
      </c>
      <c r="AS124" s="79">
        <f t="shared" si="160"/>
        <v>0</v>
      </c>
      <c r="AT124" s="79">
        <f t="shared" si="161"/>
        <v>754170</v>
      </c>
      <c r="AU124" s="79">
        <f t="shared" si="162"/>
        <v>0</v>
      </c>
      <c r="AV124" s="79">
        <f t="shared" si="163"/>
        <v>0</v>
      </c>
      <c r="AW124" s="79">
        <f t="shared" si="164"/>
        <v>5656275</v>
      </c>
      <c r="AX124" s="79">
        <f t="shared" si="165"/>
        <v>0</v>
      </c>
      <c r="AY124" s="79">
        <f t="shared" si="166"/>
        <v>0</v>
      </c>
      <c r="AZ124" s="79">
        <f t="shared" si="167"/>
        <v>0</v>
      </c>
      <c r="BA124" s="79">
        <f t="shared" si="168"/>
        <v>0</v>
      </c>
      <c r="BB124" s="79">
        <f t="shared" si="169"/>
        <v>0</v>
      </c>
      <c r="BC124" s="79">
        <f t="shared" si="170"/>
        <v>150834</v>
      </c>
      <c r="BD124" s="79">
        <f t="shared" si="171"/>
        <v>0</v>
      </c>
      <c r="BE124" s="79">
        <f t="shared" si="172"/>
        <v>0</v>
      </c>
      <c r="BF124" s="62">
        <f t="shared" si="173"/>
        <v>6561279</v>
      </c>
      <c r="BG124" s="62">
        <f t="shared" si="174"/>
        <v>0</v>
      </c>
    </row>
    <row r="125" spans="1:59" ht="20.25" customHeight="1" thickBot="1" x14ac:dyDescent="0.4">
      <c r="A125" s="40">
        <v>114</v>
      </c>
      <c r="B125" s="41">
        <v>54129</v>
      </c>
      <c r="C125" s="42" t="s">
        <v>166</v>
      </c>
      <c r="D125" s="41" t="s">
        <v>52</v>
      </c>
      <c r="E125" s="39">
        <f>K125+L125+M125+N125+O125+P125+Q125+R125+S125+T125+U125+V125+W125+X125+Y125+Z125+AA125+AB125</f>
        <v>12</v>
      </c>
      <c r="F125" s="43">
        <f t="shared" si="175"/>
        <v>12</v>
      </c>
      <c r="G125" s="41">
        <v>72102900</v>
      </c>
      <c r="H125" s="10">
        <v>30000</v>
      </c>
      <c r="I125" s="13">
        <v>27900</v>
      </c>
      <c r="J125" s="13">
        <v>32249.371170313989</v>
      </c>
      <c r="K125" s="80"/>
      <c r="L125" s="81"/>
      <c r="M125" s="81"/>
      <c r="N125" s="81"/>
      <c r="O125" s="81"/>
      <c r="P125" s="81"/>
      <c r="Q125" s="81">
        <v>10</v>
      </c>
      <c r="R125" s="81"/>
      <c r="S125" s="81"/>
      <c r="T125" s="81"/>
      <c r="U125" s="81"/>
      <c r="V125" s="81"/>
      <c r="W125" s="81"/>
      <c r="X125" s="81"/>
      <c r="Y125" s="81"/>
      <c r="Z125" s="82">
        <v>1</v>
      </c>
      <c r="AA125" s="81"/>
      <c r="AB125" s="83">
        <v>1</v>
      </c>
      <c r="AC125" s="2"/>
      <c r="AD125" s="16">
        <f t="shared" si="176"/>
        <v>30050</v>
      </c>
      <c r="AE125" s="16">
        <f t="shared" si="177"/>
        <v>2175</v>
      </c>
      <c r="AF125" s="18">
        <f t="shared" si="178"/>
        <v>7.2379367720465895E-2</v>
      </c>
      <c r="AG125" s="19">
        <f t="shared" si="179"/>
        <v>32225</v>
      </c>
      <c r="AH125" s="19">
        <f t="shared" si="180"/>
        <v>27875</v>
      </c>
      <c r="AI125" s="17" t="str">
        <f>+IF(AND(H125&gt;=$AH125,H125&lt;=$AG125),"SE ACEPTA","POSIBLE ATÍPICO")</f>
        <v>SE ACEPTA</v>
      </c>
      <c r="AJ125" s="17" t="str">
        <f>+IF(AND(I125&gt;=$AH125,I125&lt;=$AG125),"SE ACEPTA","POSIBLE ATÍPICO")</f>
        <v>SE ACEPTA</v>
      </c>
      <c r="AK125" s="2"/>
      <c r="AL125" s="77">
        <f t="shared" si="181"/>
        <v>31125</v>
      </c>
      <c r="AM125" s="78">
        <f>+AL125*E125</f>
        <v>373500</v>
      </c>
      <c r="AN125" s="79">
        <f t="shared" si="159"/>
        <v>0</v>
      </c>
      <c r="AO125" s="79">
        <f>$AL$4*L125</f>
        <v>0</v>
      </c>
      <c r="AP125" s="79">
        <f>$AL$4*M125</f>
        <v>0</v>
      </c>
      <c r="AQ125" s="79">
        <f>$AL$4*N125</f>
        <v>0</v>
      </c>
      <c r="AR125" s="79">
        <f>$AL$4*O125</f>
        <v>0</v>
      </c>
      <c r="AS125" s="79">
        <f t="shared" si="160"/>
        <v>0</v>
      </c>
      <c r="AT125" s="79">
        <f t="shared" si="161"/>
        <v>311250</v>
      </c>
      <c r="AU125" s="79">
        <f t="shared" si="162"/>
        <v>0</v>
      </c>
      <c r="AV125" s="79">
        <f t="shared" si="163"/>
        <v>0</v>
      </c>
      <c r="AW125" s="79">
        <f t="shared" si="164"/>
        <v>0</v>
      </c>
      <c r="AX125" s="79">
        <f t="shared" si="165"/>
        <v>0</v>
      </c>
      <c r="AY125" s="79">
        <f t="shared" si="166"/>
        <v>0</v>
      </c>
      <c r="AZ125" s="79">
        <f t="shared" si="167"/>
        <v>0</v>
      </c>
      <c r="BA125" s="79">
        <f t="shared" si="168"/>
        <v>0</v>
      </c>
      <c r="BB125" s="79">
        <f t="shared" si="169"/>
        <v>0</v>
      </c>
      <c r="BC125" s="79">
        <f t="shared" si="170"/>
        <v>31125</v>
      </c>
      <c r="BD125" s="79">
        <f t="shared" si="171"/>
        <v>0</v>
      </c>
      <c r="BE125" s="79">
        <f t="shared" si="172"/>
        <v>31125</v>
      </c>
      <c r="BF125" s="62">
        <f t="shared" si="173"/>
        <v>373500</v>
      </c>
      <c r="BG125" s="62">
        <f t="shared" si="174"/>
        <v>0</v>
      </c>
    </row>
    <row r="126" spans="1:59" ht="48" customHeight="1" thickBot="1" x14ac:dyDescent="0.4">
      <c r="A126" s="40">
        <v>115</v>
      </c>
      <c r="B126" s="41">
        <v>54129</v>
      </c>
      <c r="C126" s="42" t="s">
        <v>167</v>
      </c>
      <c r="D126" s="41" t="s">
        <v>57</v>
      </c>
      <c r="E126" s="39">
        <f>K126+L126+M126+N126+O126+P126+Q126+R126+S126+T126+U126+V126+W126+X126+Y126+Z126+AA126+AB126</f>
        <v>49</v>
      </c>
      <c r="F126" s="43">
        <f t="shared" si="175"/>
        <v>49</v>
      </c>
      <c r="G126" s="41">
        <v>72102900</v>
      </c>
      <c r="H126" s="10">
        <v>100000</v>
      </c>
      <c r="I126" s="13">
        <v>93000</v>
      </c>
      <c r="J126" s="13">
        <v>31251.84234062798</v>
      </c>
      <c r="K126" s="80"/>
      <c r="L126" s="81"/>
      <c r="M126" s="81"/>
      <c r="N126" s="81">
        <v>8</v>
      </c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2">
        <v>1</v>
      </c>
      <c r="AA126" s="81"/>
      <c r="AB126" s="83">
        <v>40</v>
      </c>
      <c r="AC126" s="2"/>
      <c r="AD126" s="16">
        <f t="shared" si="176"/>
        <v>74751</v>
      </c>
      <c r="AE126" s="16">
        <f t="shared" si="177"/>
        <v>37833</v>
      </c>
      <c r="AF126" s="18">
        <f t="shared" si="178"/>
        <v>0.5061203194606092</v>
      </c>
      <c r="AG126" s="19">
        <f t="shared" si="179"/>
        <v>112584</v>
      </c>
      <c r="AH126" s="19">
        <f t="shared" si="180"/>
        <v>36918</v>
      </c>
      <c r="AI126" s="17" t="str">
        <f>+IF(AND(H126&gt;=$AH126,H126&lt;=$AG126),"SE ACEPTA","POSIBLE ATÍPICO")</f>
        <v>SE ACEPTA</v>
      </c>
      <c r="AJ126" s="17" t="str">
        <f>+IF(AND(I126&gt;=$AH126,I126&lt;=$AG126),"SE ACEPTA","POSIBLE ATÍPICO")</f>
        <v>SE ACEPTA</v>
      </c>
      <c r="AK126" s="2"/>
      <c r="AL126" s="77">
        <f t="shared" si="181"/>
        <v>65626</v>
      </c>
      <c r="AM126" s="78">
        <f>+AL126*E126</f>
        <v>3215674</v>
      </c>
      <c r="AN126" s="79">
        <f t="shared" si="159"/>
        <v>0</v>
      </c>
      <c r="AO126" s="79">
        <f>$AL$4*L126</f>
        <v>0</v>
      </c>
      <c r="AP126" s="79">
        <f>$AL$4*M126</f>
        <v>0</v>
      </c>
      <c r="AQ126" s="79">
        <f>$AL$126*N126</f>
        <v>525008</v>
      </c>
      <c r="AR126" s="79">
        <f>$AL$4*O126</f>
        <v>0</v>
      </c>
      <c r="AS126" s="79">
        <f t="shared" si="160"/>
        <v>0</v>
      </c>
      <c r="AT126" s="79">
        <f t="shared" si="161"/>
        <v>0</v>
      </c>
      <c r="AU126" s="79">
        <f t="shared" si="162"/>
        <v>0</v>
      </c>
      <c r="AV126" s="79">
        <f t="shared" si="163"/>
        <v>0</v>
      </c>
      <c r="AW126" s="79">
        <f t="shared" si="164"/>
        <v>0</v>
      </c>
      <c r="AX126" s="79">
        <f t="shared" si="165"/>
        <v>0</v>
      </c>
      <c r="AY126" s="79">
        <f t="shared" si="166"/>
        <v>0</v>
      </c>
      <c r="AZ126" s="79">
        <f t="shared" si="167"/>
        <v>0</v>
      </c>
      <c r="BA126" s="79">
        <f t="shared" si="168"/>
        <v>0</v>
      </c>
      <c r="BB126" s="79">
        <f t="shared" si="169"/>
        <v>0</v>
      </c>
      <c r="BC126" s="79">
        <f t="shared" si="170"/>
        <v>65626</v>
      </c>
      <c r="BD126" s="79">
        <f t="shared" si="171"/>
        <v>0</v>
      </c>
      <c r="BE126" s="79">
        <f t="shared" si="172"/>
        <v>2625040</v>
      </c>
      <c r="BF126" s="62">
        <f t="shared" si="173"/>
        <v>3215674</v>
      </c>
      <c r="BG126" s="62">
        <f t="shared" si="174"/>
        <v>0</v>
      </c>
    </row>
    <row r="127" spans="1:59" ht="60" customHeight="1" thickBot="1" x14ac:dyDescent="0.4">
      <c r="A127" s="40">
        <v>116</v>
      </c>
      <c r="B127" s="41">
        <v>54129</v>
      </c>
      <c r="C127" s="42" t="s">
        <v>168</v>
      </c>
      <c r="D127" s="41" t="s">
        <v>39</v>
      </c>
      <c r="E127" s="39">
        <f>K127+L127+M127+N127+O127+P127+Q127+R127+S127+T127+U127+V127+W127+X127+Y127+Z127+AA127+AB127</f>
        <v>19</v>
      </c>
      <c r="F127" s="43">
        <f t="shared" si="175"/>
        <v>19</v>
      </c>
      <c r="G127" s="41">
        <v>72102900</v>
      </c>
      <c r="H127" s="10">
        <v>150000</v>
      </c>
      <c r="I127" s="13">
        <v>139500</v>
      </c>
      <c r="J127" s="13"/>
      <c r="K127" s="80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>
        <v>2</v>
      </c>
      <c r="W127" s="81"/>
      <c r="X127" s="81"/>
      <c r="Y127" s="81"/>
      <c r="Z127" s="82">
        <v>1</v>
      </c>
      <c r="AA127" s="81"/>
      <c r="AB127" s="83">
        <v>16</v>
      </c>
      <c r="AC127" s="2"/>
      <c r="AD127" s="16">
        <f t="shared" si="176"/>
        <v>144750</v>
      </c>
      <c r="AE127" s="16">
        <f t="shared" si="177"/>
        <v>7425</v>
      </c>
      <c r="AF127" s="18">
        <f t="shared" si="178"/>
        <v>5.1295336787564767E-2</v>
      </c>
      <c r="AG127" s="19">
        <f t="shared" si="179"/>
        <v>152175</v>
      </c>
      <c r="AH127" s="19">
        <f t="shared" si="180"/>
        <v>137325</v>
      </c>
      <c r="AI127" s="17" t="str">
        <f>+IF(AND(H127&gt;=$AH127,H127&lt;=$AG127),"SE ACEPTA","POSIBLE ATÍPICO")</f>
        <v>SE ACEPTA</v>
      </c>
      <c r="AJ127" s="17" t="str">
        <f>+IF(AND(I127&gt;=$AH127,I127&lt;=$AG127),"SE ACEPTA","POSIBLE ATÍPICO")</f>
        <v>SE ACEPTA</v>
      </c>
      <c r="AK127" s="2"/>
      <c r="AL127" s="77">
        <f t="shared" si="181"/>
        <v>150000</v>
      </c>
      <c r="AM127" s="78">
        <f>+AL127*E127</f>
        <v>2850000</v>
      </c>
      <c r="AN127" s="79">
        <f t="shared" si="159"/>
        <v>0</v>
      </c>
      <c r="AO127" s="79">
        <f>$AL$4*L127</f>
        <v>0</v>
      </c>
      <c r="AP127" s="79">
        <f>$AL$4*M127</f>
        <v>0</v>
      </c>
      <c r="AQ127" s="79">
        <f>$AL$4*N127</f>
        <v>0</v>
      </c>
      <c r="AR127" s="79">
        <f>$AL$4*O127</f>
        <v>0</v>
      </c>
      <c r="AS127" s="79">
        <f t="shared" si="160"/>
        <v>0</v>
      </c>
      <c r="AT127" s="79">
        <f t="shared" si="161"/>
        <v>0</v>
      </c>
      <c r="AU127" s="79">
        <f t="shared" si="162"/>
        <v>0</v>
      </c>
      <c r="AV127" s="79">
        <f t="shared" si="163"/>
        <v>0</v>
      </c>
      <c r="AW127" s="79">
        <f t="shared" si="164"/>
        <v>0</v>
      </c>
      <c r="AX127" s="79">
        <f t="shared" si="165"/>
        <v>0</v>
      </c>
      <c r="AY127" s="79">
        <f t="shared" si="166"/>
        <v>300000</v>
      </c>
      <c r="AZ127" s="79">
        <f t="shared" si="167"/>
        <v>0</v>
      </c>
      <c r="BA127" s="79">
        <f t="shared" si="168"/>
        <v>0</v>
      </c>
      <c r="BB127" s="79">
        <f t="shared" si="169"/>
        <v>0</v>
      </c>
      <c r="BC127" s="79">
        <f t="shared" si="170"/>
        <v>150000</v>
      </c>
      <c r="BD127" s="79">
        <f t="shared" si="171"/>
        <v>0</v>
      </c>
      <c r="BE127" s="79">
        <f t="shared" si="172"/>
        <v>2400000</v>
      </c>
      <c r="BF127" s="62">
        <f t="shared" si="173"/>
        <v>2850000</v>
      </c>
      <c r="BG127" s="62">
        <f t="shared" si="174"/>
        <v>0</v>
      </c>
    </row>
    <row r="128" spans="1:59" ht="48" customHeight="1" thickBot="1" x14ac:dyDescent="0.4">
      <c r="A128" s="40">
        <v>117</v>
      </c>
      <c r="B128" s="41">
        <v>54129</v>
      </c>
      <c r="C128" s="42" t="s">
        <v>169</v>
      </c>
      <c r="D128" s="41" t="s">
        <v>52</v>
      </c>
      <c r="E128" s="39">
        <f>K128+L128+M128+N128+O128+P128+Q128+R128+S128+T128+U128+V128+W128+X128+Y128+Z128+AA128+AB128</f>
        <v>2</v>
      </c>
      <c r="F128" s="43">
        <f t="shared" si="175"/>
        <v>2</v>
      </c>
      <c r="G128" s="41">
        <v>72102900</v>
      </c>
      <c r="H128" s="10">
        <v>200000</v>
      </c>
      <c r="I128" s="13">
        <v>186000</v>
      </c>
      <c r="J128" s="13">
        <v>27818.913510941969</v>
      </c>
      <c r="K128" s="80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  <c r="W128" s="81"/>
      <c r="X128" s="81">
        <v>1</v>
      </c>
      <c r="Y128" s="81"/>
      <c r="Z128" s="82">
        <v>1</v>
      </c>
      <c r="AA128" s="81"/>
      <c r="AB128" s="83"/>
      <c r="AC128" s="2"/>
      <c r="AD128" s="16">
        <f t="shared" si="176"/>
        <v>137940</v>
      </c>
      <c r="AE128" s="16">
        <f t="shared" si="177"/>
        <v>95624</v>
      </c>
      <c r="AF128" s="18">
        <f t="shared" si="178"/>
        <v>0.69322894011889225</v>
      </c>
      <c r="AG128" s="19">
        <f t="shared" si="179"/>
        <v>233564</v>
      </c>
      <c r="AH128" s="19">
        <f t="shared" si="180"/>
        <v>42316</v>
      </c>
      <c r="AI128" s="17" t="str">
        <f>+IF(AND(H128&gt;=$AH128,H128&lt;=$AG128),"SE ACEPTA","POSIBLE ATÍPICO")</f>
        <v>SE ACEPTA</v>
      </c>
      <c r="AJ128" s="17" t="str">
        <f>+IF(AND(I128&gt;=$AH128,I128&lt;=$AG128),"SE ACEPTA","POSIBLE ATÍPICO")</f>
        <v>SE ACEPTA</v>
      </c>
      <c r="AK128" s="2"/>
      <c r="AL128" s="77">
        <f t="shared" si="181"/>
        <v>113909</v>
      </c>
      <c r="AM128" s="78">
        <f>+AL128*E128</f>
        <v>227818</v>
      </c>
      <c r="AN128" s="79">
        <f t="shared" si="159"/>
        <v>0</v>
      </c>
      <c r="AO128" s="79">
        <f>$AL$4*L128</f>
        <v>0</v>
      </c>
      <c r="AP128" s="79">
        <f>$AL$4*M128</f>
        <v>0</v>
      </c>
      <c r="AQ128" s="79">
        <f>$AL$4*N128</f>
        <v>0</v>
      </c>
      <c r="AR128" s="79">
        <f>$AL$4*O128</f>
        <v>0</v>
      </c>
      <c r="AS128" s="79">
        <f t="shared" si="160"/>
        <v>0</v>
      </c>
      <c r="AT128" s="79">
        <f t="shared" si="161"/>
        <v>0</v>
      </c>
      <c r="AU128" s="79">
        <f t="shared" si="162"/>
        <v>0</v>
      </c>
      <c r="AV128" s="79">
        <f t="shared" si="163"/>
        <v>0</v>
      </c>
      <c r="AW128" s="79">
        <f t="shared" si="164"/>
        <v>0</v>
      </c>
      <c r="AX128" s="79">
        <f t="shared" si="165"/>
        <v>0</v>
      </c>
      <c r="AY128" s="79">
        <f t="shared" si="166"/>
        <v>0</v>
      </c>
      <c r="AZ128" s="79">
        <f t="shared" si="167"/>
        <v>0</v>
      </c>
      <c r="BA128" s="79">
        <f t="shared" si="168"/>
        <v>113909</v>
      </c>
      <c r="BB128" s="79">
        <f t="shared" si="169"/>
        <v>0</v>
      </c>
      <c r="BC128" s="79">
        <f t="shared" si="170"/>
        <v>113909</v>
      </c>
      <c r="BD128" s="79">
        <f t="shared" si="171"/>
        <v>0</v>
      </c>
      <c r="BE128" s="79">
        <f t="shared" si="172"/>
        <v>0</v>
      </c>
      <c r="BF128" s="62">
        <f t="shared" si="173"/>
        <v>227818</v>
      </c>
      <c r="BG128" s="62">
        <f t="shared" si="174"/>
        <v>0</v>
      </c>
    </row>
    <row r="129" spans="1:59" ht="48" customHeight="1" thickBot="1" x14ac:dyDescent="0.4">
      <c r="A129" s="40">
        <v>118</v>
      </c>
      <c r="B129" s="41">
        <v>54129</v>
      </c>
      <c r="C129" s="42" t="s">
        <v>170</v>
      </c>
      <c r="D129" s="41" t="s">
        <v>39</v>
      </c>
      <c r="E129" s="39">
        <f>K129+L129+M129+N129+O129+P129+Q129+R129+S129+T129+U129+V129+W129+X129+Y129+Z129+AA129+AB129</f>
        <v>5</v>
      </c>
      <c r="F129" s="43">
        <f t="shared" si="175"/>
        <v>5</v>
      </c>
      <c r="G129" s="41">
        <v>72102900</v>
      </c>
      <c r="H129" s="10">
        <v>1000000</v>
      </c>
      <c r="I129" s="13">
        <v>930000</v>
      </c>
      <c r="J129" s="13">
        <v>115247.313510942</v>
      </c>
      <c r="K129" s="80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>
        <v>4</v>
      </c>
      <c r="Y129" s="81"/>
      <c r="Z129" s="82">
        <v>1</v>
      </c>
      <c r="AA129" s="81"/>
      <c r="AB129" s="83"/>
      <c r="AC129" s="2"/>
      <c r="AD129" s="16">
        <f t="shared" si="176"/>
        <v>681749</v>
      </c>
      <c r="AE129" s="16">
        <f t="shared" si="177"/>
        <v>491852</v>
      </c>
      <c r="AF129" s="18">
        <f t="shared" si="178"/>
        <v>0.72145613708270928</v>
      </c>
      <c r="AG129" s="19">
        <f t="shared" si="179"/>
        <v>1173601</v>
      </c>
      <c r="AH129" s="19">
        <f t="shared" si="180"/>
        <v>189897</v>
      </c>
      <c r="AI129" s="17" t="str">
        <f>+IF(AND(H129&gt;=$AH129,H129&lt;=$AG129),"SE ACEPTA","POSIBLE ATÍPICO")</f>
        <v>SE ACEPTA</v>
      </c>
      <c r="AJ129" s="17" t="str">
        <f>+IF(AND(I129&gt;=$AH129,I129&lt;=$AG129),"SE ACEPTA","POSIBLE ATÍPICO")</f>
        <v>SE ACEPTA</v>
      </c>
      <c r="AK129" s="2"/>
      <c r="AL129" s="77">
        <f t="shared" si="181"/>
        <v>557624</v>
      </c>
      <c r="AM129" s="78">
        <f>+AL129*E129</f>
        <v>2788120</v>
      </c>
      <c r="AN129" s="79">
        <f t="shared" si="159"/>
        <v>0</v>
      </c>
      <c r="AO129" s="79">
        <f>$AL$4*L129</f>
        <v>0</v>
      </c>
      <c r="AP129" s="79">
        <f>$AL$4*M129</f>
        <v>0</v>
      </c>
      <c r="AQ129" s="79">
        <f>$AL$4*N129</f>
        <v>0</v>
      </c>
      <c r="AR129" s="79">
        <f>$AL$4*O129</f>
        <v>0</v>
      </c>
      <c r="AS129" s="79">
        <f t="shared" si="160"/>
        <v>0</v>
      </c>
      <c r="AT129" s="79">
        <f t="shared" si="161"/>
        <v>0</v>
      </c>
      <c r="AU129" s="79">
        <f t="shared" si="162"/>
        <v>0</v>
      </c>
      <c r="AV129" s="79">
        <f t="shared" si="163"/>
        <v>0</v>
      </c>
      <c r="AW129" s="79">
        <f t="shared" si="164"/>
        <v>0</v>
      </c>
      <c r="AX129" s="79">
        <f t="shared" si="165"/>
        <v>0</v>
      </c>
      <c r="AY129" s="79">
        <f t="shared" si="166"/>
        <v>0</v>
      </c>
      <c r="AZ129" s="79">
        <f t="shared" si="167"/>
        <v>0</v>
      </c>
      <c r="BA129" s="79">
        <f t="shared" si="168"/>
        <v>2230496</v>
      </c>
      <c r="BB129" s="79">
        <f t="shared" si="169"/>
        <v>0</v>
      </c>
      <c r="BC129" s="79">
        <f t="shared" si="170"/>
        <v>557624</v>
      </c>
      <c r="BD129" s="79">
        <f t="shared" si="171"/>
        <v>0</v>
      </c>
      <c r="BE129" s="79">
        <f t="shared" si="172"/>
        <v>0</v>
      </c>
      <c r="BF129" s="62">
        <f t="shared" si="173"/>
        <v>2788120</v>
      </c>
      <c r="BG129" s="62">
        <f t="shared" si="174"/>
        <v>0</v>
      </c>
    </row>
    <row r="130" spans="1:59" ht="60" customHeight="1" thickBot="1" x14ac:dyDescent="0.4">
      <c r="A130" s="40">
        <v>119</v>
      </c>
      <c r="B130" s="41">
        <v>54129</v>
      </c>
      <c r="C130" s="42" t="s">
        <v>171</v>
      </c>
      <c r="D130" s="41" t="s">
        <v>57</v>
      </c>
      <c r="E130" s="39">
        <f>K130+L130+M130+N130+O130+P130+Q130+R130+S130+T130+U130+V130+W130+X130+Y130+Z130+AA130+AB130</f>
        <v>135</v>
      </c>
      <c r="F130" s="53">
        <f t="shared" si="175"/>
        <v>135</v>
      </c>
      <c r="G130" s="41">
        <v>72102900</v>
      </c>
      <c r="H130" s="10">
        <v>80000</v>
      </c>
      <c r="I130" s="13">
        <v>74400</v>
      </c>
      <c r="J130" s="13">
        <v>70833.24234062797</v>
      </c>
      <c r="K130" s="80"/>
      <c r="L130" s="81"/>
      <c r="M130" s="81"/>
      <c r="N130" s="81"/>
      <c r="O130" s="81"/>
      <c r="P130" s="81"/>
      <c r="Q130" s="81"/>
      <c r="R130" s="81">
        <v>1</v>
      </c>
      <c r="S130" s="81"/>
      <c r="T130" s="81"/>
      <c r="U130" s="81">
        <v>4</v>
      </c>
      <c r="V130" s="81"/>
      <c r="W130" s="81">
        <v>129</v>
      </c>
      <c r="X130" s="81"/>
      <c r="Y130" s="81"/>
      <c r="Z130" s="82">
        <v>1</v>
      </c>
      <c r="AA130" s="81"/>
      <c r="AB130" s="83"/>
      <c r="AC130" s="2"/>
      <c r="AD130" s="16">
        <f t="shared" si="176"/>
        <v>75078</v>
      </c>
      <c r="AE130" s="16">
        <f t="shared" si="177"/>
        <v>4621</v>
      </c>
      <c r="AF130" s="18">
        <f t="shared" si="178"/>
        <v>6.154932203841338E-2</v>
      </c>
      <c r="AG130" s="19">
        <f t="shared" si="179"/>
        <v>79699</v>
      </c>
      <c r="AH130" s="19">
        <f t="shared" si="180"/>
        <v>70457</v>
      </c>
      <c r="AI130" s="17" t="str">
        <f>+IF(AND(H130&gt;=$AH130,H130&lt;=$AG130),"SE ACEPTA","POSIBLE ATÍPICO")</f>
        <v>POSIBLE ATÍPICO</v>
      </c>
      <c r="AJ130" s="17" t="str">
        <f>+IF(AND(I130&gt;=$AH130,I130&lt;=$AG130),"SE ACEPTA","POSIBLE ATÍPICO")</f>
        <v>SE ACEPTA</v>
      </c>
      <c r="AK130" s="2"/>
      <c r="AL130" s="77">
        <f t="shared" si="181"/>
        <v>75417</v>
      </c>
      <c r="AM130" s="78">
        <f>+AL130*E130</f>
        <v>10181295</v>
      </c>
      <c r="AN130" s="79">
        <f t="shared" si="159"/>
        <v>0</v>
      </c>
      <c r="AO130" s="79">
        <f>$AL$4*L130</f>
        <v>0</v>
      </c>
      <c r="AP130" s="79">
        <f>$AL$4*M130</f>
        <v>0</v>
      </c>
      <c r="AQ130" s="79">
        <f>$AL$4*N130</f>
        <v>0</v>
      </c>
      <c r="AR130" s="79">
        <f>$AL$4*O130</f>
        <v>0</v>
      </c>
      <c r="AS130" s="79">
        <f t="shared" si="160"/>
        <v>0</v>
      </c>
      <c r="AT130" s="79">
        <f t="shared" si="161"/>
        <v>0</v>
      </c>
      <c r="AU130" s="79">
        <f t="shared" si="162"/>
        <v>75417</v>
      </c>
      <c r="AV130" s="79">
        <f t="shared" si="163"/>
        <v>0</v>
      </c>
      <c r="AW130" s="79">
        <f t="shared" si="164"/>
        <v>0</v>
      </c>
      <c r="AX130" s="79">
        <f t="shared" si="165"/>
        <v>301668</v>
      </c>
      <c r="AY130" s="79">
        <f t="shared" si="166"/>
        <v>0</v>
      </c>
      <c r="AZ130" s="79">
        <f t="shared" si="167"/>
        <v>9728793</v>
      </c>
      <c r="BA130" s="79">
        <f t="shared" si="168"/>
        <v>0</v>
      </c>
      <c r="BB130" s="79">
        <f t="shared" si="169"/>
        <v>0</v>
      </c>
      <c r="BC130" s="79">
        <f t="shared" si="170"/>
        <v>75417</v>
      </c>
      <c r="BD130" s="79">
        <f t="shared" si="171"/>
        <v>0</v>
      </c>
      <c r="BE130" s="79">
        <f t="shared" si="172"/>
        <v>0</v>
      </c>
      <c r="BF130" s="62">
        <f t="shared" si="173"/>
        <v>10181295</v>
      </c>
      <c r="BG130" s="62">
        <f t="shared" si="174"/>
        <v>0</v>
      </c>
    </row>
    <row r="131" spans="1:59" ht="48" customHeight="1" thickBot="1" x14ac:dyDescent="0.4">
      <c r="A131" s="40">
        <v>120</v>
      </c>
      <c r="B131" s="41">
        <v>54129</v>
      </c>
      <c r="C131" s="42" t="s">
        <v>172</v>
      </c>
      <c r="D131" s="41" t="s">
        <v>57</v>
      </c>
      <c r="E131" s="39">
        <f>K131+L131+M131+N131+O131+P131+Q131+R131+S131+T131+U131+V131+W131+X131+Y131+Z131+AA131+AB131</f>
        <v>1</v>
      </c>
      <c r="F131" s="43">
        <f t="shared" si="175"/>
        <v>1</v>
      </c>
      <c r="G131" s="41">
        <v>72102900</v>
      </c>
      <c r="H131" s="10">
        <v>200000</v>
      </c>
      <c r="I131" s="13">
        <v>186000</v>
      </c>
      <c r="J131" s="13">
        <v>87419.786489058039</v>
      </c>
      <c r="K131" s="80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  <c r="Y131" s="81"/>
      <c r="Z131" s="82">
        <v>1</v>
      </c>
      <c r="AA131" s="81"/>
      <c r="AB131" s="83"/>
      <c r="AC131" s="2"/>
      <c r="AD131" s="16">
        <f t="shared" si="176"/>
        <v>157807</v>
      </c>
      <c r="AE131" s="16">
        <f t="shared" si="177"/>
        <v>61357</v>
      </c>
      <c r="AF131" s="18">
        <f t="shared" si="178"/>
        <v>0.3888103823024327</v>
      </c>
      <c r="AG131" s="19">
        <f t="shared" si="179"/>
        <v>219164</v>
      </c>
      <c r="AH131" s="19">
        <f t="shared" si="180"/>
        <v>96450</v>
      </c>
      <c r="AI131" s="17" t="str">
        <f>+IF(AND(H131&gt;=$AH131,H131&lt;=$AG131),"SE ACEPTA","POSIBLE ATÍPICO")</f>
        <v>SE ACEPTA</v>
      </c>
      <c r="AJ131" s="17" t="str">
        <f>+IF(AND(I131&gt;=$AH131,I131&lt;=$AG131),"SE ACEPTA","POSIBLE ATÍPICO")</f>
        <v>SE ACEPTA</v>
      </c>
      <c r="AK131" s="2"/>
      <c r="AL131" s="77">
        <f t="shared" si="181"/>
        <v>143710</v>
      </c>
      <c r="AM131" s="78">
        <f>+AL131*E131</f>
        <v>143710</v>
      </c>
      <c r="AN131" s="79">
        <f t="shared" si="159"/>
        <v>0</v>
      </c>
      <c r="AO131" s="79">
        <f>$AL$4*L131</f>
        <v>0</v>
      </c>
      <c r="AP131" s="79">
        <f>$AL$4*M131</f>
        <v>0</v>
      </c>
      <c r="AQ131" s="79">
        <f>$AL$4*N131</f>
        <v>0</v>
      </c>
      <c r="AR131" s="79">
        <f>$AL$4*O131</f>
        <v>0</v>
      </c>
      <c r="AS131" s="79">
        <f t="shared" si="160"/>
        <v>0</v>
      </c>
      <c r="AT131" s="79">
        <f t="shared" si="161"/>
        <v>0</v>
      </c>
      <c r="AU131" s="79">
        <f t="shared" si="162"/>
        <v>0</v>
      </c>
      <c r="AV131" s="79">
        <f t="shared" si="163"/>
        <v>0</v>
      </c>
      <c r="AW131" s="79">
        <f t="shared" si="164"/>
        <v>0</v>
      </c>
      <c r="AX131" s="79">
        <f t="shared" si="165"/>
        <v>0</v>
      </c>
      <c r="AY131" s="79">
        <f t="shared" si="166"/>
        <v>0</v>
      </c>
      <c r="AZ131" s="79">
        <f t="shared" si="167"/>
        <v>0</v>
      </c>
      <c r="BA131" s="79">
        <f t="shared" si="168"/>
        <v>0</v>
      </c>
      <c r="BB131" s="79">
        <f t="shared" si="169"/>
        <v>0</v>
      </c>
      <c r="BC131" s="79">
        <f t="shared" si="170"/>
        <v>143710</v>
      </c>
      <c r="BD131" s="79">
        <f t="shared" si="171"/>
        <v>0</v>
      </c>
      <c r="BE131" s="79">
        <f t="shared" si="172"/>
        <v>0</v>
      </c>
      <c r="BF131" s="62">
        <f t="shared" si="173"/>
        <v>143710</v>
      </c>
      <c r="BG131" s="62">
        <f t="shared" si="174"/>
        <v>0</v>
      </c>
    </row>
    <row r="132" spans="1:59" ht="13.5" customHeight="1" thickBot="1" x14ac:dyDescent="0.4">
      <c r="A132" s="40">
        <v>121</v>
      </c>
      <c r="B132" s="41">
        <v>54129</v>
      </c>
      <c r="C132" s="42" t="s">
        <v>173</v>
      </c>
      <c r="D132" s="41" t="s">
        <v>57</v>
      </c>
      <c r="E132" s="39">
        <f>K132+L132+M132+N132+O132+P132+Q132+R132+S132+T132+U132+V132+W132+X132+Y132+Z132+AA132+AB132</f>
        <v>1</v>
      </c>
      <c r="F132" s="43">
        <f t="shared" si="175"/>
        <v>1</v>
      </c>
      <c r="G132" s="41">
        <v>72102900</v>
      </c>
      <c r="H132" s="10">
        <v>200000</v>
      </c>
      <c r="I132" s="13">
        <v>186000</v>
      </c>
      <c r="J132" s="13">
        <v>199197.27117031399</v>
      </c>
      <c r="K132" s="80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2">
        <v>1</v>
      </c>
      <c r="AA132" s="81"/>
      <c r="AB132" s="83"/>
      <c r="AC132" s="2"/>
      <c r="AD132" s="16">
        <f t="shared" si="176"/>
        <v>195066</v>
      </c>
      <c r="AE132" s="16">
        <f t="shared" si="177"/>
        <v>7861</v>
      </c>
      <c r="AF132" s="18">
        <f t="shared" si="178"/>
        <v>4.0299180790091559E-2</v>
      </c>
      <c r="AG132" s="19">
        <f t="shared" si="179"/>
        <v>202927</v>
      </c>
      <c r="AH132" s="19">
        <f t="shared" si="180"/>
        <v>187205</v>
      </c>
      <c r="AI132" s="17" t="str">
        <f>+IF(AND(H132&gt;=$AH132,H132&lt;=$AG132),"SE ACEPTA","POSIBLE ATÍPICO")</f>
        <v>SE ACEPTA</v>
      </c>
      <c r="AJ132" s="17" t="str">
        <f>+IF(AND(I132&gt;=$AH132,I132&lt;=$AG132),"SE ACEPTA","POSIBLE ATÍPICO")</f>
        <v>POSIBLE ATÍPICO</v>
      </c>
      <c r="AK132" s="2"/>
      <c r="AL132" s="77">
        <f t="shared" si="181"/>
        <v>199599</v>
      </c>
      <c r="AM132" s="78">
        <f>+AL132*E132</f>
        <v>199599</v>
      </c>
      <c r="AN132" s="79">
        <f t="shared" si="159"/>
        <v>0</v>
      </c>
      <c r="AO132" s="79">
        <f>$AL$4*L132</f>
        <v>0</v>
      </c>
      <c r="AP132" s="79">
        <f>$AL$4*M132</f>
        <v>0</v>
      </c>
      <c r="AQ132" s="79">
        <f>$AL$4*N132</f>
        <v>0</v>
      </c>
      <c r="AR132" s="79">
        <f>$AL$4*O132</f>
        <v>0</v>
      </c>
      <c r="AS132" s="79">
        <f t="shared" si="160"/>
        <v>0</v>
      </c>
      <c r="AT132" s="79">
        <f t="shared" si="161"/>
        <v>0</v>
      </c>
      <c r="AU132" s="79">
        <f t="shared" si="162"/>
        <v>0</v>
      </c>
      <c r="AV132" s="79">
        <f t="shared" si="163"/>
        <v>0</v>
      </c>
      <c r="AW132" s="79">
        <f t="shared" si="164"/>
        <v>0</v>
      </c>
      <c r="AX132" s="79">
        <f t="shared" si="165"/>
        <v>0</v>
      </c>
      <c r="AY132" s="79">
        <f t="shared" si="166"/>
        <v>0</v>
      </c>
      <c r="AZ132" s="79">
        <f t="shared" si="167"/>
        <v>0</v>
      </c>
      <c r="BA132" s="79">
        <f t="shared" si="168"/>
        <v>0</v>
      </c>
      <c r="BB132" s="79">
        <f t="shared" si="169"/>
        <v>0</v>
      </c>
      <c r="BC132" s="79">
        <f t="shared" si="170"/>
        <v>199599</v>
      </c>
      <c r="BD132" s="79">
        <f t="shared" si="171"/>
        <v>0</v>
      </c>
      <c r="BE132" s="79">
        <f t="shared" si="172"/>
        <v>0</v>
      </c>
      <c r="BF132" s="62">
        <f t="shared" si="173"/>
        <v>199599</v>
      </c>
      <c r="BG132" s="62">
        <f t="shared" si="174"/>
        <v>0</v>
      </c>
    </row>
    <row r="133" spans="1:59" ht="60" customHeight="1" thickBot="1" x14ac:dyDescent="0.4">
      <c r="A133" s="40">
        <v>122</v>
      </c>
      <c r="B133" s="41">
        <v>54129</v>
      </c>
      <c r="C133" s="42" t="s">
        <v>174</v>
      </c>
      <c r="D133" s="41" t="s">
        <v>52</v>
      </c>
      <c r="E133" s="39">
        <f>K133+L133+M133+N133+O133+P133+Q133+R133+S133+T133+U133+V133+W133+X133+Y133+Z133+AA133+AB133</f>
        <v>1</v>
      </c>
      <c r="F133" s="43">
        <f t="shared" si="175"/>
        <v>1</v>
      </c>
      <c r="G133" s="41">
        <v>72102900</v>
      </c>
      <c r="H133" s="10">
        <v>2000000</v>
      </c>
      <c r="I133" s="13">
        <v>1860000</v>
      </c>
      <c r="J133" s="13"/>
      <c r="K133" s="80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1">
        <v>1</v>
      </c>
      <c r="Y133" s="81"/>
      <c r="Z133" s="82"/>
      <c r="AA133" s="81"/>
      <c r="AB133" s="83"/>
      <c r="AC133" s="2"/>
      <c r="AD133" s="16">
        <f t="shared" si="176"/>
        <v>1930000</v>
      </c>
      <c r="AE133" s="16">
        <f t="shared" si="177"/>
        <v>98995</v>
      </c>
      <c r="AF133" s="18">
        <f t="shared" si="178"/>
        <v>5.1292746113989637E-2</v>
      </c>
      <c r="AG133" s="19">
        <f t="shared" si="179"/>
        <v>2028995</v>
      </c>
      <c r="AH133" s="19">
        <f t="shared" si="180"/>
        <v>1831005</v>
      </c>
      <c r="AI133" s="17" t="str">
        <f>+IF(AND(H133&gt;=$AH133,H133&lt;=$AG133),"SE ACEPTA","POSIBLE ATÍPICO")</f>
        <v>SE ACEPTA</v>
      </c>
      <c r="AJ133" s="17" t="str">
        <f>+IF(AND(I133&gt;=$AH133,I133&lt;=$AG133),"SE ACEPTA","POSIBLE ATÍPICO")</f>
        <v>SE ACEPTA</v>
      </c>
      <c r="AK133" s="2"/>
      <c r="AL133" s="77">
        <f t="shared" si="181"/>
        <v>2000000</v>
      </c>
      <c r="AM133" s="78">
        <f>+AL133*E133</f>
        <v>2000000</v>
      </c>
      <c r="AN133" s="79">
        <f t="shared" si="159"/>
        <v>0</v>
      </c>
      <c r="AO133" s="79">
        <f>$AL$4*L133</f>
        <v>0</v>
      </c>
      <c r="AP133" s="79">
        <f>$AL$4*M133</f>
        <v>0</v>
      </c>
      <c r="AQ133" s="79">
        <f>$AL$4*N133</f>
        <v>0</v>
      </c>
      <c r="AR133" s="79">
        <f>$AL$4*O133</f>
        <v>0</v>
      </c>
      <c r="AS133" s="79">
        <f t="shared" si="160"/>
        <v>0</v>
      </c>
      <c r="AT133" s="79">
        <f t="shared" si="161"/>
        <v>0</v>
      </c>
      <c r="AU133" s="79">
        <f t="shared" si="162"/>
        <v>0</v>
      </c>
      <c r="AV133" s="79">
        <f t="shared" si="163"/>
        <v>0</v>
      </c>
      <c r="AW133" s="79">
        <f t="shared" si="164"/>
        <v>0</v>
      </c>
      <c r="AX133" s="79">
        <f t="shared" si="165"/>
        <v>0</v>
      </c>
      <c r="AY133" s="79">
        <f t="shared" si="166"/>
        <v>0</v>
      </c>
      <c r="AZ133" s="79">
        <f t="shared" si="167"/>
        <v>0</v>
      </c>
      <c r="BA133" s="79">
        <f t="shared" si="168"/>
        <v>2000000</v>
      </c>
      <c r="BB133" s="79">
        <f t="shared" si="169"/>
        <v>0</v>
      </c>
      <c r="BC133" s="79">
        <f t="shared" si="170"/>
        <v>0</v>
      </c>
      <c r="BD133" s="79">
        <f t="shared" si="171"/>
        <v>0</v>
      </c>
      <c r="BE133" s="79">
        <f t="shared" si="172"/>
        <v>0</v>
      </c>
      <c r="BF133" s="62">
        <f t="shared" si="173"/>
        <v>2000000</v>
      </c>
      <c r="BG133" s="62">
        <f t="shared" si="174"/>
        <v>0</v>
      </c>
    </row>
    <row r="134" spans="1:59" ht="23.15" customHeight="1" thickBot="1" x14ac:dyDescent="0.4">
      <c r="A134" s="118" t="s">
        <v>175</v>
      </c>
      <c r="B134" s="119"/>
      <c r="C134" s="119"/>
      <c r="D134" s="119"/>
      <c r="E134" s="119"/>
      <c r="F134" s="119"/>
      <c r="G134" s="119"/>
      <c r="H134" s="120"/>
      <c r="I134" s="119"/>
      <c r="J134" s="121"/>
      <c r="K134" s="116"/>
      <c r="L134" s="114"/>
      <c r="M134" s="114"/>
      <c r="N134" s="114"/>
      <c r="O134" s="114"/>
      <c r="P134" s="114"/>
      <c r="Q134" s="114"/>
      <c r="R134" s="114"/>
      <c r="S134" s="114"/>
      <c r="T134" s="114"/>
      <c r="U134" s="114"/>
      <c r="V134" s="114"/>
      <c r="W134" s="114"/>
      <c r="X134" s="114"/>
      <c r="Y134" s="114"/>
      <c r="Z134" s="114"/>
      <c r="AA134" s="114"/>
      <c r="AB134" s="117"/>
      <c r="AC134" s="2"/>
      <c r="AD134" s="16"/>
      <c r="AE134" s="16"/>
      <c r="AF134" s="18"/>
      <c r="AG134" s="19"/>
      <c r="AH134" s="19"/>
      <c r="AI134" s="17"/>
      <c r="AJ134" s="17"/>
      <c r="AK134" s="2"/>
      <c r="AL134" s="77"/>
      <c r="AM134" s="78"/>
      <c r="AN134" s="79">
        <f t="shared" si="159"/>
        <v>0</v>
      </c>
      <c r="AO134" s="79">
        <f>$AL$4*L134</f>
        <v>0</v>
      </c>
      <c r="AP134" s="79">
        <f>$AL$4*M134</f>
        <v>0</v>
      </c>
      <c r="AQ134" s="79">
        <f>$AL$4*N134</f>
        <v>0</v>
      </c>
      <c r="AR134" s="79">
        <f>$AL$4*O134</f>
        <v>0</v>
      </c>
      <c r="AS134" s="79">
        <f t="shared" si="160"/>
        <v>0</v>
      </c>
      <c r="AT134" s="79">
        <f t="shared" si="161"/>
        <v>0</v>
      </c>
      <c r="AU134" s="79">
        <f t="shared" si="162"/>
        <v>0</v>
      </c>
      <c r="AV134" s="79">
        <f t="shared" si="163"/>
        <v>0</v>
      </c>
      <c r="AW134" s="79">
        <f t="shared" si="164"/>
        <v>0</v>
      </c>
      <c r="AX134" s="79">
        <f t="shared" si="165"/>
        <v>0</v>
      </c>
      <c r="AY134" s="79">
        <f t="shared" si="166"/>
        <v>0</v>
      </c>
      <c r="AZ134" s="79">
        <f t="shared" si="167"/>
        <v>0</v>
      </c>
      <c r="BA134" s="79">
        <f t="shared" si="168"/>
        <v>0</v>
      </c>
      <c r="BB134" s="79">
        <f t="shared" si="169"/>
        <v>0</v>
      </c>
      <c r="BC134" s="79">
        <f t="shared" si="170"/>
        <v>0</v>
      </c>
      <c r="BD134" s="79">
        <f t="shared" si="171"/>
        <v>0</v>
      </c>
      <c r="BE134" s="79">
        <f t="shared" si="172"/>
        <v>0</v>
      </c>
      <c r="BF134" s="62">
        <f t="shared" si="173"/>
        <v>0</v>
      </c>
      <c r="BG134" s="62">
        <f t="shared" si="174"/>
        <v>0</v>
      </c>
    </row>
    <row r="135" spans="1:59" ht="48" customHeight="1" thickBot="1" x14ac:dyDescent="0.4">
      <c r="A135" s="40">
        <v>123</v>
      </c>
      <c r="B135" s="41">
        <v>54129</v>
      </c>
      <c r="C135" s="42" t="s">
        <v>176</v>
      </c>
      <c r="D135" s="41" t="s">
        <v>39</v>
      </c>
      <c r="E135" s="39">
        <f>K135+L135+M135+N135+O135+P135+Q135+R135+S135+T135+U135+V135+W135+X135+Y135+Z135+AA135+AB135</f>
        <v>20</v>
      </c>
      <c r="F135" s="43">
        <f>+E135</f>
        <v>20</v>
      </c>
      <c r="G135" s="41">
        <v>72102900</v>
      </c>
      <c r="H135" s="10">
        <v>100000</v>
      </c>
      <c r="I135" s="13">
        <v>90000</v>
      </c>
      <c r="J135" s="13">
        <v>93925.257659372044</v>
      </c>
      <c r="K135" s="80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>
        <v>10</v>
      </c>
      <c r="W135" s="81"/>
      <c r="X135" s="81">
        <v>2</v>
      </c>
      <c r="Y135" s="81"/>
      <c r="Z135" s="82">
        <v>0</v>
      </c>
      <c r="AA135" s="81"/>
      <c r="AB135" s="83">
        <v>8</v>
      </c>
      <c r="AC135" s="2"/>
      <c r="AD135" s="16">
        <f>+ROUND(AVERAGE(H135,I135,J135),0)</f>
        <v>94642</v>
      </c>
      <c r="AE135" s="16">
        <f>+ROUND(STDEVA(H135,I135,J135),0)</f>
        <v>5038</v>
      </c>
      <c r="AF135" s="18">
        <f>+AE135/AD135</f>
        <v>5.3232180215971765E-2</v>
      </c>
      <c r="AG135" s="19">
        <f>+AD135+AE135</f>
        <v>99680</v>
      </c>
      <c r="AH135" s="19">
        <f>+AD135-AE135</f>
        <v>89604</v>
      </c>
      <c r="AI135" s="17" t="str">
        <f>+IF(AND(H135&gt;=$AH135,H135&lt;=$AG135),"SE ACEPTA","POSIBLE ATÍPICO")</f>
        <v>POSIBLE ATÍPICO</v>
      </c>
      <c r="AJ135" s="17" t="str">
        <f>+IF(AND(I135&gt;=$AH135,I135&lt;=$AG135),"SE ACEPTA","POSIBLE ATÍPICO")</f>
        <v>SE ACEPTA</v>
      </c>
      <c r="AK135" s="2"/>
      <c r="AL135" s="77">
        <f>+ROUND(AVERAGE(H135,J135),0)</f>
        <v>96963</v>
      </c>
      <c r="AM135" s="78">
        <f>+AL135*E135</f>
        <v>1939260</v>
      </c>
      <c r="AN135" s="79">
        <f t="shared" si="159"/>
        <v>0</v>
      </c>
      <c r="AO135" s="79">
        <f>$AL$4*L135</f>
        <v>0</v>
      </c>
      <c r="AP135" s="79">
        <f>$AL$4*M135</f>
        <v>0</v>
      </c>
      <c r="AQ135" s="79">
        <f>$AL$4*N135</f>
        <v>0</v>
      </c>
      <c r="AR135" s="79">
        <f>$AL$4*O135</f>
        <v>0</v>
      </c>
      <c r="AS135" s="79">
        <f t="shared" si="160"/>
        <v>0</v>
      </c>
      <c r="AT135" s="79">
        <f t="shared" si="161"/>
        <v>0</v>
      </c>
      <c r="AU135" s="79">
        <f t="shared" si="162"/>
        <v>0</v>
      </c>
      <c r="AV135" s="79">
        <f t="shared" si="163"/>
        <v>0</v>
      </c>
      <c r="AW135" s="79">
        <f t="shared" si="164"/>
        <v>0</v>
      </c>
      <c r="AX135" s="79">
        <f t="shared" si="165"/>
        <v>0</v>
      </c>
      <c r="AY135" s="79">
        <f t="shared" si="166"/>
        <v>969630</v>
      </c>
      <c r="AZ135" s="79">
        <f t="shared" si="167"/>
        <v>0</v>
      </c>
      <c r="BA135" s="79">
        <f t="shared" si="168"/>
        <v>193926</v>
      </c>
      <c r="BB135" s="79">
        <f t="shared" si="169"/>
        <v>0</v>
      </c>
      <c r="BC135" s="79">
        <f t="shared" si="170"/>
        <v>0</v>
      </c>
      <c r="BD135" s="79">
        <f t="shared" si="171"/>
        <v>0</v>
      </c>
      <c r="BE135" s="79">
        <f t="shared" si="172"/>
        <v>775704</v>
      </c>
      <c r="BF135" s="62">
        <f t="shared" si="173"/>
        <v>1939260</v>
      </c>
      <c r="BG135" s="62">
        <f t="shared" si="174"/>
        <v>0</v>
      </c>
    </row>
    <row r="136" spans="1:59" ht="60" customHeight="1" thickBot="1" x14ac:dyDescent="0.4">
      <c r="A136" s="40">
        <v>124</v>
      </c>
      <c r="B136" s="41">
        <v>54129</v>
      </c>
      <c r="C136" s="42" t="s">
        <v>177</v>
      </c>
      <c r="D136" s="41" t="s">
        <v>52</v>
      </c>
      <c r="E136" s="39">
        <f>K136+L136+M136+N136+O136+P136+Q136+R136+S136+T136+U136+V136+W136+X136+Y136+Z136+AA136+AB136</f>
        <v>18</v>
      </c>
      <c r="F136" s="43">
        <f>+E136</f>
        <v>18</v>
      </c>
      <c r="G136" s="41">
        <v>72102900</v>
      </c>
      <c r="H136" s="10">
        <v>60000</v>
      </c>
      <c r="I136" s="13">
        <v>54000</v>
      </c>
      <c r="J136" s="13"/>
      <c r="K136" s="80"/>
      <c r="L136" s="81"/>
      <c r="M136" s="81"/>
      <c r="N136" s="81"/>
      <c r="O136" s="81">
        <v>1</v>
      </c>
      <c r="P136" s="81"/>
      <c r="Q136" s="81">
        <v>10</v>
      </c>
      <c r="R136" s="81"/>
      <c r="S136" s="81"/>
      <c r="T136" s="81"/>
      <c r="U136" s="81"/>
      <c r="V136" s="81"/>
      <c r="W136" s="81"/>
      <c r="X136" s="81">
        <v>1</v>
      </c>
      <c r="Y136" s="81"/>
      <c r="Z136" s="82">
        <v>6</v>
      </c>
      <c r="AA136" s="81"/>
      <c r="AB136" s="83"/>
      <c r="AC136" s="2"/>
      <c r="AD136" s="16">
        <f>+ROUND(AVERAGE(H136,I136,J136),0)</f>
        <v>57000</v>
      </c>
      <c r="AE136" s="16">
        <f>+ROUND(STDEVA(H136,I136,J136),0)</f>
        <v>4243</v>
      </c>
      <c r="AF136" s="18">
        <f>+AE136/AD136</f>
        <v>7.4438596491228068E-2</v>
      </c>
      <c r="AG136" s="19">
        <f>+AD136+AE136</f>
        <v>61243</v>
      </c>
      <c r="AH136" s="19">
        <f>+AD136-AE136</f>
        <v>52757</v>
      </c>
      <c r="AI136" s="17" t="str">
        <f>+IF(AND(H136&gt;=$AH136,H136&lt;=$AG136),"SE ACEPTA","POSIBLE ATÍPICO")</f>
        <v>SE ACEPTA</v>
      </c>
      <c r="AJ136" s="17" t="str">
        <f>+IF(AND(I136&gt;=$AH136,I136&lt;=$AG136),"SE ACEPTA","POSIBLE ATÍPICO")</f>
        <v>SE ACEPTA</v>
      </c>
      <c r="AK136" s="2"/>
      <c r="AL136" s="77">
        <f>+ROUND(AVERAGE(H136,J136),0)</f>
        <v>60000</v>
      </c>
      <c r="AM136" s="78">
        <f>+AL136*E136</f>
        <v>1080000</v>
      </c>
      <c r="AN136" s="79">
        <f t="shared" si="159"/>
        <v>0</v>
      </c>
      <c r="AO136" s="79">
        <f>$AL$4*L136</f>
        <v>0</v>
      </c>
      <c r="AP136" s="79">
        <f>$AL$136*M136</f>
        <v>0</v>
      </c>
      <c r="AQ136" s="79">
        <f>$AL$4*N136</f>
        <v>0</v>
      </c>
      <c r="AR136" s="79">
        <f>$AL$136*O136</f>
        <v>60000</v>
      </c>
      <c r="AS136" s="79">
        <f t="shared" si="160"/>
        <v>0</v>
      </c>
      <c r="AT136" s="79">
        <f t="shared" si="161"/>
        <v>600000</v>
      </c>
      <c r="AU136" s="79">
        <f t="shared" si="162"/>
        <v>0</v>
      </c>
      <c r="AV136" s="79">
        <f t="shared" si="163"/>
        <v>0</v>
      </c>
      <c r="AW136" s="79">
        <f t="shared" si="164"/>
        <v>0</v>
      </c>
      <c r="AX136" s="79">
        <f t="shared" si="165"/>
        <v>0</v>
      </c>
      <c r="AY136" s="79">
        <f t="shared" si="166"/>
        <v>0</v>
      </c>
      <c r="AZ136" s="79">
        <f t="shared" si="167"/>
        <v>0</v>
      </c>
      <c r="BA136" s="79">
        <f t="shared" si="168"/>
        <v>60000</v>
      </c>
      <c r="BB136" s="79">
        <f t="shared" si="169"/>
        <v>0</v>
      </c>
      <c r="BC136" s="79">
        <f t="shared" si="170"/>
        <v>360000</v>
      </c>
      <c r="BD136" s="79">
        <f t="shared" si="171"/>
        <v>0</v>
      </c>
      <c r="BE136" s="79">
        <f t="shared" si="172"/>
        <v>0</v>
      </c>
      <c r="BF136" s="62">
        <f t="shared" si="173"/>
        <v>1080000</v>
      </c>
      <c r="BG136" s="62">
        <f t="shared" si="174"/>
        <v>0</v>
      </c>
    </row>
    <row r="137" spans="1:59" ht="34.5" customHeight="1" thickBot="1" x14ac:dyDescent="0.4">
      <c r="A137" s="118" t="s">
        <v>178</v>
      </c>
      <c r="B137" s="119"/>
      <c r="C137" s="119"/>
      <c r="D137" s="119"/>
      <c r="E137" s="119"/>
      <c r="F137" s="119"/>
      <c r="G137" s="119"/>
      <c r="H137" s="120"/>
      <c r="I137" s="119"/>
      <c r="J137" s="121"/>
      <c r="K137" s="113"/>
      <c r="L137" s="114"/>
      <c r="M137" s="114"/>
      <c r="N137" s="114"/>
      <c r="O137" s="114"/>
      <c r="P137" s="114"/>
      <c r="Q137" s="114"/>
      <c r="R137" s="114"/>
      <c r="S137" s="114"/>
      <c r="T137" s="114"/>
      <c r="U137" s="114"/>
      <c r="V137" s="114"/>
      <c r="W137" s="114"/>
      <c r="X137" s="114"/>
      <c r="Y137" s="114"/>
      <c r="Z137" s="114"/>
      <c r="AA137" s="114"/>
      <c r="AB137" s="115"/>
      <c r="AC137" s="2"/>
      <c r="AD137" s="16"/>
      <c r="AE137" s="16"/>
      <c r="AF137" s="18"/>
      <c r="AG137" s="19"/>
      <c r="AH137" s="19"/>
      <c r="AI137" s="17"/>
      <c r="AJ137" s="17"/>
      <c r="AK137" s="2"/>
      <c r="AL137" s="77"/>
      <c r="AM137" s="78"/>
      <c r="AN137" s="79">
        <f t="shared" si="159"/>
        <v>0</v>
      </c>
      <c r="AO137" s="79">
        <f>$AL$4*L137</f>
        <v>0</v>
      </c>
      <c r="AP137" s="79">
        <f>$AL$4*M137</f>
        <v>0</v>
      </c>
      <c r="AQ137" s="79">
        <f>$AL$4*N137</f>
        <v>0</v>
      </c>
      <c r="AR137" s="79">
        <f>$AL$4*O137</f>
        <v>0</v>
      </c>
      <c r="AS137" s="79">
        <f t="shared" si="160"/>
        <v>0</v>
      </c>
      <c r="AT137" s="79">
        <f t="shared" si="161"/>
        <v>0</v>
      </c>
      <c r="AU137" s="79">
        <f t="shared" si="162"/>
        <v>0</v>
      </c>
      <c r="AV137" s="79">
        <f t="shared" si="163"/>
        <v>0</v>
      </c>
      <c r="AW137" s="79">
        <f t="shared" si="164"/>
        <v>0</v>
      </c>
      <c r="AX137" s="79">
        <f t="shared" si="165"/>
        <v>0</v>
      </c>
      <c r="AY137" s="79">
        <f t="shared" si="166"/>
        <v>0</v>
      </c>
      <c r="AZ137" s="79">
        <f t="shared" si="167"/>
        <v>0</v>
      </c>
      <c r="BA137" s="79">
        <f t="shared" si="168"/>
        <v>0</v>
      </c>
      <c r="BB137" s="79">
        <f t="shared" si="169"/>
        <v>0</v>
      </c>
      <c r="BC137" s="79">
        <f t="shared" si="170"/>
        <v>0</v>
      </c>
      <c r="BD137" s="79">
        <f t="shared" si="171"/>
        <v>0</v>
      </c>
      <c r="BE137" s="79">
        <f t="shared" si="172"/>
        <v>0</v>
      </c>
      <c r="BF137" s="62">
        <f t="shared" si="173"/>
        <v>0</v>
      </c>
      <c r="BG137" s="62">
        <f t="shared" si="174"/>
        <v>0</v>
      </c>
    </row>
    <row r="138" spans="1:59" ht="26.25" customHeight="1" thickBot="1" x14ac:dyDescent="0.4">
      <c r="A138" s="54">
        <v>125</v>
      </c>
      <c r="B138" s="55">
        <v>54129</v>
      </c>
      <c r="C138" s="56" t="s">
        <v>179</v>
      </c>
      <c r="D138" s="55" t="s">
        <v>52</v>
      </c>
      <c r="E138" s="39">
        <f>K138+L138+M138+N138+O138+P138+Q138+R138+S138+T138+U138+V138+W138+X138+Y138+Z138+AA138+AB138</f>
        <v>3</v>
      </c>
      <c r="F138" s="57">
        <f>+E138</f>
        <v>3</v>
      </c>
      <c r="G138" s="55">
        <v>72102900</v>
      </c>
      <c r="H138" s="10">
        <v>600000</v>
      </c>
      <c r="I138" s="13">
        <v>650000</v>
      </c>
      <c r="J138" s="13"/>
      <c r="K138" s="98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100"/>
      <c r="AA138" s="99"/>
      <c r="AB138" s="101">
        <v>3</v>
      </c>
      <c r="AC138" s="2"/>
      <c r="AD138" s="16">
        <f>+ROUND(AVERAGE(H138,I138,J138),0)</f>
        <v>625000</v>
      </c>
      <c r="AE138" s="16">
        <f>+ROUND(STDEVA(H138,I138,J138),0)</f>
        <v>35355</v>
      </c>
      <c r="AF138" s="18">
        <f>+AE138/AD138</f>
        <v>5.6568E-2</v>
      </c>
      <c r="AG138" s="19">
        <f>+AD138+AE138</f>
        <v>660355</v>
      </c>
      <c r="AH138" s="19">
        <f>+AD138-AE138</f>
        <v>589645</v>
      </c>
      <c r="AI138" s="17" t="str">
        <f>+IF(AND(H138&gt;=$AH138,H138&lt;=$AG138),"SE ACEPTA","POSIBLE ATÍPICO")</f>
        <v>SE ACEPTA</v>
      </c>
      <c r="AJ138" s="17" t="str">
        <f>+IF(AND(I138&gt;=$AH138,I138&lt;=$AG138),"SE ACEPTA","POSIBLE ATÍPICO")</f>
        <v>SE ACEPTA</v>
      </c>
      <c r="AK138" s="2"/>
      <c r="AL138" s="77">
        <f>+ROUND(AVERAGE(H138,J138),0)</f>
        <v>600000</v>
      </c>
      <c r="AM138" s="78">
        <f>+AL138*E138</f>
        <v>1800000</v>
      </c>
      <c r="AN138" s="79">
        <f t="shared" si="159"/>
        <v>0</v>
      </c>
      <c r="AO138" s="79">
        <f>$AL$4*L138</f>
        <v>0</v>
      </c>
      <c r="AP138" s="79">
        <f>$AL$4*M138</f>
        <v>0</v>
      </c>
      <c r="AQ138" s="79">
        <f>$AL$4*N138</f>
        <v>0</v>
      </c>
      <c r="AR138" s="79">
        <f>$AL$4*O138</f>
        <v>0</v>
      </c>
      <c r="AS138" s="79">
        <f t="shared" si="160"/>
        <v>0</v>
      </c>
      <c r="AT138" s="79">
        <f t="shared" si="161"/>
        <v>0</v>
      </c>
      <c r="AU138" s="79">
        <f t="shared" si="162"/>
        <v>0</v>
      </c>
      <c r="AV138" s="79">
        <f t="shared" si="163"/>
        <v>0</v>
      </c>
      <c r="AW138" s="79">
        <f t="shared" si="164"/>
        <v>0</v>
      </c>
      <c r="AX138" s="79">
        <f t="shared" si="165"/>
        <v>0</v>
      </c>
      <c r="AY138" s="79">
        <f t="shared" si="166"/>
        <v>0</v>
      </c>
      <c r="AZ138" s="79">
        <f t="shared" si="167"/>
        <v>0</v>
      </c>
      <c r="BA138" s="79">
        <f t="shared" si="168"/>
        <v>0</v>
      </c>
      <c r="BB138" s="79">
        <f t="shared" si="169"/>
        <v>0</v>
      </c>
      <c r="BC138" s="79">
        <f t="shared" si="170"/>
        <v>0</v>
      </c>
      <c r="BD138" s="79">
        <f t="shared" si="171"/>
        <v>0</v>
      </c>
      <c r="BE138" s="79">
        <f t="shared" si="172"/>
        <v>1800000</v>
      </c>
      <c r="BF138" s="62">
        <f t="shared" si="173"/>
        <v>1800000</v>
      </c>
      <c r="BG138" s="62">
        <f t="shared" si="174"/>
        <v>0</v>
      </c>
    </row>
    <row r="139" spans="1:59" s="29" customFormat="1" ht="12.75" customHeight="1" thickBot="1" x14ac:dyDescent="0.35">
      <c r="A139" s="26"/>
      <c r="B139" s="26"/>
      <c r="C139" s="26"/>
      <c r="D139" s="27"/>
      <c r="E139" s="28"/>
      <c r="F139" s="27"/>
      <c r="G139" s="27"/>
      <c r="H139" s="32"/>
      <c r="I139" s="31"/>
      <c r="J139" s="33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31"/>
      <c r="AD139" s="34"/>
      <c r="AE139" s="34"/>
      <c r="AF139" s="30"/>
      <c r="AG139" s="31"/>
      <c r="AH139" s="31"/>
      <c r="AI139" s="31"/>
      <c r="AJ139" s="31"/>
      <c r="AK139" s="31"/>
      <c r="AL139" s="102"/>
      <c r="AM139" s="103"/>
      <c r="AN139" s="104">
        <f>SUM(AN4:AN138)</f>
        <v>56734146</v>
      </c>
      <c r="AO139" s="104">
        <f>SUM(AO4:AO138)</f>
        <v>7258634</v>
      </c>
      <c r="AP139" s="104">
        <f>SUM(AP4:AP138)</f>
        <v>5916934</v>
      </c>
      <c r="AQ139" s="104">
        <f>SUM(AQ4:AQ138)</f>
        <v>10525008</v>
      </c>
      <c r="AR139" s="104">
        <f>SUM(AR4:AR138)</f>
        <v>24505602</v>
      </c>
      <c r="AS139" s="104">
        <f>SUM(AS4:AS138)</f>
        <v>55413846</v>
      </c>
      <c r="AT139" s="104">
        <f>SUM(AT4:AT138)</f>
        <v>9852794</v>
      </c>
      <c r="AU139" s="104">
        <f>SUM(AU4:AU138)</f>
        <v>33431795</v>
      </c>
      <c r="AV139" s="104">
        <f>SUM(AV4:AV138)</f>
        <v>5993079</v>
      </c>
      <c r="AW139" s="104">
        <f>SUM(AW4:AW138)</f>
        <v>7199415</v>
      </c>
      <c r="AX139" s="104">
        <f>SUM(AX4:AX138)</f>
        <v>19201668</v>
      </c>
      <c r="AY139" s="104">
        <f>SUM(AY4:AY138)</f>
        <v>5999836</v>
      </c>
      <c r="AZ139" s="104">
        <f>SUM(AZ4:AZ138)</f>
        <v>9728793</v>
      </c>
      <c r="BA139" s="104">
        <f>SUM(BA4:BA138)</f>
        <v>17914549</v>
      </c>
      <c r="BB139" s="104">
        <f>SUM(BB4:BB138)</f>
        <v>32716068</v>
      </c>
      <c r="BC139" s="104">
        <f>SUM(BC4:BC138)</f>
        <v>38350945</v>
      </c>
      <c r="BD139" s="104">
        <f>SUM(BD4:BD138)</f>
        <v>4768162</v>
      </c>
      <c r="BE139" s="104">
        <f>SUM(BE4:BE138)</f>
        <v>24178392</v>
      </c>
      <c r="BF139" s="63">
        <f>SUM(BF4:BF138)</f>
        <v>369689666</v>
      </c>
      <c r="BG139" s="35"/>
    </row>
    <row r="140" spans="1:59" s="29" customFormat="1" ht="18" customHeight="1" x14ac:dyDescent="0.3">
      <c r="A140" s="26"/>
      <c r="B140" s="26"/>
      <c r="C140" s="26"/>
      <c r="D140" s="27"/>
      <c r="E140" s="28"/>
      <c r="F140" s="27"/>
      <c r="G140" s="27"/>
      <c r="H140" s="32"/>
      <c r="I140" s="31"/>
      <c r="J140" s="33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31"/>
      <c r="AD140" s="34"/>
      <c r="AE140" s="34"/>
      <c r="AF140" s="30"/>
      <c r="AG140" s="31"/>
      <c r="AH140" s="31"/>
      <c r="AI140" s="31"/>
      <c r="AJ140" s="31"/>
      <c r="AK140" s="31"/>
      <c r="AL140" s="102"/>
      <c r="AM140" s="103"/>
      <c r="AN140" s="105">
        <v>56745480</v>
      </c>
      <c r="AO140" s="106">
        <v>7293960</v>
      </c>
      <c r="AP140" s="106">
        <v>6011508</v>
      </c>
      <c r="AQ140" s="106">
        <v>10435980</v>
      </c>
      <c r="AR140" s="106">
        <v>24603924</v>
      </c>
      <c r="AS140" s="106">
        <v>55422948</v>
      </c>
      <c r="AT140" s="106">
        <v>9858876</v>
      </c>
      <c r="AU140" s="106">
        <v>33440052</v>
      </c>
      <c r="AV140" s="106">
        <v>6011508</v>
      </c>
      <c r="AW140" s="106">
        <v>7213812</v>
      </c>
      <c r="AX140" s="106">
        <v>19213572</v>
      </c>
      <c r="AY140" s="106">
        <v>6011508</v>
      </c>
      <c r="AZ140" s="106">
        <v>9730632</v>
      </c>
      <c r="BA140" s="106">
        <v>17922324</v>
      </c>
      <c r="BB140" s="106">
        <v>32718660</v>
      </c>
      <c r="BC140" s="106">
        <v>38358264</v>
      </c>
      <c r="BD140" s="106">
        <v>4771764</v>
      </c>
      <c r="BE140" s="106">
        <v>24203148</v>
      </c>
      <c r="BF140" s="35"/>
      <c r="BG140" s="35"/>
    </row>
    <row r="141" spans="1:59" s="29" customFormat="1" ht="12" customHeight="1" x14ac:dyDescent="0.3">
      <c r="A141" s="26"/>
      <c r="B141" s="26"/>
      <c r="C141" s="26"/>
      <c r="D141" s="27"/>
      <c r="E141" s="28"/>
      <c r="F141" s="27"/>
      <c r="G141" s="27"/>
      <c r="H141" s="32"/>
      <c r="I141" s="31"/>
      <c r="J141" s="33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31"/>
      <c r="AD141" s="34"/>
      <c r="AE141" s="34"/>
      <c r="AF141" s="30"/>
      <c r="AG141" s="31"/>
      <c r="AH141" s="31"/>
      <c r="AI141" s="31"/>
      <c r="AJ141" s="31"/>
      <c r="AK141" s="31"/>
      <c r="AL141" s="102"/>
      <c r="AM141" s="103"/>
      <c r="AN141" s="107">
        <f t="shared" ref="AN141:BE141" si="182">AN140-AN139</f>
        <v>11334</v>
      </c>
      <c r="AO141" s="107">
        <f t="shared" si="182"/>
        <v>35326</v>
      </c>
      <c r="AP141" s="107">
        <f t="shared" si="182"/>
        <v>94574</v>
      </c>
      <c r="AQ141" s="107">
        <f t="shared" si="182"/>
        <v>-89028</v>
      </c>
      <c r="AR141" s="107">
        <f t="shared" si="182"/>
        <v>98322</v>
      </c>
      <c r="AS141" s="107">
        <f t="shared" si="182"/>
        <v>9102</v>
      </c>
      <c r="AT141" s="107">
        <f t="shared" si="182"/>
        <v>6082</v>
      </c>
      <c r="AU141" s="107">
        <f t="shared" si="182"/>
        <v>8257</v>
      </c>
      <c r="AV141" s="107">
        <f t="shared" si="182"/>
        <v>18429</v>
      </c>
      <c r="AW141" s="107">
        <f t="shared" si="182"/>
        <v>14397</v>
      </c>
      <c r="AX141" s="107">
        <f t="shared" si="182"/>
        <v>11904</v>
      </c>
      <c r="AY141" s="107">
        <f t="shared" si="182"/>
        <v>11672</v>
      </c>
      <c r="AZ141" s="107">
        <f t="shared" si="182"/>
        <v>1839</v>
      </c>
      <c r="BA141" s="107">
        <f t="shared" si="182"/>
        <v>7775</v>
      </c>
      <c r="BB141" s="107">
        <f t="shared" si="182"/>
        <v>2592</v>
      </c>
      <c r="BC141" s="107">
        <f t="shared" si="182"/>
        <v>7319</v>
      </c>
      <c r="BD141" s="107">
        <f t="shared" si="182"/>
        <v>3602</v>
      </c>
      <c r="BE141" s="107">
        <f t="shared" si="182"/>
        <v>24756</v>
      </c>
      <c r="BF141" s="35"/>
      <c r="BG141" s="35"/>
    </row>
    <row r="142" spans="1:59" s="29" customFormat="1" ht="12" customHeight="1" x14ac:dyDescent="0.3">
      <c r="A142" s="26"/>
      <c r="B142" s="26"/>
      <c r="C142" s="26"/>
      <c r="D142" s="27"/>
      <c r="E142" s="28"/>
      <c r="F142" s="27"/>
      <c r="G142" s="27"/>
      <c r="H142" s="32"/>
      <c r="I142" s="31"/>
      <c r="J142" s="33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31"/>
      <c r="AD142" s="34"/>
      <c r="AE142" s="34"/>
      <c r="AF142" s="30"/>
      <c r="AG142" s="31"/>
      <c r="AH142" s="31"/>
      <c r="AI142" s="31"/>
      <c r="AJ142" s="31"/>
      <c r="AK142" s="31"/>
      <c r="AL142" s="102"/>
      <c r="AM142" s="103"/>
      <c r="AN142" s="103"/>
      <c r="AO142" s="103"/>
      <c r="AP142" s="103"/>
      <c r="AQ142" s="103"/>
      <c r="AR142" s="103"/>
      <c r="AS142" s="103"/>
      <c r="AT142" s="103"/>
      <c r="AU142" s="103"/>
      <c r="AV142" s="103"/>
      <c r="AW142" s="103"/>
      <c r="AX142" s="103"/>
      <c r="AY142" s="103"/>
      <c r="AZ142" s="103"/>
      <c r="BA142" s="103"/>
      <c r="BB142" s="103"/>
      <c r="BC142" s="103"/>
      <c r="BD142" s="103"/>
      <c r="BE142" s="103"/>
      <c r="BF142" s="35"/>
      <c r="BG142" s="35"/>
    </row>
    <row r="143" spans="1:59" s="29" customFormat="1" ht="12" customHeight="1" x14ac:dyDescent="0.3">
      <c r="A143" s="26"/>
      <c r="B143" s="26"/>
      <c r="C143" s="26"/>
      <c r="D143" s="27"/>
      <c r="E143" s="28"/>
      <c r="F143" s="27"/>
      <c r="G143" s="27"/>
      <c r="H143" s="32"/>
      <c r="I143" s="31"/>
      <c r="J143" s="33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31"/>
      <c r="AD143" s="34"/>
      <c r="AE143" s="34"/>
      <c r="AF143" s="30"/>
      <c r="AG143" s="31"/>
      <c r="AH143" s="31"/>
      <c r="AI143" s="31"/>
      <c r="AJ143" s="31"/>
      <c r="AK143" s="31"/>
      <c r="AL143" s="102"/>
      <c r="AM143" s="103"/>
      <c r="AN143" s="103"/>
      <c r="AO143" s="103"/>
      <c r="AP143" s="103"/>
      <c r="AQ143" s="103"/>
      <c r="AR143" s="103"/>
      <c r="AS143" s="103"/>
      <c r="AT143" s="103"/>
      <c r="AU143" s="103"/>
      <c r="AV143" s="103"/>
      <c r="AW143" s="103"/>
      <c r="AX143" s="103"/>
      <c r="AY143" s="103"/>
      <c r="AZ143" s="103"/>
      <c r="BA143" s="103"/>
      <c r="BB143" s="103"/>
      <c r="BC143" s="103"/>
      <c r="BD143" s="103"/>
      <c r="BE143" s="103"/>
      <c r="BF143" s="35"/>
      <c r="BG143" s="35"/>
    </row>
    <row r="144" spans="1:59" s="29" customFormat="1" ht="12" customHeight="1" x14ac:dyDescent="0.3">
      <c r="A144" s="26"/>
      <c r="B144" s="26"/>
      <c r="C144" s="26"/>
      <c r="D144" s="27"/>
      <c r="E144" s="28"/>
      <c r="F144" s="27"/>
      <c r="G144" s="27"/>
      <c r="H144" s="32"/>
      <c r="I144" s="31"/>
      <c r="J144" s="33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31"/>
      <c r="AD144" s="34"/>
      <c r="AE144" s="34"/>
      <c r="AF144" s="30"/>
      <c r="AG144" s="31"/>
      <c r="AH144" s="31"/>
      <c r="AI144" s="31"/>
      <c r="AJ144" s="31"/>
      <c r="AK144" s="31"/>
      <c r="AL144" s="102"/>
      <c r="AM144" s="103"/>
      <c r="AN144" s="103"/>
      <c r="AO144" s="103"/>
      <c r="AP144" s="103"/>
      <c r="AQ144" s="103"/>
      <c r="AR144" s="103"/>
      <c r="AS144" s="103"/>
      <c r="AT144" s="103"/>
      <c r="AU144" s="103"/>
      <c r="AV144" s="103"/>
      <c r="AW144" s="103"/>
      <c r="AX144" s="103"/>
      <c r="AY144" s="103"/>
      <c r="AZ144" s="103"/>
      <c r="BA144" s="103"/>
      <c r="BB144" s="103"/>
      <c r="BC144" s="103"/>
      <c r="BD144" s="103"/>
      <c r="BE144" s="103"/>
      <c r="BF144" s="35"/>
      <c r="BG144" s="35"/>
    </row>
    <row r="145" spans="1:59" s="29" customFormat="1" ht="12" customHeight="1" x14ac:dyDescent="0.3">
      <c r="A145" s="26"/>
      <c r="B145" s="26"/>
      <c r="C145" s="26"/>
      <c r="D145" s="27"/>
      <c r="E145" s="28"/>
      <c r="F145" s="27"/>
      <c r="G145" s="27"/>
      <c r="H145" s="32"/>
      <c r="I145" s="31"/>
      <c r="J145" s="33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31"/>
      <c r="AD145" s="34"/>
      <c r="AE145" s="34"/>
      <c r="AF145" s="30"/>
      <c r="AG145" s="31"/>
      <c r="AH145" s="31"/>
      <c r="AI145" s="31"/>
      <c r="AJ145" s="31"/>
      <c r="AK145" s="31"/>
      <c r="AL145" s="102"/>
      <c r="AM145" s="103"/>
      <c r="AN145" s="103"/>
      <c r="AO145" s="103"/>
      <c r="AP145" s="103"/>
      <c r="AQ145" s="103"/>
      <c r="AR145" s="103"/>
      <c r="AS145" s="103"/>
      <c r="AT145" s="103"/>
      <c r="AU145" s="103"/>
      <c r="AV145" s="103"/>
      <c r="AW145" s="103"/>
      <c r="AX145" s="103"/>
      <c r="AY145" s="103"/>
      <c r="AZ145" s="103"/>
      <c r="BA145" s="103"/>
      <c r="BB145" s="103"/>
      <c r="BC145" s="103"/>
      <c r="BD145" s="103"/>
      <c r="BE145" s="103"/>
      <c r="BF145" s="35"/>
      <c r="BG145" s="35"/>
    </row>
    <row r="146" spans="1:59" s="29" customFormat="1" ht="12" customHeight="1" x14ac:dyDescent="0.3">
      <c r="A146" s="26"/>
      <c r="B146" s="26"/>
      <c r="C146" s="26"/>
      <c r="D146" s="27"/>
      <c r="E146" s="28"/>
      <c r="F146" s="27"/>
      <c r="G146" s="27"/>
      <c r="H146" s="32"/>
      <c r="I146" s="31"/>
      <c r="J146" s="33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31"/>
      <c r="AD146" s="34"/>
      <c r="AE146" s="34"/>
      <c r="AF146" s="30"/>
      <c r="AG146" s="31"/>
      <c r="AH146" s="31"/>
      <c r="AI146" s="31"/>
      <c r="AJ146" s="31"/>
      <c r="AK146" s="31"/>
      <c r="AL146" s="102"/>
      <c r="AM146" s="103"/>
      <c r="AN146" s="103"/>
      <c r="AO146" s="103"/>
      <c r="AP146" s="103"/>
      <c r="AQ146" s="103"/>
      <c r="AR146" s="103"/>
      <c r="AS146" s="103"/>
      <c r="AT146" s="103"/>
      <c r="AU146" s="103"/>
      <c r="AV146" s="103"/>
      <c r="AW146" s="103"/>
      <c r="AX146" s="103"/>
      <c r="AY146" s="103"/>
      <c r="AZ146" s="103"/>
      <c r="BA146" s="103"/>
      <c r="BB146" s="103"/>
      <c r="BC146" s="103"/>
      <c r="BD146" s="103"/>
      <c r="BE146" s="103"/>
      <c r="BF146" s="35"/>
      <c r="BG146" s="35"/>
    </row>
    <row r="147" spans="1:59" s="29" customFormat="1" ht="12" customHeight="1" x14ac:dyDescent="0.3">
      <c r="A147" s="26"/>
      <c r="B147" s="26"/>
      <c r="C147" s="26"/>
      <c r="D147" s="27"/>
      <c r="E147" s="28"/>
      <c r="F147" s="27"/>
      <c r="G147" s="27"/>
      <c r="H147" s="32"/>
      <c r="I147" s="31"/>
      <c r="J147" s="33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31"/>
      <c r="AD147" s="34"/>
      <c r="AE147" s="34"/>
      <c r="AF147" s="30"/>
      <c r="AG147" s="31"/>
      <c r="AH147" s="31"/>
      <c r="AI147" s="31"/>
      <c r="AJ147" s="31"/>
      <c r="AK147" s="31"/>
      <c r="AL147" s="102"/>
      <c r="AM147" s="103"/>
      <c r="AN147" s="103"/>
      <c r="AO147" s="103"/>
      <c r="AP147" s="103"/>
      <c r="AQ147" s="103"/>
      <c r="AR147" s="103"/>
      <c r="AS147" s="103"/>
      <c r="AT147" s="103"/>
      <c r="AU147" s="103"/>
      <c r="AV147" s="103"/>
      <c r="AW147" s="103"/>
      <c r="AX147" s="103"/>
      <c r="AY147" s="103"/>
      <c r="AZ147" s="103"/>
      <c r="BA147" s="103"/>
      <c r="BB147" s="103"/>
      <c r="BC147" s="103"/>
      <c r="BD147" s="103"/>
      <c r="BE147" s="103"/>
      <c r="BF147" s="35"/>
      <c r="BG147" s="35"/>
    </row>
    <row r="148" spans="1:59" s="29" customFormat="1" ht="12" customHeight="1" x14ac:dyDescent="0.3">
      <c r="A148" s="26"/>
      <c r="B148" s="26"/>
      <c r="C148" s="26"/>
      <c r="D148" s="27"/>
      <c r="E148" s="28"/>
      <c r="F148" s="27"/>
      <c r="G148" s="27"/>
      <c r="H148" s="32"/>
      <c r="I148" s="31"/>
      <c r="J148" s="33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31"/>
      <c r="AD148" s="34"/>
      <c r="AE148" s="34"/>
      <c r="AF148" s="30"/>
      <c r="AG148" s="31"/>
      <c r="AH148" s="31"/>
      <c r="AI148" s="31"/>
      <c r="AJ148" s="31"/>
      <c r="AK148" s="31"/>
      <c r="AL148" s="102"/>
      <c r="AM148" s="103"/>
      <c r="AN148" s="103"/>
      <c r="AO148" s="103"/>
      <c r="AP148" s="103"/>
      <c r="AQ148" s="103"/>
      <c r="AR148" s="103"/>
      <c r="AS148" s="103"/>
      <c r="AT148" s="103"/>
      <c r="AU148" s="103"/>
      <c r="AV148" s="103"/>
      <c r="AW148" s="103"/>
      <c r="AX148" s="103"/>
      <c r="AY148" s="103"/>
      <c r="AZ148" s="103"/>
      <c r="BA148" s="103"/>
      <c r="BB148" s="103"/>
      <c r="BC148" s="103"/>
      <c r="BD148" s="103"/>
      <c r="BE148" s="103"/>
      <c r="BF148" s="35"/>
      <c r="BG148" s="35"/>
    </row>
    <row r="149" spans="1:59" s="29" customFormat="1" ht="12" customHeight="1" x14ac:dyDescent="0.3">
      <c r="A149" s="26"/>
      <c r="B149" s="26"/>
      <c r="C149" s="26"/>
      <c r="D149" s="27"/>
      <c r="E149" s="28"/>
      <c r="F149" s="27"/>
      <c r="G149" s="27"/>
      <c r="H149" s="32"/>
      <c r="I149" s="31"/>
      <c r="J149" s="33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31"/>
      <c r="AD149" s="34"/>
      <c r="AE149" s="34"/>
      <c r="AF149" s="30"/>
      <c r="AG149" s="31"/>
      <c r="AH149" s="31"/>
      <c r="AI149" s="31"/>
      <c r="AJ149" s="31"/>
      <c r="AK149" s="31"/>
      <c r="AL149" s="102"/>
      <c r="AM149" s="103"/>
      <c r="AN149" s="103"/>
      <c r="AO149" s="103"/>
      <c r="AP149" s="103"/>
      <c r="AQ149" s="103"/>
      <c r="AR149" s="103"/>
      <c r="AS149" s="103"/>
      <c r="AT149" s="103"/>
      <c r="AU149" s="103"/>
      <c r="AV149" s="103"/>
      <c r="AW149" s="103"/>
      <c r="AX149" s="103"/>
      <c r="AY149" s="103"/>
      <c r="AZ149" s="103"/>
      <c r="BA149" s="103"/>
      <c r="BB149" s="103"/>
      <c r="BC149" s="103"/>
      <c r="BD149" s="103"/>
      <c r="BE149" s="103"/>
      <c r="BF149" s="35"/>
      <c r="BG149" s="35"/>
    </row>
    <row r="150" spans="1:59" s="29" customFormat="1" ht="12" customHeight="1" x14ac:dyDescent="0.3">
      <c r="A150" s="26"/>
      <c r="B150" s="26"/>
      <c r="C150" s="26"/>
      <c r="D150" s="27"/>
      <c r="E150" s="28"/>
      <c r="F150" s="27"/>
      <c r="G150" s="27"/>
      <c r="H150" s="32"/>
      <c r="I150" s="31"/>
      <c r="J150" s="33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  <c r="AA150" s="61"/>
      <c r="AB150" s="61"/>
      <c r="AC150" s="31"/>
      <c r="AD150" s="34"/>
      <c r="AE150" s="34"/>
      <c r="AF150" s="30"/>
      <c r="AG150" s="31"/>
      <c r="AH150" s="31"/>
      <c r="AI150" s="31"/>
      <c r="AJ150" s="31"/>
      <c r="AK150" s="31"/>
      <c r="AL150" s="102"/>
      <c r="AM150" s="103"/>
      <c r="AN150" s="103"/>
      <c r="AO150" s="103"/>
      <c r="AP150" s="103"/>
      <c r="AQ150" s="103"/>
      <c r="AR150" s="103"/>
      <c r="AS150" s="103"/>
      <c r="AT150" s="103"/>
      <c r="AU150" s="103"/>
      <c r="AV150" s="103"/>
      <c r="AW150" s="103"/>
      <c r="AX150" s="103"/>
      <c r="AY150" s="103"/>
      <c r="AZ150" s="103"/>
      <c r="BA150" s="103"/>
      <c r="BB150" s="103"/>
      <c r="BC150" s="103"/>
      <c r="BD150" s="103"/>
      <c r="BE150" s="103"/>
      <c r="BF150" s="35"/>
      <c r="BG150" s="35"/>
    </row>
    <row r="151" spans="1:59" s="29" customFormat="1" ht="12" customHeight="1" x14ac:dyDescent="0.3">
      <c r="A151" s="26"/>
      <c r="B151" s="26"/>
      <c r="C151" s="26"/>
      <c r="D151" s="27"/>
      <c r="E151" s="28"/>
      <c r="F151" s="27"/>
      <c r="G151" s="27"/>
      <c r="H151" s="32"/>
      <c r="I151" s="31"/>
      <c r="J151" s="33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31"/>
      <c r="AD151" s="34"/>
      <c r="AE151" s="34"/>
      <c r="AF151" s="30"/>
      <c r="AG151" s="31"/>
      <c r="AH151" s="31"/>
      <c r="AI151" s="31"/>
      <c r="AJ151" s="31"/>
      <c r="AK151" s="31"/>
      <c r="AL151" s="102"/>
      <c r="AM151" s="103"/>
      <c r="AN151" s="103"/>
      <c r="AO151" s="103"/>
      <c r="AP151" s="103"/>
      <c r="AQ151" s="103"/>
      <c r="AR151" s="103"/>
      <c r="AS151" s="103"/>
      <c r="AT151" s="103"/>
      <c r="AU151" s="103"/>
      <c r="AV151" s="103"/>
      <c r="AW151" s="103"/>
      <c r="AX151" s="103"/>
      <c r="AY151" s="103"/>
      <c r="AZ151" s="103"/>
      <c r="BA151" s="103"/>
      <c r="BB151" s="103"/>
      <c r="BC151" s="103"/>
      <c r="BD151" s="103"/>
      <c r="BE151" s="103"/>
      <c r="BF151" s="35"/>
      <c r="BG151" s="35"/>
    </row>
    <row r="152" spans="1:59" s="29" customFormat="1" ht="12" customHeight="1" x14ac:dyDescent="0.3">
      <c r="A152" s="26"/>
      <c r="B152" s="26"/>
      <c r="C152" s="26"/>
      <c r="D152" s="27"/>
      <c r="E152" s="28"/>
      <c r="F152" s="27"/>
      <c r="G152" s="27"/>
      <c r="H152" s="32"/>
      <c r="I152" s="31"/>
      <c r="J152" s="33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31"/>
      <c r="AD152" s="34"/>
      <c r="AE152" s="34"/>
      <c r="AF152" s="30"/>
      <c r="AG152" s="31"/>
      <c r="AH152" s="31"/>
      <c r="AI152" s="31"/>
      <c r="AJ152" s="31"/>
      <c r="AK152" s="31"/>
      <c r="AL152" s="102"/>
      <c r="AM152" s="103"/>
      <c r="AN152" s="103"/>
      <c r="AO152" s="103"/>
      <c r="AP152" s="103"/>
      <c r="AQ152" s="103"/>
      <c r="AR152" s="103"/>
      <c r="AS152" s="103"/>
      <c r="AT152" s="103"/>
      <c r="AU152" s="103"/>
      <c r="AV152" s="103"/>
      <c r="AW152" s="103"/>
      <c r="AX152" s="103"/>
      <c r="AY152" s="103"/>
      <c r="AZ152" s="103"/>
      <c r="BA152" s="103"/>
      <c r="BB152" s="103"/>
      <c r="BC152" s="103"/>
      <c r="BD152" s="103"/>
      <c r="BE152" s="103"/>
      <c r="BF152" s="35"/>
      <c r="BG152" s="35"/>
    </row>
    <row r="153" spans="1:59" s="29" customFormat="1" ht="12" customHeight="1" x14ac:dyDescent="0.3">
      <c r="A153" s="26"/>
      <c r="B153" s="26"/>
      <c r="C153" s="26"/>
      <c r="D153" s="27"/>
      <c r="E153" s="28"/>
      <c r="F153" s="27"/>
      <c r="G153" s="27"/>
      <c r="H153" s="32"/>
      <c r="I153" s="31"/>
      <c r="J153" s="33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31"/>
      <c r="AD153" s="34"/>
      <c r="AE153" s="34"/>
      <c r="AF153" s="30"/>
      <c r="AG153" s="31"/>
      <c r="AH153" s="31"/>
      <c r="AI153" s="31"/>
      <c r="AJ153" s="31"/>
      <c r="AK153" s="31"/>
      <c r="AL153" s="102"/>
      <c r="AM153" s="103"/>
      <c r="AN153" s="103"/>
      <c r="AO153" s="103"/>
      <c r="AP153" s="103"/>
      <c r="AQ153" s="103"/>
      <c r="AR153" s="103"/>
      <c r="AS153" s="103"/>
      <c r="AT153" s="103"/>
      <c r="AU153" s="103"/>
      <c r="AV153" s="103"/>
      <c r="AW153" s="103"/>
      <c r="AX153" s="103"/>
      <c r="AY153" s="103"/>
      <c r="AZ153" s="103"/>
      <c r="BA153" s="103"/>
      <c r="BB153" s="103"/>
      <c r="BC153" s="103"/>
      <c r="BD153" s="103"/>
      <c r="BE153" s="103"/>
      <c r="BF153" s="35"/>
      <c r="BG153" s="35"/>
    </row>
    <row r="154" spans="1:59" s="29" customFormat="1" ht="12" customHeight="1" x14ac:dyDescent="0.3">
      <c r="A154" s="26"/>
      <c r="B154" s="26"/>
      <c r="C154" s="26"/>
      <c r="D154" s="27"/>
      <c r="E154" s="28"/>
      <c r="F154" s="27"/>
      <c r="G154" s="27"/>
      <c r="H154" s="32"/>
      <c r="I154" s="31"/>
      <c r="J154" s="33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31"/>
      <c r="AD154" s="34"/>
      <c r="AE154" s="34"/>
      <c r="AF154" s="30"/>
      <c r="AG154" s="31"/>
      <c r="AH154" s="31"/>
      <c r="AI154" s="31"/>
      <c r="AJ154" s="31"/>
      <c r="AK154" s="31"/>
      <c r="AL154" s="102"/>
      <c r="AM154" s="103"/>
      <c r="AN154" s="103"/>
      <c r="AO154" s="103"/>
      <c r="AP154" s="103"/>
      <c r="AQ154" s="103"/>
      <c r="AR154" s="103"/>
      <c r="AS154" s="103"/>
      <c r="AT154" s="103"/>
      <c r="AU154" s="103"/>
      <c r="AV154" s="103"/>
      <c r="AW154" s="103"/>
      <c r="AX154" s="103"/>
      <c r="AY154" s="103"/>
      <c r="AZ154" s="103"/>
      <c r="BA154" s="103"/>
      <c r="BB154" s="103"/>
      <c r="BC154" s="103"/>
      <c r="BD154" s="103"/>
      <c r="BE154" s="103"/>
      <c r="BF154" s="35"/>
      <c r="BG154" s="35"/>
    </row>
    <row r="155" spans="1:59" s="29" customFormat="1" ht="12" customHeight="1" x14ac:dyDescent="0.3">
      <c r="A155" s="26"/>
      <c r="B155" s="26"/>
      <c r="C155" s="26"/>
      <c r="D155" s="27"/>
      <c r="E155" s="28"/>
      <c r="F155" s="27"/>
      <c r="G155" s="27"/>
      <c r="H155" s="32"/>
      <c r="I155" s="31"/>
      <c r="J155" s="33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31"/>
      <c r="AD155" s="34"/>
      <c r="AE155" s="34"/>
      <c r="AF155" s="30"/>
      <c r="AG155" s="31"/>
      <c r="AH155" s="31"/>
      <c r="AI155" s="31"/>
      <c r="AJ155" s="31"/>
      <c r="AK155" s="31"/>
      <c r="AL155" s="102"/>
      <c r="AM155" s="103"/>
      <c r="AN155" s="103"/>
      <c r="AO155" s="103"/>
      <c r="AP155" s="103"/>
      <c r="AQ155" s="103"/>
      <c r="AR155" s="103"/>
      <c r="AS155" s="103"/>
      <c r="AT155" s="103"/>
      <c r="AU155" s="103"/>
      <c r="AV155" s="103"/>
      <c r="AW155" s="103"/>
      <c r="AX155" s="103"/>
      <c r="AY155" s="103"/>
      <c r="AZ155" s="103"/>
      <c r="BA155" s="103"/>
      <c r="BB155" s="103"/>
      <c r="BC155" s="103"/>
      <c r="BD155" s="103"/>
      <c r="BE155" s="103"/>
      <c r="BF155" s="35"/>
      <c r="BG155" s="35"/>
    </row>
    <row r="156" spans="1:59" s="29" customFormat="1" ht="12" customHeight="1" x14ac:dyDescent="0.3">
      <c r="A156" s="26"/>
      <c r="B156" s="26"/>
      <c r="C156" s="26"/>
      <c r="D156" s="27"/>
      <c r="E156" s="28"/>
      <c r="F156" s="27"/>
      <c r="G156" s="27"/>
      <c r="H156" s="32"/>
      <c r="I156" s="31"/>
      <c r="J156" s="33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31"/>
      <c r="AD156" s="34"/>
      <c r="AE156" s="34"/>
      <c r="AF156" s="30"/>
      <c r="AG156" s="31"/>
      <c r="AH156" s="31"/>
      <c r="AI156" s="31"/>
      <c r="AJ156" s="31"/>
      <c r="AK156" s="31"/>
      <c r="AL156" s="102"/>
      <c r="AM156" s="103"/>
      <c r="AN156" s="103"/>
      <c r="AO156" s="103"/>
      <c r="AP156" s="103"/>
      <c r="AQ156" s="103"/>
      <c r="AR156" s="103"/>
      <c r="AS156" s="103"/>
      <c r="AT156" s="103"/>
      <c r="AU156" s="103"/>
      <c r="AV156" s="103"/>
      <c r="AW156" s="103"/>
      <c r="AX156" s="103"/>
      <c r="AY156" s="103"/>
      <c r="AZ156" s="103"/>
      <c r="BA156" s="103"/>
      <c r="BB156" s="103"/>
      <c r="BC156" s="103"/>
      <c r="BD156" s="103"/>
      <c r="BE156" s="103"/>
      <c r="BF156" s="35"/>
      <c r="BG156" s="35"/>
    </row>
    <row r="157" spans="1:59" s="29" customFormat="1" ht="12" customHeight="1" x14ac:dyDescent="0.3">
      <c r="A157" s="26"/>
      <c r="B157" s="26"/>
      <c r="C157" s="26"/>
      <c r="D157" s="27"/>
      <c r="E157" s="28"/>
      <c r="F157" s="27"/>
      <c r="G157" s="27"/>
      <c r="H157" s="32"/>
      <c r="I157" s="31"/>
      <c r="J157" s="33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  <c r="AA157" s="61"/>
      <c r="AB157" s="61"/>
      <c r="AC157" s="31"/>
      <c r="AD157" s="34"/>
      <c r="AE157" s="34"/>
      <c r="AF157" s="30"/>
      <c r="AG157" s="31"/>
      <c r="AH157" s="31"/>
      <c r="AI157" s="31"/>
      <c r="AJ157" s="31"/>
      <c r="AK157" s="31"/>
      <c r="AL157" s="102"/>
      <c r="AM157" s="103"/>
      <c r="AN157" s="103"/>
      <c r="AO157" s="103"/>
      <c r="AP157" s="103"/>
      <c r="AQ157" s="103"/>
      <c r="AR157" s="103"/>
      <c r="AS157" s="103"/>
      <c r="AT157" s="103"/>
      <c r="AU157" s="103"/>
      <c r="AV157" s="103"/>
      <c r="AW157" s="103"/>
      <c r="AX157" s="103"/>
      <c r="AY157" s="103"/>
      <c r="AZ157" s="103"/>
      <c r="BA157" s="103"/>
      <c r="BB157" s="103"/>
      <c r="BC157" s="103"/>
      <c r="BD157" s="103"/>
      <c r="BE157" s="103"/>
      <c r="BF157" s="35"/>
      <c r="BG157" s="35"/>
    </row>
    <row r="158" spans="1:59" s="29" customFormat="1" ht="12" customHeight="1" x14ac:dyDescent="0.3">
      <c r="A158" s="26"/>
      <c r="B158" s="26"/>
      <c r="C158" s="26"/>
      <c r="D158" s="27"/>
      <c r="E158" s="28"/>
      <c r="F158" s="27"/>
      <c r="G158" s="27"/>
      <c r="H158" s="32"/>
      <c r="I158" s="31"/>
      <c r="J158" s="33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  <c r="AA158" s="61"/>
      <c r="AB158" s="61"/>
      <c r="AC158" s="31"/>
      <c r="AD158" s="34"/>
      <c r="AE158" s="34"/>
      <c r="AF158" s="30"/>
      <c r="AG158" s="31"/>
      <c r="AH158" s="31"/>
      <c r="AI158" s="31"/>
      <c r="AJ158" s="31"/>
      <c r="AK158" s="31"/>
      <c r="AL158" s="102"/>
      <c r="AM158" s="103"/>
      <c r="AN158" s="103"/>
      <c r="AO158" s="103"/>
      <c r="AP158" s="103"/>
      <c r="AQ158" s="103"/>
      <c r="AR158" s="103"/>
      <c r="AS158" s="103"/>
      <c r="AT158" s="103"/>
      <c r="AU158" s="103"/>
      <c r="AV158" s="103"/>
      <c r="AW158" s="103"/>
      <c r="AX158" s="103"/>
      <c r="AY158" s="103"/>
      <c r="AZ158" s="103"/>
      <c r="BA158" s="103"/>
      <c r="BB158" s="103"/>
      <c r="BC158" s="103"/>
      <c r="BD158" s="103"/>
      <c r="BE158" s="103"/>
      <c r="BF158" s="35"/>
      <c r="BG158" s="35"/>
    </row>
    <row r="159" spans="1:59" s="29" customFormat="1" ht="12" customHeight="1" x14ac:dyDescent="0.3">
      <c r="A159" s="26"/>
      <c r="B159" s="26"/>
      <c r="C159" s="26"/>
      <c r="D159" s="27"/>
      <c r="E159" s="28"/>
      <c r="F159" s="27"/>
      <c r="G159" s="27"/>
      <c r="H159" s="32"/>
      <c r="I159" s="31"/>
      <c r="J159" s="33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31"/>
      <c r="AD159" s="34"/>
      <c r="AE159" s="34"/>
      <c r="AF159" s="30"/>
      <c r="AG159" s="31"/>
      <c r="AH159" s="31"/>
      <c r="AI159" s="31"/>
      <c r="AJ159" s="31"/>
      <c r="AK159" s="31"/>
      <c r="AL159" s="102"/>
      <c r="AM159" s="103"/>
      <c r="AN159" s="103"/>
      <c r="AO159" s="103"/>
      <c r="AP159" s="103"/>
      <c r="AQ159" s="103"/>
      <c r="AR159" s="103"/>
      <c r="AS159" s="103"/>
      <c r="AT159" s="103"/>
      <c r="AU159" s="103"/>
      <c r="AV159" s="103"/>
      <c r="AW159" s="103"/>
      <c r="AX159" s="103"/>
      <c r="AY159" s="103"/>
      <c r="AZ159" s="103"/>
      <c r="BA159" s="103"/>
      <c r="BB159" s="103"/>
      <c r="BC159" s="103"/>
      <c r="BD159" s="103"/>
      <c r="BE159" s="103"/>
      <c r="BF159" s="35"/>
      <c r="BG159" s="35"/>
    </row>
    <row r="160" spans="1:59" s="29" customFormat="1" ht="12" customHeight="1" x14ac:dyDescent="0.3">
      <c r="A160" s="26"/>
      <c r="B160" s="26"/>
      <c r="C160" s="26"/>
      <c r="D160" s="27"/>
      <c r="E160" s="28"/>
      <c r="F160" s="27"/>
      <c r="G160" s="27"/>
      <c r="H160" s="32"/>
      <c r="I160" s="31"/>
      <c r="J160" s="33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  <c r="AC160" s="31"/>
      <c r="AD160" s="34"/>
      <c r="AE160" s="34"/>
      <c r="AF160" s="30"/>
      <c r="AG160" s="31"/>
      <c r="AH160" s="31"/>
      <c r="AI160" s="31"/>
      <c r="AJ160" s="31"/>
      <c r="AK160" s="31"/>
      <c r="AL160" s="102"/>
      <c r="AM160" s="103"/>
      <c r="AN160" s="103"/>
      <c r="AO160" s="103"/>
      <c r="AP160" s="103"/>
      <c r="AQ160" s="103"/>
      <c r="AR160" s="103"/>
      <c r="AS160" s="103"/>
      <c r="AT160" s="103"/>
      <c r="AU160" s="103"/>
      <c r="AV160" s="103"/>
      <c r="AW160" s="103"/>
      <c r="AX160" s="103"/>
      <c r="AY160" s="103"/>
      <c r="AZ160" s="103"/>
      <c r="BA160" s="103"/>
      <c r="BB160" s="103"/>
      <c r="BC160" s="103"/>
      <c r="BD160" s="103"/>
      <c r="BE160" s="103"/>
      <c r="BF160" s="35"/>
      <c r="BG160" s="35"/>
    </row>
    <row r="161" spans="1:59" s="29" customFormat="1" ht="12" customHeight="1" x14ac:dyDescent="0.3">
      <c r="A161" s="26"/>
      <c r="B161" s="26"/>
      <c r="C161" s="26"/>
      <c r="D161" s="27"/>
      <c r="E161" s="28"/>
      <c r="F161" s="27"/>
      <c r="G161" s="27"/>
      <c r="H161" s="32"/>
      <c r="I161" s="31"/>
      <c r="J161" s="33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31"/>
      <c r="AD161" s="34"/>
      <c r="AE161" s="34"/>
      <c r="AF161" s="30"/>
      <c r="AG161" s="31"/>
      <c r="AH161" s="31"/>
      <c r="AI161" s="31"/>
      <c r="AJ161" s="31"/>
      <c r="AK161" s="31"/>
      <c r="AL161" s="102"/>
      <c r="AM161" s="103"/>
      <c r="AN161" s="103"/>
      <c r="AO161" s="103"/>
      <c r="AP161" s="103"/>
      <c r="AQ161" s="103"/>
      <c r="AR161" s="103"/>
      <c r="AS161" s="103"/>
      <c r="AT161" s="103"/>
      <c r="AU161" s="103"/>
      <c r="AV161" s="103"/>
      <c r="AW161" s="103"/>
      <c r="AX161" s="103"/>
      <c r="AY161" s="103"/>
      <c r="AZ161" s="103"/>
      <c r="BA161" s="103"/>
      <c r="BB161" s="103"/>
      <c r="BC161" s="103"/>
      <c r="BD161" s="103"/>
      <c r="BE161" s="103"/>
      <c r="BF161" s="35"/>
      <c r="BG161" s="35"/>
    </row>
    <row r="162" spans="1:59" s="29" customFormat="1" ht="12" customHeight="1" x14ac:dyDescent="0.3">
      <c r="A162" s="26"/>
      <c r="B162" s="26"/>
      <c r="C162" s="26"/>
      <c r="D162" s="27"/>
      <c r="E162" s="28"/>
      <c r="F162" s="27"/>
      <c r="G162" s="27"/>
      <c r="H162" s="32"/>
      <c r="I162" s="31"/>
      <c r="J162" s="33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  <c r="AC162" s="31"/>
      <c r="AD162" s="34"/>
      <c r="AE162" s="34"/>
      <c r="AF162" s="30"/>
      <c r="AG162" s="31"/>
      <c r="AH162" s="31"/>
      <c r="AI162" s="31"/>
      <c r="AJ162" s="31"/>
      <c r="AK162" s="31"/>
      <c r="AL162" s="102"/>
      <c r="AM162" s="103"/>
      <c r="AN162" s="103"/>
      <c r="AO162" s="103"/>
      <c r="AP162" s="103"/>
      <c r="AQ162" s="103"/>
      <c r="AR162" s="103"/>
      <c r="AS162" s="103"/>
      <c r="AT162" s="103"/>
      <c r="AU162" s="103"/>
      <c r="AV162" s="103"/>
      <c r="AW162" s="103"/>
      <c r="AX162" s="103"/>
      <c r="AY162" s="103"/>
      <c r="AZ162" s="103"/>
      <c r="BA162" s="103"/>
      <c r="BB162" s="103"/>
      <c r="BC162" s="103"/>
      <c r="BD162" s="103"/>
      <c r="BE162" s="103"/>
      <c r="BF162" s="35"/>
      <c r="BG162" s="35"/>
    </row>
    <row r="163" spans="1:59" s="29" customFormat="1" ht="12" customHeight="1" x14ac:dyDescent="0.3">
      <c r="A163" s="26"/>
      <c r="B163" s="26"/>
      <c r="C163" s="26"/>
      <c r="D163" s="27"/>
      <c r="E163" s="28"/>
      <c r="F163" s="27"/>
      <c r="G163" s="27"/>
      <c r="H163" s="32"/>
      <c r="I163" s="31"/>
      <c r="J163" s="33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31"/>
      <c r="AD163" s="34"/>
      <c r="AE163" s="34"/>
      <c r="AF163" s="30"/>
      <c r="AG163" s="31"/>
      <c r="AH163" s="31"/>
      <c r="AI163" s="31"/>
      <c r="AJ163" s="31"/>
      <c r="AK163" s="31"/>
      <c r="AL163" s="102"/>
      <c r="AM163" s="103"/>
      <c r="AN163" s="103"/>
      <c r="AO163" s="103"/>
      <c r="AP163" s="103"/>
      <c r="AQ163" s="103"/>
      <c r="AR163" s="103"/>
      <c r="AS163" s="103"/>
      <c r="AT163" s="103"/>
      <c r="AU163" s="103"/>
      <c r="AV163" s="103"/>
      <c r="AW163" s="103"/>
      <c r="AX163" s="103"/>
      <c r="AY163" s="103"/>
      <c r="AZ163" s="103"/>
      <c r="BA163" s="103"/>
      <c r="BB163" s="103"/>
      <c r="BC163" s="103"/>
      <c r="BD163" s="103"/>
      <c r="BE163" s="103"/>
      <c r="BF163" s="35"/>
      <c r="BG163" s="35"/>
    </row>
    <row r="164" spans="1:59" s="29" customFormat="1" ht="12" customHeight="1" x14ac:dyDescent="0.3">
      <c r="A164" s="26"/>
      <c r="B164" s="26"/>
      <c r="C164" s="26"/>
      <c r="D164" s="27"/>
      <c r="E164" s="28"/>
      <c r="F164" s="27"/>
      <c r="G164" s="27"/>
      <c r="H164" s="32"/>
      <c r="I164" s="31"/>
      <c r="J164" s="33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31"/>
      <c r="AD164" s="34"/>
      <c r="AE164" s="34"/>
      <c r="AF164" s="30"/>
      <c r="AG164" s="31"/>
      <c r="AH164" s="31"/>
      <c r="AI164" s="31"/>
      <c r="AJ164" s="31"/>
      <c r="AK164" s="31"/>
      <c r="AL164" s="102"/>
      <c r="AM164" s="103"/>
      <c r="AN164" s="103"/>
      <c r="AO164" s="103"/>
      <c r="AP164" s="103"/>
      <c r="AQ164" s="103"/>
      <c r="AR164" s="103"/>
      <c r="AS164" s="103"/>
      <c r="AT164" s="103"/>
      <c r="AU164" s="103"/>
      <c r="AV164" s="103"/>
      <c r="AW164" s="103"/>
      <c r="AX164" s="103"/>
      <c r="AY164" s="103"/>
      <c r="AZ164" s="103"/>
      <c r="BA164" s="103"/>
      <c r="BB164" s="103"/>
      <c r="BC164" s="103"/>
      <c r="BD164" s="103"/>
      <c r="BE164" s="103"/>
      <c r="BF164" s="35"/>
      <c r="BG164" s="35"/>
    </row>
    <row r="165" spans="1:59" s="29" customFormat="1" ht="12" customHeight="1" x14ac:dyDescent="0.3">
      <c r="A165" s="26"/>
      <c r="B165" s="26"/>
      <c r="C165" s="26"/>
      <c r="D165" s="27"/>
      <c r="E165" s="28"/>
      <c r="F165" s="27"/>
      <c r="G165" s="27"/>
      <c r="H165" s="32"/>
      <c r="I165" s="31"/>
      <c r="J165" s="33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  <c r="AA165" s="61"/>
      <c r="AB165" s="61"/>
      <c r="AC165" s="31"/>
      <c r="AD165" s="34"/>
      <c r="AE165" s="34"/>
      <c r="AF165" s="30"/>
      <c r="AG165" s="31"/>
      <c r="AH165" s="31"/>
      <c r="AI165" s="31"/>
      <c r="AJ165" s="31"/>
      <c r="AK165" s="31"/>
      <c r="AL165" s="102"/>
      <c r="AM165" s="103"/>
      <c r="AN165" s="103"/>
      <c r="AO165" s="103"/>
      <c r="AP165" s="103"/>
      <c r="AQ165" s="103"/>
      <c r="AR165" s="103"/>
      <c r="AS165" s="103"/>
      <c r="AT165" s="103"/>
      <c r="AU165" s="103"/>
      <c r="AV165" s="103"/>
      <c r="AW165" s="103"/>
      <c r="AX165" s="103"/>
      <c r="AY165" s="103"/>
      <c r="AZ165" s="103"/>
      <c r="BA165" s="103"/>
      <c r="BB165" s="103"/>
      <c r="BC165" s="103"/>
      <c r="BD165" s="103"/>
      <c r="BE165" s="103"/>
      <c r="BF165" s="35"/>
      <c r="BG165" s="35"/>
    </row>
    <row r="166" spans="1:59" s="29" customFormat="1" ht="12" customHeight="1" x14ac:dyDescent="0.3">
      <c r="A166" s="26"/>
      <c r="B166" s="26"/>
      <c r="C166" s="26"/>
      <c r="D166" s="27"/>
      <c r="E166" s="28"/>
      <c r="F166" s="27"/>
      <c r="G166" s="27"/>
      <c r="H166" s="32"/>
      <c r="I166" s="31"/>
      <c r="J166" s="33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  <c r="AC166" s="31"/>
      <c r="AD166" s="34"/>
      <c r="AE166" s="34"/>
      <c r="AF166" s="30"/>
      <c r="AG166" s="31"/>
      <c r="AH166" s="31"/>
      <c r="AI166" s="31"/>
      <c r="AJ166" s="31"/>
      <c r="AK166" s="31"/>
      <c r="AL166" s="102"/>
      <c r="AM166" s="103"/>
      <c r="AN166" s="103"/>
      <c r="AO166" s="103"/>
      <c r="AP166" s="103"/>
      <c r="AQ166" s="103"/>
      <c r="AR166" s="103"/>
      <c r="AS166" s="103"/>
      <c r="AT166" s="103"/>
      <c r="AU166" s="103"/>
      <c r="AV166" s="103"/>
      <c r="AW166" s="103"/>
      <c r="AX166" s="103"/>
      <c r="AY166" s="103"/>
      <c r="AZ166" s="103"/>
      <c r="BA166" s="103"/>
      <c r="BB166" s="103"/>
      <c r="BC166" s="103"/>
      <c r="BD166" s="103"/>
      <c r="BE166" s="103"/>
      <c r="BF166" s="35"/>
      <c r="BG166" s="35"/>
    </row>
    <row r="167" spans="1:59" s="29" customFormat="1" ht="12" customHeight="1" x14ac:dyDescent="0.3">
      <c r="A167" s="26"/>
      <c r="B167" s="26"/>
      <c r="C167" s="26"/>
      <c r="D167" s="27"/>
      <c r="E167" s="28"/>
      <c r="F167" s="27"/>
      <c r="G167" s="27"/>
      <c r="H167" s="32"/>
      <c r="I167" s="31"/>
      <c r="J167" s="33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  <c r="AA167" s="61"/>
      <c r="AB167" s="61"/>
      <c r="AC167" s="31"/>
      <c r="AD167" s="34"/>
      <c r="AE167" s="34"/>
      <c r="AF167" s="30"/>
      <c r="AG167" s="31"/>
      <c r="AH167" s="31"/>
      <c r="AI167" s="31"/>
      <c r="AJ167" s="31"/>
      <c r="AK167" s="31"/>
      <c r="AL167" s="102"/>
      <c r="AM167" s="103"/>
      <c r="AN167" s="103"/>
      <c r="AO167" s="103"/>
      <c r="AP167" s="103"/>
      <c r="AQ167" s="103"/>
      <c r="AR167" s="103"/>
      <c r="AS167" s="103"/>
      <c r="AT167" s="103"/>
      <c r="AU167" s="103"/>
      <c r="AV167" s="103"/>
      <c r="AW167" s="103"/>
      <c r="AX167" s="103"/>
      <c r="AY167" s="103"/>
      <c r="AZ167" s="103"/>
      <c r="BA167" s="103"/>
      <c r="BB167" s="103"/>
      <c r="BC167" s="103"/>
      <c r="BD167" s="103"/>
      <c r="BE167" s="103"/>
      <c r="BF167" s="35"/>
      <c r="BG167" s="35"/>
    </row>
    <row r="168" spans="1:59" s="29" customFormat="1" ht="12" customHeight="1" x14ac:dyDescent="0.3">
      <c r="A168" s="26"/>
      <c r="B168" s="26"/>
      <c r="C168" s="26"/>
      <c r="D168" s="27"/>
      <c r="E168" s="28"/>
      <c r="F168" s="27"/>
      <c r="G168" s="27"/>
      <c r="H168" s="32"/>
      <c r="I168" s="31"/>
      <c r="J168" s="33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  <c r="AA168" s="61"/>
      <c r="AB168" s="61"/>
      <c r="AC168" s="31"/>
      <c r="AD168" s="34"/>
      <c r="AE168" s="34"/>
      <c r="AF168" s="30"/>
      <c r="AG168" s="31"/>
      <c r="AH168" s="31"/>
      <c r="AI168" s="31"/>
      <c r="AJ168" s="31"/>
      <c r="AK168" s="31"/>
      <c r="AL168" s="102"/>
      <c r="AM168" s="103"/>
      <c r="AN168" s="103"/>
      <c r="AO168" s="103"/>
      <c r="AP168" s="103"/>
      <c r="AQ168" s="103"/>
      <c r="AR168" s="103"/>
      <c r="AS168" s="103"/>
      <c r="AT168" s="103"/>
      <c r="AU168" s="103"/>
      <c r="AV168" s="103"/>
      <c r="AW168" s="103"/>
      <c r="AX168" s="103"/>
      <c r="AY168" s="103"/>
      <c r="AZ168" s="103"/>
      <c r="BA168" s="103"/>
      <c r="BB168" s="103"/>
      <c r="BC168" s="103"/>
      <c r="BD168" s="103"/>
      <c r="BE168" s="103"/>
      <c r="BF168" s="35"/>
      <c r="BG168" s="35"/>
    </row>
    <row r="169" spans="1:59" s="29" customFormat="1" ht="12" customHeight="1" x14ac:dyDescent="0.3">
      <c r="A169" s="26"/>
      <c r="B169" s="26"/>
      <c r="C169" s="26"/>
      <c r="D169" s="27"/>
      <c r="E169" s="28"/>
      <c r="F169" s="27"/>
      <c r="G169" s="27"/>
      <c r="H169" s="32"/>
      <c r="I169" s="31"/>
      <c r="J169" s="33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  <c r="AA169" s="61"/>
      <c r="AB169" s="61"/>
      <c r="AC169" s="31"/>
      <c r="AD169" s="34"/>
      <c r="AE169" s="34"/>
      <c r="AF169" s="30"/>
      <c r="AG169" s="31"/>
      <c r="AH169" s="31"/>
      <c r="AI169" s="31"/>
      <c r="AJ169" s="31"/>
      <c r="AK169" s="31"/>
      <c r="AL169" s="102"/>
      <c r="AM169" s="103"/>
      <c r="AN169" s="103"/>
      <c r="AO169" s="103"/>
      <c r="AP169" s="103"/>
      <c r="AQ169" s="103"/>
      <c r="AR169" s="103"/>
      <c r="AS169" s="103"/>
      <c r="AT169" s="103"/>
      <c r="AU169" s="103"/>
      <c r="AV169" s="103"/>
      <c r="AW169" s="103"/>
      <c r="AX169" s="103"/>
      <c r="AY169" s="103"/>
      <c r="AZ169" s="103"/>
      <c r="BA169" s="103"/>
      <c r="BB169" s="103"/>
      <c r="BC169" s="103"/>
      <c r="BD169" s="103"/>
      <c r="BE169" s="103"/>
      <c r="BF169" s="35"/>
      <c r="BG169" s="35"/>
    </row>
    <row r="170" spans="1:59" s="29" customFormat="1" ht="12" customHeight="1" x14ac:dyDescent="0.3">
      <c r="A170" s="26"/>
      <c r="B170" s="26"/>
      <c r="C170" s="26"/>
      <c r="D170" s="27"/>
      <c r="E170" s="28"/>
      <c r="F170" s="27"/>
      <c r="G170" s="27"/>
      <c r="H170" s="32"/>
      <c r="I170" s="31"/>
      <c r="J170" s="33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  <c r="AC170" s="31"/>
      <c r="AD170" s="34"/>
      <c r="AE170" s="34"/>
      <c r="AF170" s="30"/>
      <c r="AG170" s="31"/>
      <c r="AH170" s="31"/>
      <c r="AI170" s="31"/>
      <c r="AJ170" s="31"/>
      <c r="AK170" s="31"/>
      <c r="AL170" s="102"/>
      <c r="AM170" s="103"/>
      <c r="AN170" s="103"/>
      <c r="AO170" s="103"/>
      <c r="AP170" s="103"/>
      <c r="AQ170" s="103"/>
      <c r="AR170" s="103"/>
      <c r="AS170" s="103"/>
      <c r="AT170" s="103"/>
      <c r="AU170" s="103"/>
      <c r="AV170" s="103"/>
      <c r="AW170" s="103"/>
      <c r="AX170" s="103"/>
      <c r="AY170" s="103"/>
      <c r="AZ170" s="103"/>
      <c r="BA170" s="103"/>
      <c r="BB170" s="103"/>
      <c r="BC170" s="103"/>
      <c r="BD170" s="103"/>
      <c r="BE170" s="103"/>
      <c r="BF170" s="35"/>
      <c r="BG170" s="35"/>
    </row>
    <row r="171" spans="1:59" s="29" customFormat="1" ht="12" customHeight="1" x14ac:dyDescent="0.3">
      <c r="A171" s="26"/>
      <c r="B171" s="26"/>
      <c r="C171" s="26"/>
      <c r="D171" s="27"/>
      <c r="E171" s="28"/>
      <c r="F171" s="27"/>
      <c r="G171" s="27"/>
      <c r="H171" s="32"/>
      <c r="I171" s="31"/>
      <c r="J171" s="33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  <c r="AA171" s="61"/>
      <c r="AB171" s="61"/>
      <c r="AC171" s="31"/>
      <c r="AD171" s="34"/>
      <c r="AE171" s="34"/>
      <c r="AF171" s="30"/>
      <c r="AG171" s="31"/>
      <c r="AH171" s="31"/>
      <c r="AI171" s="31"/>
      <c r="AJ171" s="31"/>
      <c r="AK171" s="31"/>
      <c r="AL171" s="102"/>
      <c r="AM171" s="103"/>
      <c r="AN171" s="103"/>
      <c r="AO171" s="103"/>
      <c r="AP171" s="103"/>
      <c r="AQ171" s="103"/>
      <c r="AR171" s="103"/>
      <c r="AS171" s="103"/>
      <c r="AT171" s="103"/>
      <c r="AU171" s="103"/>
      <c r="AV171" s="103"/>
      <c r="AW171" s="103"/>
      <c r="AX171" s="103"/>
      <c r="AY171" s="103"/>
      <c r="AZ171" s="103"/>
      <c r="BA171" s="103"/>
      <c r="BB171" s="103"/>
      <c r="BC171" s="103"/>
      <c r="BD171" s="103"/>
      <c r="BE171" s="103"/>
      <c r="BF171" s="35"/>
      <c r="BG171" s="35"/>
    </row>
    <row r="172" spans="1:59" s="29" customFormat="1" ht="12" customHeight="1" x14ac:dyDescent="0.3">
      <c r="A172" s="26"/>
      <c r="B172" s="26"/>
      <c r="C172" s="26"/>
      <c r="D172" s="27"/>
      <c r="E172" s="28"/>
      <c r="F172" s="27"/>
      <c r="G172" s="27"/>
      <c r="H172" s="32"/>
      <c r="I172" s="31"/>
      <c r="J172" s="33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  <c r="AC172" s="31"/>
      <c r="AD172" s="34"/>
      <c r="AE172" s="34"/>
      <c r="AF172" s="30"/>
      <c r="AG172" s="31"/>
      <c r="AH172" s="31"/>
      <c r="AI172" s="31"/>
      <c r="AJ172" s="31"/>
      <c r="AK172" s="31"/>
      <c r="AL172" s="102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103"/>
      <c r="AW172" s="103"/>
      <c r="AX172" s="103"/>
      <c r="AY172" s="103"/>
      <c r="AZ172" s="103"/>
      <c r="BA172" s="103"/>
      <c r="BB172" s="103"/>
      <c r="BC172" s="103"/>
      <c r="BD172" s="103"/>
      <c r="BE172" s="103"/>
      <c r="BF172" s="35"/>
      <c r="BG172" s="35"/>
    </row>
    <row r="173" spans="1:59" s="29" customFormat="1" ht="12" customHeight="1" x14ac:dyDescent="0.3">
      <c r="A173" s="26"/>
      <c r="B173" s="26"/>
      <c r="C173" s="26"/>
      <c r="D173" s="27"/>
      <c r="E173" s="28"/>
      <c r="F173" s="27"/>
      <c r="G173" s="27"/>
      <c r="H173" s="32"/>
      <c r="I173" s="31"/>
      <c r="J173" s="33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  <c r="AC173" s="31"/>
      <c r="AD173" s="34"/>
      <c r="AE173" s="34"/>
      <c r="AF173" s="30"/>
      <c r="AG173" s="31"/>
      <c r="AH173" s="31"/>
      <c r="AI173" s="31"/>
      <c r="AJ173" s="31"/>
      <c r="AK173" s="31"/>
      <c r="AL173" s="102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103"/>
      <c r="AW173" s="103"/>
      <c r="AX173" s="103"/>
      <c r="AY173" s="103"/>
      <c r="AZ173" s="103"/>
      <c r="BA173" s="103"/>
      <c r="BB173" s="103"/>
      <c r="BC173" s="103"/>
      <c r="BD173" s="103"/>
      <c r="BE173" s="103"/>
      <c r="BF173" s="35"/>
      <c r="BG173" s="35"/>
    </row>
    <row r="174" spans="1:59" s="29" customFormat="1" ht="12" customHeight="1" x14ac:dyDescent="0.3">
      <c r="A174" s="26"/>
      <c r="B174" s="26"/>
      <c r="C174" s="26"/>
      <c r="D174" s="27"/>
      <c r="E174" s="28"/>
      <c r="F174" s="27"/>
      <c r="G174" s="27"/>
      <c r="H174" s="32"/>
      <c r="I174" s="31"/>
      <c r="J174" s="33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31"/>
      <c r="AD174" s="34"/>
      <c r="AE174" s="34"/>
      <c r="AF174" s="30"/>
      <c r="AG174" s="31"/>
      <c r="AH174" s="31"/>
      <c r="AI174" s="31"/>
      <c r="AJ174" s="31"/>
      <c r="AK174" s="31"/>
      <c r="AL174" s="102"/>
      <c r="AM174" s="103"/>
      <c r="AN174" s="103"/>
      <c r="AO174" s="103"/>
      <c r="AP174" s="103"/>
      <c r="AQ174" s="103"/>
      <c r="AR174" s="103"/>
      <c r="AS174" s="103"/>
      <c r="AT174" s="103"/>
      <c r="AU174" s="103"/>
      <c r="AV174" s="103"/>
      <c r="AW174" s="103"/>
      <c r="AX174" s="103"/>
      <c r="AY174" s="103"/>
      <c r="AZ174" s="103"/>
      <c r="BA174" s="103"/>
      <c r="BB174" s="103"/>
      <c r="BC174" s="103"/>
      <c r="BD174" s="103"/>
      <c r="BE174" s="103"/>
      <c r="BF174" s="35"/>
      <c r="BG174" s="35"/>
    </row>
    <row r="175" spans="1:59" s="29" customFormat="1" ht="12" customHeight="1" x14ac:dyDescent="0.3">
      <c r="A175" s="26"/>
      <c r="B175" s="26"/>
      <c r="C175" s="26"/>
      <c r="D175" s="27"/>
      <c r="E175" s="28"/>
      <c r="F175" s="27"/>
      <c r="G175" s="27"/>
      <c r="H175" s="32"/>
      <c r="I175" s="31"/>
      <c r="J175" s="33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31"/>
      <c r="AD175" s="34"/>
      <c r="AE175" s="34"/>
      <c r="AF175" s="30"/>
      <c r="AG175" s="31"/>
      <c r="AH175" s="31"/>
      <c r="AI175" s="31"/>
      <c r="AJ175" s="31"/>
      <c r="AK175" s="31"/>
      <c r="AL175" s="102"/>
      <c r="AM175" s="103"/>
      <c r="AN175" s="103"/>
      <c r="AO175" s="103"/>
      <c r="AP175" s="103"/>
      <c r="AQ175" s="103"/>
      <c r="AR175" s="103"/>
      <c r="AS175" s="103"/>
      <c r="AT175" s="103"/>
      <c r="AU175" s="103"/>
      <c r="AV175" s="103"/>
      <c r="AW175" s="103"/>
      <c r="AX175" s="103"/>
      <c r="AY175" s="103"/>
      <c r="AZ175" s="103"/>
      <c r="BA175" s="103"/>
      <c r="BB175" s="103"/>
      <c r="BC175" s="103"/>
      <c r="BD175" s="103"/>
      <c r="BE175" s="103"/>
      <c r="BF175" s="35"/>
      <c r="BG175" s="35"/>
    </row>
    <row r="176" spans="1:59" s="29" customFormat="1" ht="12" customHeight="1" x14ac:dyDescent="0.3">
      <c r="A176" s="26"/>
      <c r="B176" s="26"/>
      <c r="C176" s="26"/>
      <c r="D176" s="27"/>
      <c r="E176" s="28"/>
      <c r="F176" s="27"/>
      <c r="G176" s="27"/>
      <c r="H176" s="32"/>
      <c r="I176" s="31"/>
      <c r="J176" s="33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  <c r="AA176" s="61"/>
      <c r="AB176" s="61"/>
      <c r="AC176" s="31"/>
      <c r="AD176" s="34"/>
      <c r="AE176" s="34"/>
      <c r="AF176" s="30"/>
      <c r="AG176" s="31"/>
      <c r="AH176" s="31"/>
      <c r="AI176" s="31"/>
      <c r="AJ176" s="31"/>
      <c r="AK176" s="31"/>
      <c r="AL176" s="102"/>
      <c r="AM176" s="103"/>
      <c r="AN176" s="103"/>
      <c r="AO176" s="103"/>
      <c r="AP176" s="103"/>
      <c r="AQ176" s="103"/>
      <c r="AR176" s="103"/>
      <c r="AS176" s="103"/>
      <c r="AT176" s="103"/>
      <c r="AU176" s="103"/>
      <c r="AV176" s="103"/>
      <c r="AW176" s="103"/>
      <c r="AX176" s="103"/>
      <c r="AY176" s="103"/>
      <c r="AZ176" s="103"/>
      <c r="BA176" s="103"/>
      <c r="BB176" s="103"/>
      <c r="BC176" s="103"/>
      <c r="BD176" s="103"/>
      <c r="BE176" s="103"/>
      <c r="BF176" s="35"/>
      <c r="BG176" s="35"/>
    </row>
    <row r="177" spans="1:59" s="29" customFormat="1" ht="12" customHeight="1" x14ac:dyDescent="0.3">
      <c r="A177" s="26"/>
      <c r="B177" s="26"/>
      <c r="C177" s="26"/>
      <c r="D177" s="27"/>
      <c r="E177" s="28"/>
      <c r="F177" s="27"/>
      <c r="G177" s="27"/>
      <c r="H177" s="32"/>
      <c r="I177" s="31"/>
      <c r="J177" s="33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  <c r="AA177" s="61"/>
      <c r="AB177" s="61"/>
      <c r="AC177" s="31"/>
      <c r="AD177" s="34"/>
      <c r="AE177" s="34"/>
      <c r="AF177" s="30"/>
      <c r="AG177" s="31"/>
      <c r="AH177" s="31"/>
      <c r="AI177" s="31"/>
      <c r="AJ177" s="31"/>
      <c r="AK177" s="31"/>
      <c r="AL177" s="102"/>
      <c r="AM177" s="103"/>
      <c r="AN177" s="103"/>
      <c r="AO177" s="103"/>
      <c r="AP177" s="103"/>
      <c r="AQ177" s="103"/>
      <c r="AR177" s="103"/>
      <c r="AS177" s="103"/>
      <c r="AT177" s="103"/>
      <c r="AU177" s="103"/>
      <c r="AV177" s="103"/>
      <c r="AW177" s="103"/>
      <c r="AX177" s="103"/>
      <c r="AY177" s="103"/>
      <c r="AZ177" s="103"/>
      <c r="BA177" s="103"/>
      <c r="BB177" s="103"/>
      <c r="BC177" s="103"/>
      <c r="BD177" s="103"/>
      <c r="BE177" s="103"/>
      <c r="BF177" s="35"/>
      <c r="BG177" s="35"/>
    </row>
    <row r="178" spans="1:59" s="29" customFormat="1" ht="12" customHeight="1" x14ac:dyDescent="0.3">
      <c r="A178" s="26"/>
      <c r="B178" s="26"/>
      <c r="C178" s="26"/>
      <c r="D178" s="27"/>
      <c r="E178" s="28"/>
      <c r="F178" s="27"/>
      <c r="G178" s="27"/>
      <c r="H178" s="32"/>
      <c r="I178" s="31"/>
      <c r="J178" s="33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  <c r="AA178" s="61"/>
      <c r="AB178" s="61"/>
      <c r="AC178" s="31"/>
      <c r="AD178" s="34"/>
      <c r="AE178" s="34"/>
      <c r="AF178" s="30"/>
      <c r="AG178" s="31"/>
      <c r="AH178" s="31"/>
      <c r="AI178" s="31"/>
      <c r="AJ178" s="31"/>
      <c r="AK178" s="31"/>
      <c r="AL178" s="102"/>
      <c r="AM178" s="103"/>
      <c r="AN178" s="103"/>
      <c r="AO178" s="103"/>
      <c r="AP178" s="103"/>
      <c r="AQ178" s="103"/>
      <c r="AR178" s="103"/>
      <c r="AS178" s="103"/>
      <c r="AT178" s="103"/>
      <c r="AU178" s="103"/>
      <c r="AV178" s="103"/>
      <c r="AW178" s="103"/>
      <c r="AX178" s="103"/>
      <c r="AY178" s="103"/>
      <c r="AZ178" s="103"/>
      <c r="BA178" s="103"/>
      <c r="BB178" s="103"/>
      <c r="BC178" s="103"/>
      <c r="BD178" s="103"/>
      <c r="BE178" s="103"/>
      <c r="BF178" s="35"/>
      <c r="BG178" s="35"/>
    </row>
    <row r="179" spans="1:59" s="29" customFormat="1" ht="12" customHeight="1" x14ac:dyDescent="0.3">
      <c r="A179" s="26"/>
      <c r="B179" s="26"/>
      <c r="C179" s="26"/>
      <c r="D179" s="27"/>
      <c r="E179" s="28"/>
      <c r="F179" s="27"/>
      <c r="G179" s="27"/>
      <c r="H179" s="32"/>
      <c r="I179" s="31"/>
      <c r="J179" s="33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  <c r="AA179" s="61"/>
      <c r="AB179" s="61"/>
      <c r="AC179" s="31"/>
      <c r="AD179" s="34"/>
      <c r="AE179" s="34"/>
      <c r="AF179" s="30"/>
      <c r="AG179" s="31"/>
      <c r="AH179" s="31"/>
      <c r="AI179" s="31"/>
      <c r="AJ179" s="31"/>
      <c r="AK179" s="31"/>
      <c r="AL179" s="102"/>
      <c r="AM179" s="103"/>
      <c r="AN179" s="103"/>
      <c r="AO179" s="103"/>
      <c r="AP179" s="103"/>
      <c r="AQ179" s="103"/>
      <c r="AR179" s="103"/>
      <c r="AS179" s="103"/>
      <c r="AT179" s="103"/>
      <c r="AU179" s="103"/>
      <c r="AV179" s="103"/>
      <c r="AW179" s="103"/>
      <c r="AX179" s="103"/>
      <c r="AY179" s="103"/>
      <c r="AZ179" s="103"/>
      <c r="BA179" s="103"/>
      <c r="BB179" s="103"/>
      <c r="BC179" s="103"/>
      <c r="BD179" s="103"/>
      <c r="BE179" s="103"/>
      <c r="BF179" s="35"/>
      <c r="BG179" s="35"/>
    </row>
    <row r="180" spans="1:59" s="29" customFormat="1" ht="12" customHeight="1" x14ac:dyDescent="0.3">
      <c r="A180" s="26"/>
      <c r="B180" s="26"/>
      <c r="C180" s="26"/>
      <c r="D180" s="27"/>
      <c r="E180" s="28"/>
      <c r="F180" s="27"/>
      <c r="G180" s="27"/>
      <c r="H180" s="32"/>
      <c r="I180" s="31"/>
      <c r="J180" s="33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  <c r="AC180" s="31"/>
      <c r="AD180" s="34"/>
      <c r="AE180" s="34"/>
      <c r="AF180" s="30"/>
      <c r="AG180" s="31"/>
      <c r="AH180" s="31"/>
      <c r="AI180" s="31"/>
      <c r="AJ180" s="31"/>
      <c r="AK180" s="31"/>
      <c r="AL180" s="102"/>
      <c r="AM180" s="103"/>
      <c r="AN180" s="103"/>
      <c r="AO180" s="103"/>
      <c r="AP180" s="103"/>
      <c r="AQ180" s="103"/>
      <c r="AR180" s="103"/>
      <c r="AS180" s="103"/>
      <c r="AT180" s="103"/>
      <c r="AU180" s="103"/>
      <c r="AV180" s="103"/>
      <c r="AW180" s="103"/>
      <c r="AX180" s="103"/>
      <c r="AY180" s="103"/>
      <c r="AZ180" s="103"/>
      <c r="BA180" s="103"/>
      <c r="BB180" s="103"/>
      <c r="BC180" s="103"/>
      <c r="BD180" s="103"/>
      <c r="BE180" s="103"/>
      <c r="BF180" s="35"/>
      <c r="BG180" s="35"/>
    </row>
    <row r="181" spans="1:59" s="29" customFormat="1" ht="12" customHeight="1" x14ac:dyDescent="0.3">
      <c r="A181" s="26"/>
      <c r="B181" s="26"/>
      <c r="C181" s="26"/>
      <c r="D181" s="27"/>
      <c r="E181" s="28"/>
      <c r="F181" s="27"/>
      <c r="G181" s="27"/>
      <c r="H181" s="32"/>
      <c r="I181" s="31"/>
      <c r="J181" s="33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  <c r="AA181" s="61"/>
      <c r="AB181" s="61"/>
      <c r="AC181" s="31"/>
      <c r="AD181" s="34"/>
      <c r="AE181" s="34"/>
      <c r="AF181" s="30"/>
      <c r="AG181" s="31"/>
      <c r="AH181" s="31"/>
      <c r="AI181" s="31"/>
      <c r="AJ181" s="31"/>
      <c r="AK181" s="31"/>
      <c r="AL181" s="102"/>
      <c r="AM181" s="103"/>
      <c r="AN181" s="103"/>
      <c r="AO181" s="103"/>
      <c r="AP181" s="103"/>
      <c r="AQ181" s="103"/>
      <c r="AR181" s="103"/>
      <c r="AS181" s="103"/>
      <c r="AT181" s="103"/>
      <c r="AU181" s="103"/>
      <c r="AV181" s="103"/>
      <c r="AW181" s="103"/>
      <c r="AX181" s="103"/>
      <c r="AY181" s="103"/>
      <c r="AZ181" s="103"/>
      <c r="BA181" s="103"/>
      <c r="BB181" s="103"/>
      <c r="BC181" s="103"/>
      <c r="BD181" s="103"/>
      <c r="BE181" s="103"/>
      <c r="BF181" s="35"/>
      <c r="BG181" s="35"/>
    </row>
    <row r="182" spans="1:59" s="29" customFormat="1" ht="12" customHeight="1" x14ac:dyDescent="0.3">
      <c r="A182" s="26"/>
      <c r="B182" s="26"/>
      <c r="C182" s="26"/>
      <c r="D182" s="27"/>
      <c r="E182" s="28"/>
      <c r="F182" s="27"/>
      <c r="G182" s="27"/>
      <c r="H182" s="32"/>
      <c r="I182" s="31"/>
      <c r="J182" s="33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  <c r="AA182" s="61"/>
      <c r="AB182" s="61"/>
      <c r="AC182" s="31"/>
      <c r="AD182" s="34"/>
      <c r="AE182" s="34"/>
      <c r="AF182" s="30"/>
      <c r="AG182" s="31"/>
      <c r="AH182" s="31"/>
      <c r="AI182" s="31"/>
      <c r="AJ182" s="31"/>
      <c r="AK182" s="31"/>
      <c r="AL182" s="102"/>
      <c r="AM182" s="103"/>
      <c r="AN182" s="103"/>
      <c r="AO182" s="103"/>
      <c r="AP182" s="103"/>
      <c r="AQ182" s="103"/>
      <c r="AR182" s="103"/>
      <c r="AS182" s="103"/>
      <c r="AT182" s="103"/>
      <c r="AU182" s="103"/>
      <c r="AV182" s="103"/>
      <c r="AW182" s="103"/>
      <c r="AX182" s="103"/>
      <c r="AY182" s="103"/>
      <c r="AZ182" s="103"/>
      <c r="BA182" s="103"/>
      <c r="BB182" s="103"/>
      <c r="BC182" s="103"/>
      <c r="BD182" s="103"/>
      <c r="BE182" s="103"/>
      <c r="BF182" s="35"/>
      <c r="BG182" s="35"/>
    </row>
    <row r="183" spans="1:59" s="29" customFormat="1" ht="12" customHeight="1" x14ac:dyDescent="0.3">
      <c r="A183" s="26"/>
      <c r="B183" s="26"/>
      <c r="C183" s="26"/>
      <c r="D183" s="27"/>
      <c r="E183" s="28"/>
      <c r="F183" s="27"/>
      <c r="G183" s="27"/>
      <c r="H183" s="32"/>
      <c r="I183" s="31"/>
      <c r="J183" s="33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  <c r="AA183" s="61"/>
      <c r="AB183" s="61"/>
      <c r="AC183" s="31"/>
      <c r="AD183" s="34"/>
      <c r="AE183" s="34"/>
      <c r="AF183" s="30"/>
      <c r="AG183" s="31"/>
      <c r="AH183" s="31"/>
      <c r="AI183" s="31"/>
      <c r="AJ183" s="31"/>
      <c r="AK183" s="31"/>
      <c r="AL183" s="102"/>
      <c r="AM183" s="103"/>
      <c r="AN183" s="103"/>
      <c r="AO183" s="103"/>
      <c r="AP183" s="103"/>
      <c r="AQ183" s="103"/>
      <c r="AR183" s="103"/>
      <c r="AS183" s="103"/>
      <c r="AT183" s="103"/>
      <c r="AU183" s="103"/>
      <c r="AV183" s="103"/>
      <c r="AW183" s="103"/>
      <c r="AX183" s="103"/>
      <c r="AY183" s="103"/>
      <c r="AZ183" s="103"/>
      <c r="BA183" s="103"/>
      <c r="BB183" s="103"/>
      <c r="BC183" s="103"/>
      <c r="BD183" s="103"/>
      <c r="BE183" s="103"/>
      <c r="BF183" s="35"/>
      <c r="BG183" s="35"/>
    </row>
    <row r="184" spans="1:59" s="29" customFormat="1" ht="12" customHeight="1" x14ac:dyDescent="0.3">
      <c r="A184" s="26"/>
      <c r="B184" s="26"/>
      <c r="C184" s="26"/>
      <c r="D184" s="27"/>
      <c r="E184" s="28"/>
      <c r="F184" s="27"/>
      <c r="G184" s="27"/>
      <c r="H184" s="32"/>
      <c r="I184" s="31"/>
      <c r="J184" s="33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  <c r="AA184" s="61"/>
      <c r="AB184" s="61"/>
      <c r="AC184" s="31"/>
      <c r="AD184" s="34"/>
      <c r="AE184" s="34"/>
      <c r="AF184" s="30"/>
      <c r="AG184" s="31"/>
      <c r="AH184" s="31"/>
      <c r="AI184" s="31"/>
      <c r="AJ184" s="31"/>
      <c r="AK184" s="31"/>
      <c r="AL184" s="102"/>
      <c r="AM184" s="103"/>
      <c r="AN184" s="103"/>
      <c r="AO184" s="103"/>
      <c r="AP184" s="103"/>
      <c r="AQ184" s="103"/>
      <c r="AR184" s="103"/>
      <c r="AS184" s="103"/>
      <c r="AT184" s="103"/>
      <c r="AU184" s="103"/>
      <c r="AV184" s="103"/>
      <c r="AW184" s="103"/>
      <c r="AX184" s="103"/>
      <c r="AY184" s="103"/>
      <c r="AZ184" s="103"/>
      <c r="BA184" s="103"/>
      <c r="BB184" s="103"/>
      <c r="BC184" s="103"/>
      <c r="BD184" s="103"/>
      <c r="BE184" s="103"/>
      <c r="BF184" s="35"/>
      <c r="BG184" s="35"/>
    </row>
    <row r="185" spans="1:59" s="29" customFormat="1" ht="12" customHeight="1" x14ac:dyDescent="0.3">
      <c r="A185" s="26"/>
      <c r="B185" s="26"/>
      <c r="C185" s="26"/>
      <c r="D185" s="27"/>
      <c r="E185" s="28"/>
      <c r="F185" s="27"/>
      <c r="G185" s="27"/>
      <c r="H185" s="32"/>
      <c r="I185" s="31"/>
      <c r="J185" s="33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31"/>
      <c r="AD185" s="34"/>
      <c r="AE185" s="34"/>
      <c r="AF185" s="30"/>
      <c r="AG185" s="31"/>
      <c r="AH185" s="31"/>
      <c r="AI185" s="31"/>
      <c r="AJ185" s="31"/>
      <c r="AK185" s="31"/>
      <c r="AL185" s="102"/>
      <c r="AM185" s="103"/>
      <c r="AN185" s="103"/>
      <c r="AO185" s="103"/>
      <c r="AP185" s="103"/>
      <c r="AQ185" s="103"/>
      <c r="AR185" s="103"/>
      <c r="AS185" s="103"/>
      <c r="AT185" s="103"/>
      <c r="AU185" s="103"/>
      <c r="AV185" s="103"/>
      <c r="AW185" s="103"/>
      <c r="AX185" s="103"/>
      <c r="AY185" s="103"/>
      <c r="AZ185" s="103"/>
      <c r="BA185" s="103"/>
      <c r="BB185" s="103"/>
      <c r="BC185" s="103"/>
      <c r="BD185" s="103"/>
      <c r="BE185" s="103"/>
      <c r="BF185" s="35"/>
      <c r="BG185" s="35"/>
    </row>
    <row r="186" spans="1:59" s="29" customFormat="1" ht="12" customHeight="1" x14ac:dyDescent="0.3">
      <c r="A186" s="26"/>
      <c r="B186" s="26"/>
      <c r="C186" s="26"/>
      <c r="D186" s="27"/>
      <c r="E186" s="28"/>
      <c r="F186" s="27"/>
      <c r="G186" s="27"/>
      <c r="H186" s="32"/>
      <c r="I186" s="31"/>
      <c r="J186" s="33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  <c r="AA186" s="61"/>
      <c r="AB186" s="61"/>
      <c r="AC186" s="31"/>
      <c r="AD186" s="34"/>
      <c r="AE186" s="34"/>
      <c r="AF186" s="30"/>
      <c r="AG186" s="31"/>
      <c r="AH186" s="31"/>
      <c r="AI186" s="31"/>
      <c r="AJ186" s="31"/>
      <c r="AK186" s="31"/>
      <c r="AL186" s="102"/>
      <c r="AM186" s="103"/>
      <c r="AN186" s="103"/>
      <c r="AO186" s="103"/>
      <c r="AP186" s="103"/>
      <c r="AQ186" s="103"/>
      <c r="AR186" s="103"/>
      <c r="AS186" s="103"/>
      <c r="AT186" s="103"/>
      <c r="AU186" s="103"/>
      <c r="AV186" s="103"/>
      <c r="AW186" s="103"/>
      <c r="AX186" s="103"/>
      <c r="AY186" s="103"/>
      <c r="AZ186" s="103"/>
      <c r="BA186" s="103"/>
      <c r="BB186" s="103"/>
      <c r="BC186" s="103"/>
      <c r="BD186" s="103"/>
      <c r="BE186" s="103"/>
      <c r="BF186" s="35"/>
      <c r="BG186" s="35"/>
    </row>
    <row r="187" spans="1:59" s="29" customFormat="1" ht="12" customHeight="1" x14ac:dyDescent="0.3">
      <c r="A187" s="26"/>
      <c r="B187" s="26"/>
      <c r="C187" s="26"/>
      <c r="D187" s="27"/>
      <c r="E187" s="28"/>
      <c r="F187" s="27"/>
      <c r="G187" s="27"/>
      <c r="H187" s="32"/>
      <c r="I187" s="31"/>
      <c r="J187" s="33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  <c r="AA187" s="61"/>
      <c r="AB187" s="61"/>
      <c r="AC187" s="31"/>
      <c r="AD187" s="34"/>
      <c r="AE187" s="34"/>
      <c r="AF187" s="30"/>
      <c r="AG187" s="31"/>
      <c r="AH187" s="31"/>
      <c r="AI187" s="31"/>
      <c r="AJ187" s="31"/>
      <c r="AK187" s="31"/>
      <c r="AL187" s="102"/>
      <c r="AM187" s="103"/>
      <c r="AN187" s="103"/>
      <c r="AO187" s="103"/>
      <c r="AP187" s="103"/>
      <c r="AQ187" s="103"/>
      <c r="AR187" s="103"/>
      <c r="AS187" s="103"/>
      <c r="AT187" s="103"/>
      <c r="AU187" s="103"/>
      <c r="AV187" s="103"/>
      <c r="AW187" s="103"/>
      <c r="AX187" s="103"/>
      <c r="AY187" s="103"/>
      <c r="AZ187" s="103"/>
      <c r="BA187" s="103"/>
      <c r="BB187" s="103"/>
      <c r="BC187" s="103"/>
      <c r="BD187" s="103"/>
      <c r="BE187" s="103"/>
      <c r="BF187" s="35"/>
      <c r="BG187" s="35"/>
    </row>
    <row r="188" spans="1:59" s="29" customFormat="1" ht="12" customHeight="1" x14ac:dyDescent="0.3">
      <c r="A188" s="26"/>
      <c r="B188" s="26"/>
      <c r="C188" s="26"/>
      <c r="D188" s="27"/>
      <c r="E188" s="28"/>
      <c r="F188" s="27"/>
      <c r="G188" s="27"/>
      <c r="H188" s="32"/>
      <c r="I188" s="31"/>
      <c r="J188" s="33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31"/>
      <c r="AD188" s="34"/>
      <c r="AE188" s="34"/>
      <c r="AF188" s="30"/>
      <c r="AG188" s="31"/>
      <c r="AH188" s="31"/>
      <c r="AI188" s="31"/>
      <c r="AJ188" s="31"/>
      <c r="AK188" s="31"/>
      <c r="AL188" s="102"/>
      <c r="AM188" s="103"/>
      <c r="AN188" s="103"/>
      <c r="AO188" s="103"/>
      <c r="AP188" s="103"/>
      <c r="AQ188" s="103"/>
      <c r="AR188" s="103"/>
      <c r="AS188" s="103"/>
      <c r="AT188" s="103"/>
      <c r="AU188" s="103"/>
      <c r="AV188" s="103"/>
      <c r="AW188" s="103"/>
      <c r="AX188" s="103"/>
      <c r="AY188" s="103"/>
      <c r="AZ188" s="103"/>
      <c r="BA188" s="103"/>
      <c r="BB188" s="103"/>
      <c r="BC188" s="103"/>
      <c r="BD188" s="103"/>
      <c r="BE188" s="103"/>
      <c r="BF188" s="35"/>
      <c r="BG188" s="35"/>
    </row>
    <row r="189" spans="1:59" s="29" customFormat="1" ht="12" customHeight="1" x14ac:dyDescent="0.3">
      <c r="A189" s="26"/>
      <c r="B189" s="26"/>
      <c r="C189" s="26"/>
      <c r="D189" s="27"/>
      <c r="E189" s="28"/>
      <c r="F189" s="27"/>
      <c r="G189" s="27"/>
      <c r="H189" s="32"/>
      <c r="I189" s="31"/>
      <c r="J189" s="33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  <c r="AA189" s="61"/>
      <c r="AB189" s="61"/>
      <c r="AC189" s="31"/>
      <c r="AD189" s="34"/>
      <c r="AE189" s="34"/>
      <c r="AF189" s="30"/>
      <c r="AG189" s="31"/>
      <c r="AH189" s="31"/>
      <c r="AI189" s="31"/>
      <c r="AJ189" s="31"/>
      <c r="AK189" s="31"/>
      <c r="AL189" s="102"/>
      <c r="AM189" s="103"/>
      <c r="AN189" s="103"/>
      <c r="AO189" s="103"/>
      <c r="AP189" s="103"/>
      <c r="AQ189" s="103"/>
      <c r="AR189" s="103"/>
      <c r="AS189" s="103"/>
      <c r="AT189" s="103"/>
      <c r="AU189" s="103"/>
      <c r="AV189" s="103"/>
      <c r="AW189" s="103"/>
      <c r="AX189" s="103"/>
      <c r="AY189" s="103"/>
      <c r="AZ189" s="103"/>
      <c r="BA189" s="103"/>
      <c r="BB189" s="103"/>
      <c r="BC189" s="103"/>
      <c r="BD189" s="103"/>
      <c r="BE189" s="103"/>
      <c r="BF189" s="35"/>
      <c r="BG189" s="35"/>
    </row>
    <row r="190" spans="1:59" s="29" customFormat="1" ht="12" customHeight="1" x14ac:dyDescent="0.3">
      <c r="A190" s="26"/>
      <c r="B190" s="26"/>
      <c r="C190" s="26"/>
      <c r="D190" s="27"/>
      <c r="E190" s="28"/>
      <c r="F190" s="27"/>
      <c r="G190" s="27"/>
      <c r="H190" s="32"/>
      <c r="I190" s="31"/>
      <c r="J190" s="33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  <c r="AA190" s="61"/>
      <c r="AB190" s="61"/>
      <c r="AC190" s="31"/>
      <c r="AD190" s="34"/>
      <c r="AE190" s="34"/>
      <c r="AF190" s="30"/>
      <c r="AG190" s="31"/>
      <c r="AH190" s="31"/>
      <c r="AI190" s="31"/>
      <c r="AJ190" s="31"/>
      <c r="AK190" s="31"/>
      <c r="AL190" s="102"/>
      <c r="AM190" s="103"/>
      <c r="AN190" s="103"/>
      <c r="AO190" s="103"/>
      <c r="AP190" s="103"/>
      <c r="AQ190" s="103"/>
      <c r="AR190" s="103"/>
      <c r="AS190" s="103"/>
      <c r="AT190" s="103"/>
      <c r="AU190" s="103"/>
      <c r="AV190" s="103"/>
      <c r="AW190" s="103"/>
      <c r="AX190" s="103"/>
      <c r="AY190" s="103"/>
      <c r="AZ190" s="103"/>
      <c r="BA190" s="103"/>
      <c r="BB190" s="103"/>
      <c r="BC190" s="103"/>
      <c r="BD190" s="103"/>
      <c r="BE190" s="103"/>
      <c r="BF190" s="35"/>
      <c r="BG190" s="35"/>
    </row>
    <row r="191" spans="1:59" s="29" customFormat="1" ht="12" customHeight="1" x14ac:dyDescent="0.3">
      <c r="A191" s="26"/>
      <c r="B191" s="26"/>
      <c r="C191" s="26"/>
      <c r="D191" s="27"/>
      <c r="E191" s="28"/>
      <c r="F191" s="27"/>
      <c r="G191" s="27"/>
      <c r="H191" s="32"/>
      <c r="I191" s="31"/>
      <c r="J191" s="33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  <c r="AA191" s="61"/>
      <c r="AB191" s="61"/>
      <c r="AC191" s="31"/>
      <c r="AD191" s="34"/>
      <c r="AE191" s="34"/>
      <c r="AF191" s="30"/>
      <c r="AG191" s="31"/>
      <c r="AH191" s="31"/>
      <c r="AI191" s="31"/>
      <c r="AJ191" s="31"/>
      <c r="AK191" s="31"/>
      <c r="AL191" s="102"/>
      <c r="AM191" s="103"/>
      <c r="AN191" s="103"/>
      <c r="AO191" s="103"/>
      <c r="AP191" s="103"/>
      <c r="AQ191" s="103"/>
      <c r="AR191" s="103"/>
      <c r="AS191" s="103"/>
      <c r="AT191" s="103"/>
      <c r="AU191" s="103"/>
      <c r="AV191" s="103"/>
      <c r="AW191" s="103"/>
      <c r="AX191" s="103"/>
      <c r="AY191" s="103"/>
      <c r="AZ191" s="103"/>
      <c r="BA191" s="103"/>
      <c r="BB191" s="103"/>
      <c r="BC191" s="103"/>
      <c r="BD191" s="103"/>
      <c r="BE191" s="103"/>
      <c r="BF191" s="35"/>
      <c r="BG191" s="35"/>
    </row>
    <row r="192" spans="1:59" s="29" customFormat="1" ht="12" customHeight="1" x14ac:dyDescent="0.3">
      <c r="A192" s="26"/>
      <c r="B192" s="26"/>
      <c r="C192" s="26"/>
      <c r="D192" s="27"/>
      <c r="E192" s="28"/>
      <c r="F192" s="27"/>
      <c r="G192" s="27"/>
      <c r="H192" s="32"/>
      <c r="I192" s="31"/>
      <c r="J192" s="33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  <c r="AA192" s="61"/>
      <c r="AB192" s="61"/>
      <c r="AC192" s="31"/>
      <c r="AD192" s="34"/>
      <c r="AE192" s="34"/>
      <c r="AF192" s="30"/>
      <c r="AG192" s="31"/>
      <c r="AH192" s="31"/>
      <c r="AI192" s="31"/>
      <c r="AJ192" s="31"/>
      <c r="AK192" s="31"/>
      <c r="AL192" s="102"/>
      <c r="AM192" s="103"/>
      <c r="AN192" s="103"/>
      <c r="AO192" s="103"/>
      <c r="AP192" s="103"/>
      <c r="AQ192" s="103"/>
      <c r="AR192" s="103"/>
      <c r="AS192" s="103"/>
      <c r="AT192" s="103"/>
      <c r="AU192" s="103"/>
      <c r="AV192" s="103"/>
      <c r="AW192" s="103"/>
      <c r="AX192" s="103"/>
      <c r="AY192" s="103"/>
      <c r="AZ192" s="103"/>
      <c r="BA192" s="103"/>
      <c r="BB192" s="103"/>
      <c r="BC192" s="103"/>
      <c r="BD192" s="103"/>
      <c r="BE192" s="103"/>
      <c r="BF192" s="35"/>
      <c r="BG192" s="35"/>
    </row>
    <row r="193" spans="1:59" s="29" customFormat="1" ht="12" customHeight="1" x14ac:dyDescent="0.3">
      <c r="A193" s="26"/>
      <c r="B193" s="26"/>
      <c r="C193" s="26"/>
      <c r="D193" s="27"/>
      <c r="E193" s="28"/>
      <c r="F193" s="27"/>
      <c r="G193" s="27"/>
      <c r="H193" s="32"/>
      <c r="I193" s="31"/>
      <c r="J193" s="33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  <c r="AA193" s="61"/>
      <c r="AB193" s="61"/>
      <c r="AC193" s="31"/>
      <c r="AD193" s="34"/>
      <c r="AE193" s="34"/>
      <c r="AF193" s="30"/>
      <c r="AG193" s="31"/>
      <c r="AH193" s="31"/>
      <c r="AI193" s="31"/>
      <c r="AJ193" s="31"/>
      <c r="AK193" s="31"/>
      <c r="AL193" s="102"/>
      <c r="AM193" s="103"/>
      <c r="AN193" s="103"/>
      <c r="AO193" s="103"/>
      <c r="AP193" s="103"/>
      <c r="AQ193" s="103"/>
      <c r="AR193" s="103"/>
      <c r="AS193" s="103"/>
      <c r="AT193" s="103"/>
      <c r="AU193" s="103"/>
      <c r="AV193" s="103"/>
      <c r="AW193" s="103"/>
      <c r="AX193" s="103"/>
      <c r="AY193" s="103"/>
      <c r="AZ193" s="103"/>
      <c r="BA193" s="103"/>
      <c r="BB193" s="103"/>
      <c r="BC193" s="103"/>
      <c r="BD193" s="103"/>
      <c r="BE193" s="103"/>
      <c r="BF193" s="35"/>
      <c r="BG193" s="35"/>
    </row>
    <row r="194" spans="1:59" s="29" customFormat="1" ht="12" customHeight="1" x14ac:dyDescent="0.3">
      <c r="A194" s="26"/>
      <c r="B194" s="26"/>
      <c r="C194" s="26"/>
      <c r="D194" s="27"/>
      <c r="E194" s="28"/>
      <c r="F194" s="27"/>
      <c r="G194" s="27"/>
      <c r="H194" s="32"/>
      <c r="I194" s="31"/>
      <c r="J194" s="33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31"/>
      <c r="AD194" s="34"/>
      <c r="AE194" s="34"/>
      <c r="AF194" s="30"/>
      <c r="AG194" s="31"/>
      <c r="AH194" s="31"/>
      <c r="AI194" s="31"/>
      <c r="AJ194" s="31"/>
      <c r="AK194" s="31"/>
      <c r="AL194" s="102"/>
      <c r="AM194" s="103"/>
      <c r="AN194" s="103"/>
      <c r="AO194" s="103"/>
      <c r="AP194" s="103"/>
      <c r="AQ194" s="103"/>
      <c r="AR194" s="103"/>
      <c r="AS194" s="103"/>
      <c r="AT194" s="103"/>
      <c r="AU194" s="103"/>
      <c r="AV194" s="103"/>
      <c r="AW194" s="103"/>
      <c r="AX194" s="103"/>
      <c r="AY194" s="103"/>
      <c r="AZ194" s="103"/>
      <c r="BA194" s="103"/>
      <c r="BB194" s="103"/>
      <c r="BC194" s="103"/>
      <c r="BD194" s="103"/>
      <c r="BE194" s="103"/>
      <c r="BF194" s="35"/>
      <c r="BG194" s="35"/>
    </row>
    <row r="195" spans="1:59" s="29" customFormat="1" ht="12" customHeight="1" x14ac:dyDescent="0.3">
      <c r="A195" s="26"/>
      <c r="B195" s="26"/>
      <c r="C195" s="26"/>
      <c r="D195" s="27"/>
      <c r="E195" s="28"/>
      <c r="F195" s="27"/>
      <c r="G195" s="27"/>
      <c r="H195" s="32"/>
      <c r="I195" s="31"/>
      <c r="J195" s="33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31"/>
      <c r="AD195" s="34"/>
      <c r="AE195" s="34"/>
      <c r="AF195" s="30"/>
      <c r="AG195" s="31"/>
      <c r="AH195" s="31"/>
      <c r="AI195" s="31"/>
      <c r="AJ195" s="31"/>
      <c r="AK195" s="31"/>
      <c r="AL195" s="102"/>
      <c r="AM195" s="103"/>
      <c r="AN195" s="103"/>
      <c r="AO195" s="103"/>
      <c r="AP195" s="103"/>
      <c r="AQ195" s="103"/>
      <c r="AR195" s="103"/>
      <c r="AS195" s="103"/>
      <c r="AT195" s="103"/>
      <c r="AU195" s="103"/>
      <c r="AV195" s="103"/>
      <c r="AW195" s="103"/>
      <c r="AX195" s="103"/>
      <c r="AY195" s="103"/>
      <c r="AZ195" s="103"/>
      <c r="BA195" s="103"/>
      <c r="BB195" s="103"/>
      <c r="BC195" s="103"/>
      <c r="BD195" s="103"/>
      <c r="BE195" s="103"/>
      <c r="BF195" s="35"/>
      <c r="BG195" s="35"/>
    </row>
    <row r="196" spans="1:59" s="29" customFormat="1" ht="12" customHeight="1" x14ac:dyDescent="0.3">
      <c r="A196" s="26"/>
      <c r="B196" s="26"/>
      <c r="C196" s="26"/>
      <c r="D196" s="27"/>
      <c r="E196" s="28"/>
      <c r="F196" s="27"/>
      <c r="G196" s="27"/>
      <c r="H196" s="32"/>
      <c r="I196" s="31"/>
      <c r="J196" s="33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31"/>
      <c r="AD196" s="34"/>
      <c r="AE196" s="34"/>
      <c r="AF196" s="30"/>
      <c r="AG196" s="31"/>
      <c r="AH196" s="31"/>
      <c r="AI196" s="31"/>
      <c r="AJ196" s="31"/>
      <c r="AK196" s="31"/>
      <c r="AL196" s="102"/>
      <c r="AM196" s="103"/>
      <c r="AN196" s="103"/>
      <c r="AO196" s="103"/>
      <c r="AP196" s="103"/>
      <c r="AQ196" s="103"/>
      <c r="AR196" s="103"/>
      <c r="AS196" s="103"/>
      <c r="AT196" s="103"/>
      <c r="AU196" s="103"/>
      <c r="AV196" s="103"/>
      <c r="AW196" s="103"/>
      <c r="AX196" s="103"/>
      <c r="AY196" s="103"/>
      <c r="AZ196" s="103"/>
      <c r="BA196" s="103"/>
      <c r="BB196" s="103"/>
      <c r="BC196" s="103"/>
      <c r="BD196" s="103"/>
      <c r="BE196" s="103"/>
      <c r="BF196" s="35"/>
      <c r="BG196" s="35"/>
    </row>
    <row r="197" spans="1:59" s="29" customFormat="1" ht="12" customHeight="1" x14ac:dyDescent="0.3">
      <c r="A197" s="26"/>
      <c r="B197" s="26"/>
      <c r="C197" s="26"/>
      <c r="D197" s="27"/>
      <c r="E197" s="28"/>
      <c r="F197" s="27"/>
      <c r="G197" s="27"/>
      <c r="H197" s="32"/>
      <c r="I197" s="31"/>
      <c r="J197" s="33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31"/>
      <c r="AD197" s="34"/>
      <c r="AE197" s="34"/>
      <c r="AF197" s="30"/>
      <c r="AG197" s="31"/>
      <c r="AH197" s="31"/>
      <c r="AI197" s="31"/>
      <c r="AJ197" s="31"/>
      <c r="AK197" s="31"/>
      <c r="AL197" s="102"/>
      <c r="AM197" s="103"/>
      <c r="AN197" s="103"/>
      <c r="AO197" s="103"/>
      <c r="AP197" s="103"/>
      <c r="AQ197" s="103"/>
      <c r="AR197" s="103"/>
      <c r="AS197" s="103"/>
      <c r="AT197" s="103"/>
      <c r="AU197" s="103"/>
      <c r="AV197" s="103"/>
      <c r="AW197" s="103"/>
      <c r="AX197" s="103"/>
      <c r="AY197" s="103"/>
      <c r="AZ197" s="103"/>
      <c r="BA197" s="103"/>
      <c r="BB197" s="103"/>
      <c r="BC197" s="103"/>
      <c r="BD197" s="103"/>
      <c r="BE197" s="103"/>
      <c r="BF197" s="35"/>
      <c r="BG197" s="35"/>
    </row>
    <row r="198" spans="1:59" s="29" customFormat="1" ht="12" customHeight="1" x14ac:dyDescent="0.3">
      <c r="A198" s="26"/>
      <c r="B198" s="26"/>
      <c r="C198" s="26"/>
      <c r="D198" s="27"/>
      <c r="E198" s="28"/>
      <c r="F198" s="27"/>
      <c r="G198" s="27"/>
      <c r="H198" s="32"/>
      <c r="I198" s="31"/>
      <c r="J198" s="33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31"/>
      <c r="AD198" s="34"/>
      <c r="AE198" s="34"/>
      <c r="AF198" s="30"/>
      <c r="AG198" s="31"/>
      <c r="AH198" s="31"/>
      <c r="AI198" s="31"/>
      <c r="AJ198" s="31"/>
      <c r="AK198" s="31"/>
      <c r="AL198" s="102"/>
      <c r="AM198" s="103"/>
      <c r="AN198" s="103"/>
      <c r="AO198" s="103"/>
      <c r="AP198" s="103"/>
      <c r="AQ198" s="103"/>
      <c r="AR198" s="103"/>
      <c r="AS198" s="103"/>
      <c r="AT198" s="103"/>
      <c r="AU198" s="103"/>
      <c r="AV198" s="103"/>
      <c r="AW198" s="103"/>
      <c r="AX198" s="103"/>
      <c r="AY198" s="103"/>
      <c r="AZ198" s="103"/>
      <c r="BA198" s="103"/>
      <c r="BB198" s="103"/>
      <c r="BC198" s="103"/>
      <c r="BD198" s="103"/>
      <c r="BE198" s="103"/>
      <c r="BF198" s="35"/>
      <c r="BG198" s="35"/>
    </row>
    <row r="199" spans="1:59" s="29" customFormat="1" ht="12" customHeight="1" x14ac:dyDescent="0.3">
      <c r="A199" s="26"/>
      <c r="B199" s="26"/>
      <c r="C199" s="26"/>
      <c r="D199" s="27"/>
      <c r="E199" s="28"/>
      <c r="F199" s="27"/>
      <c r="G199" s="27"/>
      <c r="H199" s="32"/>
      <c r="I199" s="31"/>
      <c r="J199" s="33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31"/>
      <c r="AD199" s="34"/>
      <c r="AE199" s="34"/>
      <c r="AF199" s="30"/>
      <c r="AG199" s="31"/>
      <c r="AH199" s="31"/>
      <c r="AI199" s="31"/>
      <c r="AJ199" s="31"/>
      <c r="AK199" s="31"/>
      <c r="AL199" s="102"/>
      <c r="AM199" s="103"/>
      <c r="AN199" s="103"/>
      <c r="AO199" s="103"/>
      <c r="AP199" s="103"/>
      <c r="AQ199" s="103"/>
      <c r="AR199" s="103"/>
      <c r="AS199" s="103"/>
      <c r="AT199" s="103"/>
      <c r="AU199" s="103"/>
      <c r="AV199" s="103"/>
      <c r="AW199" s="103"/>
      <c r="AX199" s="103"/>
      <c r="AY199" s="103"/>
      <c r="AZ199" s="103"/>
      <c r="BA199" s="103"/>
      <c r="BB199" s="103"/>
      <c r="BC199" s="103"/>
      <c r="BD199" s="103"/>
      <c r="BE199" s="103"/>
      <c r="BF199" s="35"/>
      <c r="BG199" s="35"/>
    </row>
    <row r="200" spans="1:59" s="29" customFormat="1" ht="12" customHeight="1" x14ac:dyDescent="0.3">
      <c r="A200" s="26"/>
      <c r="B200" s="26"/>
      <c r="C200" s="26"/>
      <c r="D200" s="27"/>
      <c r="E200" s="28"/>
      <c r="F200" s="27"/>
      <c r="G200" s="27"/>
      <c r="H200" s="32"/>
      <c r="I200" s="31"/>
      <c r="J200" s="33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31"/>
      <c r="AD200" s="34"/>
      <c r="AE200" s="34"/>
      <c r="AF200" s="30"/>
      <c r="AG200" s="31"/>
      <c r="AH200" s="31"/>
      <c r="AI200" s="31"/>
      <c r="AJ200" s="31"/>
      <c r="AK200" s="31"/>
      <c r="AL200" s="102"/>
      <c r="AM200" s="103"/>
      <c r="AN200" s="103"/>
      <c r="AO200" s="103"/>
      <c r="AP200" s="103"/>
      <c r="AQ200" s="103"/>
      <c r="AR200" s="103"/>
      <c r="AS200" s="103"/>
      <c r="AT200" s="103"/>
      <c r="AU200" s="103"/>
      <c r="AV200" s="103"/>
      <c r="AW200" s="103"/>
      <c r="AX200" s="103"/>
      <c r="AY200" s="103"/>
      <c r="AZ200" s="103"/>
      <c r="BA200" s="103"/>
      <c r="BB200" s="103"/>
      <c r="BC200" s="103"/>
      <c r="BD200" s="103"/>
      <c r="BE200" s="103"/>
      <c r="BF200" s="35"/>
      <c r="BG200" s="35"/>
    </row>
    <row r="201" spans="1:59" s="29" customFormat="1" ht="12" customHeight="1" x14ac:dyDescent="0.3">
      <c r="A201" s="26"/>
      <c r="B201" s="26"/>
      <c r="C201" s="26"/>
      <c r="D201" s="27"/>
      <c r="E201" s="28"/>
      <c r="F201" s="27"/>
      <c r="G201" s="27"/>
      <c r="H201" s="32"/>
      <c r="I201" s="31"/>
      <c r="J201" s="33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31"/>
      <c r="AD201" s="34"/>
      <c r="AE201" s="34"/>
      <c r="AF201" s="30"/>
      <c r="AG201" s="31"/>
      <c r="AH201" s="31"/>
      <c r="AI201" s="31"/>
      <c r="AJ201" s="31"/>
      <c r="AK201" s="31"/>
      <c r="AL201" s="102"/>
      <c r="AM201" s="103"/>
      <c r="AN201" s="103"/>
      <c r="AO201" s="103"/>
      <c r="AP201" s="103"/>
      <c r="AQ201" s="103"/>
      <c r="AR201" s="103"/>
      <c r="AS201" s="103"/>
      <c r="AT201" s="103"/>
      <c r="AU201" s="103"/>
      <c r="AV201" s="103"/>
      <c r="AW201" s="103"/>
      <c r="AX201" s="103"/>
      <c r="AY201" s="103"/>
      <c r="AZ201" s="103"/>
      <c r="BA201" s="103"/>
      <c r="BB201" s="103"/>
      <c r="BC201" s="103"/>
      <c r="BD201" s="103"/>
      <c r="BE201" s="103"/>
      <c r="BF201" s="35"/>
      <c r="BG201" s="35"/>
    </row>
    <row r="202" spans="1:59" s="29" customFormat="1" ht="12" customHeight="1" x14ac:dyDescent="0.3">
      <c r="A202" s="26"/>
      <c r="B202" s="26"/>
      <c r="C202" s="26"/>
      <c r="D202" s="27"/>
      <c r="E202" s="28"/>
      <c r="F202" s="27"/>
      <c r="G202" s="27"/>
      <c r="H202" s="32"/>
      <c r="I202" s="31"/>
      <c r="J202" s="33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31"/>
      <c r="AD202" s="34"/>
      <c r="AE202" s="34"/>
      <c r="AF202" s="30"/>
      <c r="AG202" s="31"/>
      <c r="AH202" s="31"/>
      <c r="AI202" s="31"/>
      <c r="AJ202" s="31"/>
      <c r="AK202" s="31"/>
      <c r="AL202" s="102"/>
      <c r="AM202" s="103"/>
      <c r="AN202" s="103"/>
      <c r="AO202" s="103"/>
      <c r="AP202" s="103"/>
      <c r="AQ202" s="103"/>
      <c r="AR202" s="103"/>
      <c r="AS202" s="103"/>
      <c r="AT202" s="103"/>
      <c r="AU202" s="103"/>
      <c r="AV202" s="103"/>
      <c r="AW202" s="103"/>
      <c r="AX202" s="103"/>
      <c r="AY202" s="103"/>
      <c r="AZ202" s="103"/>
      <c r="BA202" s="103"/>
      <c r="BB202" s="103"/>
      <c r="BC202" s="103"/>
      <c r="BD202" s="103"/>
      <c r="BE202" s="103"/>
      <c r="BF202" s="35"/>
      <c r="BG202" s="35"/>
    </row>
    <row r="203" spans="1:59" s="29" customFormat="1" ht="12" customHeight="1" x14ac:dyDescent="0.3">
      <c r="A203" s="26"/>
      <c r="B203" s="26"/>
      <c r="C203" s="26"/>
      <c r="D203" s="27"/>
      <c r="E203" s="28"/>
      <c r="F203" s="27"/>
      <c r="G203" s="27"/>
      <c r="H203" s="32"/>
      <c r="I203" s="31"/>
      <c r="J203" s="33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31"/>
      <c r="AD203" s="34"/>
      <c r="AE203" s="34"/>
      <c r="AF203" s="30"/>
      <c r="AG203" s="31"/>
      <c r="AH203" s="31"/>
      <c r="AI203" s="31"/>
      <c r="AJ203" s="31"/>
      <c r="AK203" s="31"/>
      <c r="AL203" s="102"/>
      <c r="AM203" s="103"/>
      <c r="AN203" s="103"/>
      <c r="AO203" s="103"/>
      <c r="AP203" s="103"/>
      <c r="AQ203" s="103"/>
      <c r="AR203" s="103"/>
      <c r="AS203" s="103"/>
      <c r="AT203" s="103"/>
      <c r="AU203" s="103"/>
      <c r="AV203" s="103"/>
      <c r="AW203" s="103"/>
      <c r="AX203" s="103"/>
      <c r="AY203" s="103"/>
      <c r="AZ203" s="103"/>
      <c r="BA203" s="103"/>
      <c r="BB203" s="103"/>
      <c r="BC203" s="103"/>
      <c r="BD203" s="103"/>
      <c r="BE203" s="103"/>
      <c r="BF203" s="35"/>
      <c r="BG203" s="35"/>
    </row>
    <row r="204" spans="1:59" s="29" customFormat="1" ht="12" customHeight="1" x14ac:dyDescent="0.3">
      <c r="A204" s="26"/>
      <c r="B204" s="26"/>
      <c r="C204" s="26"/>
      <c r="D204" s="27"/>
      <c r="E204" s="28"/>
      <c r="F204" s="27"/>
      <c r="G204" s="27"/>
      <c r="H204" s="32"/>
      <c r="I204" s="31"/>
      <c r="J204" s="33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31"/>
      <c r="AD204" s="34"/>
      <c r="AE204" s="34"/>
      <c r="AF204" s="30"/>
      <c r="AG204" s="31"/>
      <c r="AH204" s="31"/>
      <c r="AI204" s="31"/>
      <c r="AJ204" s="31"/>
      <c r="AK204" s="31"/>
      <c r="AL204" s="102"/>
      <c r="AM204" s="103"/>
      <c r="AN204" s="103"/>
      <c r="AO204" s="103"/>
      <c r="AP204" s="103"/>
      <c r="AQ204" s="103"/>
      <c r="AR204" s="103"/>
      <c r="AS204" s="103"/>
      <c r="AT204" s="103"/>
      <c r="AU204" s="103"/>
      <c r="AV204" s="103"/>
      <c r="AW204" s="103"/>
      <c r="AX204" s="103"/>
      <c r="AY204" s="103"/>
      <c r="AZ204" s="103"/>
      <c r="BA204" s="103"/>
      <c r="BB204" s="103"/>
      <c r="BC204" s="103"/>
      <c r="BD204" s="103"/>
      <c r="BE204" s="103"/>
      <c r="BF204" s="35"/>
      <c r="BG204" s="35"/>
    </row>
    <row r="205" spans="1:59" s="29" customFormat="1" ht="12" customHeight="1" x14ac:dyDescent="0.3">
      <c r="A205" s="26"/>
      <c r="B205" s="26"/>
      <c r="C205" s="26"/>
      <c r="D205" s="27"/>
      <c r="E205" s="28"/>
      <c r="F205" s="27"/>
      <c r="G205" s="27"/>
      <c r="H205" s="32"/>
      <c r="I205" s="31"/>
      <c r="J205" s="33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31"/>
      <c r="AD205" s="34"/>
      <c r="AE205" s="34"/>
      <c r="AF205" s="30"/>
      <c r="AG205" s="31"/>
      <c r="AH205" s="31"/>
      <c r="AI205" s="31"/>
      <c r="AJ205" s="31"/>
      <c r="AK205" s="31"/>
      <c r="AL205" s="102"/>
      <c r="AM205" s="103"/>
      <c r="AN205" s="103"/>
      <c r="AO205" s="103"/>
      <c r="AP205" s="103"/>
      <c r="AQ205" s="103"/>
      <c r="AR205" s="103"/>
      <c r="AS205" s="103"/>
      <c r="AT205" s="103"/>
      <c r="AU205" s="103"/>
      <c r="AV205" s="103"/>
      <c r="AW205" s="103"/>
      <c r="AX205" s="103"/>
      <c r="AY205" s="103"/>
      <c r="AZ205" s="103"/>
      <c r="BA205" s="103"/>
      <c r="BB205" s="103"/>
      <c r="BC205" s="103"/>
      <c r="BD205" s="103"/>
      <c r="BE205" s="103"/>
      <c r="BF205" s="35"/>
      <c r="BG205" s="35"/>
    </row>
    <row r="206" spans="1:59" s="29" customFormat="1" ht="12" customHeight="1" x14ac:dyDescent="0.3">
      <c r="A206" s="26"/>
      <c r="B206" s="26"/>
      <c r="C206" s="26"/>
      <c r="D206" s="27"/>
      <c r="E206" s="28"/>
      <c r="F206" s="27"/>
      <c r="G206" s="27"/>
      <c r="H206" s="32"/>
      <c r="I206" s="31"/>
      <c r="J206" s="33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  <c r="AA206" s="61"/>
      <c r="AB206" s="61"/>
      <c r="AC206" s="31"/>
      <c r="AD206" s="34"/>
      <c r="AE206" s="34"/>
      <c r="AF206" s="30"/>
      <c r="AG206" s="31"/>
      <c r="AH206" s="31"/>
      <c r="AI206" s="31"/>
      <c r="AJ206" s="31"/>
      <c r="AK206" s="31"/>
      <c r="AL206" s="102"/>
      <c r="AM206" s="103"/>
      <c r="AN206" s="103"/>
      <c r="AO206" s="103"/>
      <c r="AP206" s="103"/>
      <c r="AQ206" s="103"/>
      <c r="AR206" s="103"/>
      <c r="AS206" s="103"/>
      <c r="AT206" s="103"/>
      <c r="AU206" s="103"/>
      <c r="AV206" s="103"/>
      <c r="AW206" s="103"/>
      <c r="AX206" s="103"/>
      <c r="AY206" s="103"/>
      <c r="AZ206" s="103"/>
      <c r="BA206" s="103"/>
      <c r="BB206" s="103"/>
      <c r="BC206" s="103"/>
      <c r="BD206" s="103"/>
      <c r="BE206" s="103"/>
      <c r="BF206" s="35"/>
      <c r="BG206" s="35"/>
    </row>
    <row r="207" spans="1:59" s="29" customFormat="1" ht="12" customHeight="1" x14ac:dyDescent="0.3">
      <c r="A207" s="26"/>
      <c r="B207" s="26"/>
      <c r="C207" s="26"/>
      <c r="D207" s="27"/>
      <c r="E207" s="28"/>
      <c r="F207" s="27"/>
      <c r="G207" s="27"/>
      <c r="H207" s="32"/>
      <c r="I207" s="31"/>
      <c r="J207" s="33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  <c r="AA207" s="61"/>
      <c r="AB207" s="61"/>
      <c r="AC207" s="31"/>
      <c r="AD207" s="34"/>
      <c r="AE207" s="34"/>
      <c r="AF207" s="30"/>
      <c r="AG207" s="31"/>
      <c r="AH207" s="31"/>
      <c r="AI207" s="31"/>
      <c r="AJ207" s="31"/>
      <c r="AK207" s="31"/>
      <c r="AL207" s="102"/>
      <c r="AM207" s="103"/>
      <c r="AN207" s="103"/>
      <c r="AO207" s="103"/>
      <c r="AP207" s="103"/>
      <c r="AQ207" s="103"/>
      <c r="AR207" s="103"/>
      <c r="AS207" s="103"/>
      <c r="AT207" s="103"/>
      <c r="AU207" s="103"/>
      <c r="AV207" s="103"/>
      <c r="AW207" s="103"/>
      <c r="AX207" s="103"/>
      <c r="AY207" s="103"/>
      <c r="AZ207" s="103"/>
      <c r="BA207" s="103"/>
      <c r="BB207" s="103"/>
      <c r="BC207" s="103"/>
      <c r="BD207" s="103"/>
      <c r="BE207" s="103"/>
      <c r="BF207" s="35"/>
      <c r="BG207" s="35"/>
    </row>
    <row r="208" spans="1:59" s="29" customFormat="1" ht="12" customHeight="1" x14ac:dyDescent="0.3">
      <c r="A208" s="26"/>
      <c r="B208" s="26"/>
      <c r="C208" s="26"/>
      <c r="D208" s="27"/>
      <c r="E208" s="28"/>
      <c r="F208" s="27"/>
      <c r="G208" s="27"/>
      <c r="H208" s="32"/>
      <c r="I208" s="31"/>
      <c r="J208" s="33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31"/>
      <c r="AD208" s="34"/>
      <c r="AE208" s="34"/>
      <c r="AF208" s="30"/>
      <c r="AG208" s="31"/>
      <c r="AH208" s="31"/>
      <c r="AI208" s="31"/>
      <c r="AJ208" s="31"/>
      <c r="AK208" s="31"/>
      <c r="AL208" s="102"/>
      <c r="AM208" s="103"/>
      <c r="AN208" s="103"/>
      <c r="AO208" s="103"/>
      <c r="AP208" s="103"/>
      <c r="AQ208" s="103"/>
      <c r="AR208" s="103"/>
      <c r="AS208" s="103"/>
      <c r="AT208" s="103"/>
      <c r="AU208" s="103"/>
      <c r="AV208" s="103"/>
      <c r="AW208" s="103"/>
      <c r="AX208" s="103"/>
      <c r="AY208" s="103"/>
      <c r="AZ208" s="103"/>
      <c r="BA208" s="103"/>
      <c r="BB208" s="103"/>
      <c r="BC208" s="103"/>
      <c r="BD208" s="103"/>
      <c r="BE208" s="103"/>
      <c r="BF208" s="35"/>
      <c r="BG208" s="35"/>
    </row>
    <row r="209" spans="1:59" s="29" customFormat="1" ht="12" customHeight="1" x14ac:dyDescent="0.3">
      <c r="A209" s="26"/>
      <c r="B209" s="26"/>
      <c r="C209" s="26"/>
      <c r="D209" s="27"/>
      <c r="E209" s="28"/>
      <c r="F209" s="27"/>
      <c r="G209" s="27"/>
      <c r="H209" s="32"/>
      <c r="I209" s="31"/>
      <c r="J209" s="33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31"/>
      <c r="AD209" s="34"/>
      <c r="AE209" s="34"/>
      <c r="AF209" s="30"/>
      <c r="AG209" s="31"/>
      <c r="AH209" s="31"/>
      <c r="AI209" s="31"/>
      <c r="AJ209" s="31"/>
      <c r="AK209" s="31"/>
      <c r="AL209" s="102"/>
      <c r="AM209" s="103"/>
      <c r="AN209" s="103"/>
      <c r="AO209" s="103"/>
      <c r="AP209" s="103"/>
      <c r="AQ209" s="103"/>
      <c r="AR209" s="103"/>
      <c r="AS209" s="103"/>
      <c r="AT209" s="103"/>
      <c r="AU209" s="103"/>
      <c r="AV209" s="103"/>
      <c r="AW209" s="103"/>
      <c r="AX209" s="103"/>
      <c r="AY209" s="103"/>
      <c r="AZ209" s="103"/>
      <c r="BA209" s="103"/>
      <c r="BB209" s="103"/>
      <c r="BC209" s="103"/>
      <c r="BD209" s="103"/>
      <c r="BE209" s="103"/>
      <c r="BF209" s="35"/>
      <c r="BG209" s="35"/>
    </row>
    <row r="210" spans="1:59" s="29" customFormat="1" ht="12" customHeight="1" x14ac:dyDescent="0.3">
      <c r="A210" s="26"/>
      <c r="B210" s="26"/>
      <c r="C210" s="26"/>
      <c r="D210" s="27"/>
      <c r="E210" s="28"/>
      <c r="F210" s="27"/>
      <c r="G210" s="27"/>
      <c r="H210" s="32"/>
      <c r="I210" s="31"/>
      <c r="J210" s="33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31"/>
      <c r="AD210" s="34"/>
      <c r="AE210" s="34"/>
      <c r="AF210" s="30"/>
      <c r="AG210" s="31"/>
      <c r="AH210" s="31"/>
      <c r="AI210" s="31"/>
      <c r="AJ210" s="31"/>
      <c r="AK210" s="31"/>
      <c r="AL210" s="102"/>
      <c r="AM210" s="103"/>
      <c r="AN210" s="103"/>
      <c r="AO210" s="103"/>
      <c r="AP210" s="103"/>
      <c r="AQ210" s="103"/>
      <c r="AR210" s="103"/>
      <c r="AS210" s="103"/>
      <c r="AT210" s="103"/>
      <c r="AU210" s="103"/>
      <c r="AV210" s="103"/>
      <c r="AW210" s="103"/>
      <c r="AX210" s="103"/>
      <c r="AY210" s="103"/>
      <c r="AZ210" s="103"/>
      <c r="BA210" s="103"/>
      <c r="BB210" s="103"/>
      <c r="BC210" s="103"/>
      <c r="BD210" s="103"/>
      <c r="BE210" s="103"/>
      <c r="BF210" s="35"/>
      <c r="BG210" s="35"/>
    </row>
    <row r="211" spans="1:59" s="29" customFormat="1" ht="12" customHeight="1" x14ac:dyDescent="0.3">
      <c r="A211" s="26"/>
      <c r="B211" s="26"/>
      <c r="C211" s="26"/>
      <c r="D211" s="27"/>
      <c r="E211" s="28"/>
      <c r="F211" s="27"/>
      <c r="G211" s="27"/>
      <c r="H211" s="32"/>
      <c r="I211" s="31"/>
      <c r="J211" s="33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31"/>
      <c r="AD211" s="34"/>
      <c r="AE211" s="34"/>
      <c r="AF211" s="30"/>
      <c r="AG211" s="31"/>
      <c r="AH211" s="31"/>
      <c r="AI211" s="31"/>
      <c r="AJ211" s="31"/>
      <c r="AK211" s="31"/>
      <c r="AL211" s="102"/>
      <c r="AM211" s="103"/>
      <c r="AN211" s="103"/>
      <c r="AO211" s="103"/>
      <c r="AP211" s="103"/>
      <c r="AQ211" s="103"/>
      <c r="AR211" s="103"/>
      <c r="AS211" s="103"/>
      <c r="AT211" s="103"/>
      <c r="AU211" s="103"/>
      <c r="AV211" s="103"/>
      <c r="AW211" s="103"/>
      <c r="AX211" s="103"/>
      <c r="AY211" s="103"/>
      <c r="AZ211" s="103"/>
      <c r="BA211" s="103"/>
      <c r="BB211" s="103"/>
      <c r="BC211" s="103"/>
      <c r="BD211" s="103"/>
      <c r="BE211" s="103"/>
      <c r="BF211" s="35"/>
      <c r="BG211" s="35"/>
    </row>
    <row r="212" spans="1:59" s="29" customFormat="1" ht="12" customHeight="1" x14ac:dyDescent="0.3">
      <c r="A212" s="26"/>
      <c r="B212" s="26"/>
      <c r="C212" s="26"/>
      <c r="D212" s="27"/>
      <c r="E212" s="28"/>
      <c r="F212" s="27"/>
      <c r="G212" s="27"/>
      <c r="H212" s="32"/>
      <c r="I212" s="31"/>
      <c r="J212" s="33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31"/>
      <c r="AD212" s="34"/>
      <c r="AE212" s="34"/>
      <c r="AF212" s="30"/>
      <c r="AG212" s="31"/>
      <c r="AH212" s="31"/>
      <c r="AI212" s="31"/>
      <c r="AJ212" s="31"/>
      <c r="AK212" s="31"/>
      <c r="AL212" s="102"/>
      <c r="AM212" s="103"/>
      <c r="AN212" s="103"/>
      <c r="AO212" s="103"/>
      <c r="AP212" s="103"/>
      <c r="AQ212" s="103"/>
      <c r="AR212" s="103"/>
      <c r="AS212" s="103"/>
      <c r="AT212" s="103"/>
      <c r="AU212" s="103"/>
      <c r="AV212" s="103"/>
      <c r="AW212" s="103"/>
      <c r="AX212" s="103"/>
      <c r="AY212" s="103"/>
      <c r="AZ212" s="103"/>
      <c r="BA212" s="103"/>
      <c r="BB212" s="103"/>
      <c r="BC212" s="103"/>
      <c r="BD212" s="103"/>
      <c r="BE212" s="103"/>
      <c r="BF212" s="35"/>
      <c r="BG212" s="35"/>
    </row>
    <row r="213" spans="1:59" s="29" customFormat="1" ht="12" customHeight="1" x14ac:dyDescent="0.3">
      <c r="A213" s="26"/>
      <c r="B213" s="26"/>
      <c r="C213" s="26"/>
      <c r="D213" s="27"/>
      <c r="E213" s="28"/>
      <c r="F213" s="27"/>
      <c r="G213" s="27"/>
      <c r="H213" s="32"/>
      <c r="I213" s="31"/>
      <c r="J213" s="33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31"/>
      <c r="AD213" s="34"/>
      <c r="AE213" s="34"/>
      <c r="AF213" s="30"/>
      <c r="AG213" s="31"/>
      <c r="AH213" s="31"/>
      <c r="AI213" s="31"/>
      <c r="AJ213" s="31"/>
      <c r="AK213" s="31"/>
      <c r="AL213" s="102"/>
      <c r="AM213" s="103"/>
      <c r="AN213" s="103"/>
      <c r="AO213" s="103"/>
      <c r="AP213" s="103"/>
      <c r="AQ213" s="103"/>
      <c r="AR213" s="103"/>
      <c r="AS213" s="103"/>
      <c r="AT213" s="103"/>
      <c r="AU213" s="103"/>
      <c r="AV213" s="103"/>
      <c r="AW213" s="103"/>
      <c r="AX213" s="103"/>
      <c r="AY213" s="103"/>
      <c r="AZ213" s="103"/>
      <c r="BA213" s="103"/>
      <c r="BB213" s="103"/>
      <c r="BC213" s="103"/>
      <c r="BD213" s="103"/>
      <c r="BE213" s="103"/>
      <c r="BF213" s="35"/>
      <c r="BG213" s="35"/>
    </row>
    <row r="214" spans="1:59" s="29" customFormat="1" ht="12" customHeight="1" x14ac:dyDescent="0.3">
      <c r="A214" s="26"/>
      <c r="B214" s="26"/>
      <c r="C214" s="26"/>
      <c r="D214" s="27"/>
      <c r="E214" s="28"/>
      <c r="F214" s="27"/>
      <c r="G214" s="27"/>
      <c r="H214" s="32"/>
      <c r="I214" s="31"/>
      <c r="J214" s="33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31"/>
      <c r="AD214" s="34"/>
      <c r="AE214" s="34"/>
      <c r="AF214" s="30"/>
      <c r="AG214" s="31"/>
      <c r="AH214" s="31"/>
      <c r="AI214" s="31"/>
      <c r="AJ214" s="31"/>
      <c r="AK214" s="31"/>
      <c r="AL214" s="102"/>
      <c r="AM214" s="103"/>
      <c r="AN214" s="103"/>
      <c r="AO214" s="103"/>
      <c r="AP214" s="103"/>
      <c r="AQ214" s="103"/>
      <c r="AR214" s="103"/>
      <c r="AS214" s="103"/>
      <c r="AT214" s="103"/>
      <c r="AU214" s="103"/>
      <c r="AV214" s="103"/>
      <c r="AW214" s="103"/>
      <c r="AX214" s="103"/>
      <c r="AY214" s="103"/>
      <c r="AZ214" s="103"/>
      <c r="BA214" s="103"/>
      <c r="BB214" s="103"/>
      <c r="BC214" s="103"/>
      <c r="BD214" s="103"/>
      <c r="BE214" s="103"/>
      <c r="BF214" s="35"/>
      <c r="BG214" s="35"/>
    </row>
    <row r="215" spans="1:59" s="29" customFormat="1" ht="12" customHeight="1" x14ac:dyDescent="0.3">
      <c r="A215" s="26"/>
      <c r="B215" s="26"/>
      <c r="C215" s="26"/>
      <c r="D215" s="27"/>
      <c r="E215" s="28"/>
      <c r="F215" s="27"/>
      <c r="G215" s="27"/>
      <c r="H215" s="32"/>
      <c r="I215" s="31"/>
      <c r="J215" s="33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  <c r="AA215" s="61"/>
      <c r="AB215" s="61"/>
      <c r="AC215" s="31"/>
      <c r="AD215" s="34"/>
      <c r="AE215" s="34"/>
      <c r="AF215" s="30"/>
      <c r="AG215" s="31"/>
      <c r="AH215" s="31"/>
      <c r="AI215" s="31"/>
      <c r="AJ215" s="31"/>
      <c r="AK215" s="31"/>
      <c r="AL215" s="102"/>
      <c r="AM215" s="103"/>
      <c r="AN215" s="103"/>
      <c r="AO215" s="103"/>
      <c r="AP215" s="103"/>
      <c r="AQ215" s="103"/>
      <c r="AR215" s="103"/>
      <c r="AS215" s="103"/>
      <c r="AT215" s="103"/>
      <c r="AU215" s="103"/>
      <c r="AV215" s="103"/>
      <c r="AW215" s="103"/>
      <c r="AX215" s="103"/>
      <c r="AY215" s="103"/>
      <c r="AZ215" s="103"/>
      <c r="BA215" s="103"/>
      <c r="BB215" s="103"/>
      <c r="BC215" s="103"/>
      <c r="BD215" s="103"/>
      <c r="BE215" s="103"/>
      <c r="BF215" s="35"/>
      <c r="BG215" s="35"/>
    </row>
    <row r="216" spans="1:59" s="29" customFormat="1" ht="12" customHeight="1" x14ac:dyDescent="0.3">
      <c r="A216" s="26"/>
      <c r="B216" s="26"/>
      <c r="C216" s="26"/>
      <c r="D216" s="27"/>
      <c r="E216" s="28"/>
      <c r="F216" s="27"/>
      <c r="G216" s="27"/>
      <c r="H216" s="32"/>
      <c r="I216" s="31"/>
      <c r="J216" s="33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  <c r="AA216" s="61"/>
      <c r="AB216" s="61"/>
      <c r="AC216" s="31"/>
      <c r="AD216" s="34"/>
      <c r="AE216" s="34"/>
      <c r="AF216" s="30"/>
      <c r="AG216" s="31"/>
      <c r="AH216" s="31"/>
      <c r="AI216" s="31"/>
      <c r="AJ216" s="31"/>
      <c r="AK216" s="31"/>
      <c r="AL216" s="102"/>
      <c r="AM216" s="103"/>
      <c r="AN216" s="103"/>
      <c r="AO216" s="103"/>
      <c r="AP216" s="103"/>
      <c r="AQ216" s="103"/>
      <c r="AR216" s="103"/>
      <c r="AS216" s="103"/>
      <c r="AT216" s="103"/>
      <c r="AU216" s="103"/>
      <c r="AV216" s="103"/>
      <c r="AW216" s="103"/>
      <c r="AX216" s="103"/>
      <c r="AY216" s="103"/>
      <c r="AZ216" s="103"/>
      <c r="BA216" s="103"/>
      <c r="BB216" s="103"/>
      <c r="BC216" s="103"/>
      <c r="BD216" s="103"/>
      <c r="BE216" s="103"/>
      <c r="BF216" s="35"/>
      <c r="BG216" s="35"/>
    </row>
    <row r="217" spans="1:59" s="29" customFormat="1" ht="12" customHeight="1" x14ac:dyDescent="0.3">
      <c r="A217" s="26"/>
      <c r="B217" s="26"/>
      <c r="C217" s="26"/>
      <c r="D217" s="27"/>
      <c r="E217" s="28"/>
      <c r="F217" s="27"/>
      <c r="G217" s="27"/>
      <c r="H217" s="32"/>
      <c r="I217" s="31"/>
      <c r="J217" s="33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  <c r="AA217" s="61"/>
      <c r="AB217" s="61"/>
      <c r="AC217" s="31"/>
      <c r="AD217" s="34"/>
      <c r="AE217" s="34"/>
      <c r="AF217" s="30"/>
      <c r="AG217" s="31"/>
      <c r="AH217" s="31"/>
      <c r="AI217" s="31"/>
      <c r="AJ217" s="31"/>
      <c r="AK217" s="31"/>
      <c r="AL217" s="102"/>
      <c r="AM217" s="103"/>
      <c r="AN217" s="103"/>
      <c r="AO217" s="103"/>
      <c r="AP217" s="103"/>
      <c r="AQ217" s="103"/>
      <c r="AR217" s="103"/>
      <c r="AS217" s="103"/>
      <c r="AT217" s="103"/>
      <c r="AU217" s="103"/>
      <c r="AV217" s="103"/>
      <c r="AW217" s="103"/>
      <c r="AX217" s="103"/>
      <c r="AY217" s="103"/>
      <c r="AZ217" s="103"/>
      <c r="BA217" s="103"/>
      <c r="BB217" s="103"/>
      <c r="BC217" s="103"/>
      <c r="BD217" s="103"/>
      <c r="BE217" s="103"/>
      <c r="BF217" s="35"/>
      <c r="BG217" s="35"/>
    </row>
    <row r="218" spans="1:59" s="29" customFormat="1" ht="12" customHeight="1" x14ac:dyDescent="0.3">
      <c r="A218" s="26"/>
      <c r="B218" s="26"/>
      <c r="C218" s="26"/>
      <c r="D218" s="27"/>
      <c r="E218" s="28"/>
      <c r="F218" s="27"/>
      <c r="G218" s="27"/>
      <c r="H218" s="32"/>
      <c r="I218" s="31"/>
      <c r="J218" s="33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31"/>
      <c r="AD218" s="34"/>
      <c r="AE218" s="34"/>
      <c r="AF218" s="30"/>
      <c r="AG218" s="31"/>
      <c r="AH218" s="31"/>
      <c r="AI218" s="31"/>
      <c r="AJ218" s="31"/>
      <c r="AK218" s="31"/>
      <c r="AL218" s="102"/>
      <c r="AM218" s="103"/>
      <c r="AN218" s="103"/>
      <c r="AO218" s="103"/>
      <c r="AP218" s="103"/>
      <c r="AQ218" s="103"/>
      <c r="AR218" s="103"/>
      <c r="AS218" s="103"/>
      <c r="AT218" s="103"/>
      <c r="AU218" s="103"/>
      <c r="AV218" s="103"/>
      <c r="AW218" s="103"/>
      <c r="AX218" s="103"/>
      <c r="AY218" s="103"/>
      <c r="AZ218" s="103"/>
      <c r="BA218" s="103"/>
      <c r="BB218" s="103"/>
      <c r="BC218" s="103"/>
      <c r="BD218" s="103"/>
      <c r="BE218" s="103"/>
      <c r="BF218" s="35"/>
      <c r="BG218" s="35"/>
    </row>
    <row r="219" spans="1:59" s="29" customFormat="1" ht="12" customHeight="1" x14ac:dyDescent="0.3">
      <c r="A219" s="26"/>
      <c r="B219" s="26"/>
      <c r="C219" s="26"/>
      <c r="D219" s="27"/>
      <c r="E219" s="28"/>
      <c r="F219" s="27"/>
      <c r="G219" s="27"/>
      <c r="H219" s="32"/>
      <c r="I219" s="31"/>
      <c r="J219" s="33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31"/>
      <c r="AD219" s="34"/>
      <c r="AE219" s="34"/>
      <c r="AF219" s="30"/>
      <c r="AG219" s="31"/>
      <c r="AH219" s="31"/>
      <c r="AI219" s="31"/>
      <c r="AJ219" s="31"/>
      <c r="AK219" s="31"/>
      <c r="AL219" s="102"/>
      <c r="AM219" s="103"/>
      <c r="AN219" s="103"/>
      <c r="AO219" s="103"/>
      <c r="AP219" s="103"/>
      <c r="AQ219" s="103"/>
      <c r="AR219" s="103"/>
      <c r="AS219" s="103"/>
      <c r="AT219" s="103"/>
      <c r="AU219" s="103"/>
      <c r="AV219" s="103"/>
      <c r="AW219" s="103"/>
      <c r="AX219" s="103"/>
      <c r="AY219" s="103"/>
      <c r="AZ219" s="103"/>
      <c r="BA219" s="103"/>
      <c r="BB219" s="103"/>
      <c r="BC219" s="103"/>
      <c r="BD219" s="103"/>
      <c r="BE219" s="103"/>
      <c r="BF219" s="35"/>
      <c r="BG219" s="35"/>
    </row>
    <row r="220" spans="1:59" s="29" customFormat="1" ht="12" customHeight="1" x14ac:dyDescent="0.3">
      <c r="A220" s="26"/>
      <c r="B220" s="26"/>
      <c r="C220" s="26"/>
      <c r="D220" s="27"/>
      <c r="E220" s="28"/>
      <c r="F220" s="27"/>
      <c r="G220" s="27"/>
      <c r="H220" s="32"/>
      <c r="I220" s="31"/>
      <c r="J220" s="33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31"/>
      <c r="AD220" s="34"/>
      <c r="AE220" s="34"/>
      <c r="AF220" s="30"/>
      <c r="AG220" s="31"/>
      <c r="AH220" s="31"/>
      <c r="AI220" s="31"/>
      <c r="AJ220" s="31"/>
      <c r="AK220" s="31"/>
      <c r="AL220" s="102"/>
      <c r="AM220" s="103"/>
      <c r="AN220" s="103"/>
      <c r="AO220" s="103"/>
      <c r="AP220" s="103"/>
      <c r="AQ220" s="103"/>
      <c r="AR220" s="103"/>
      <c r="AS220" s="103"/>
      <c r="AT220" s="103"/>
      <c r="AU220" s="103"/>
      <c r="AV220" s="103"/>
      <c r="AW220" s="103"/>
      <c r="AX220" s="103"/>
      <c r="AY220" s="103"/>
      <c r="AZ220" s="103"/>
      <c r="BA220" s="103"/>
      <c r="BB220" s="103"/>
      <c r="BC220" s="103"/>
      <c r="BD220" s="103"/>
      <c r="BE220" s="103"/>
      <c r="BF220" s="35"/>
      <c r="BG220" s="35"/>
    </row>
    <row r="221" spans="1:59" s="29" customFormat="1" ht="12" customHeight="1" x14ac:dyDescent="0.3">
      <c r="A221" s="26"/>
      <c r="B221" s="26"/>
      <c r="C221" s="26"/>
      <c r="D221" s="27"/>
      <c r="E221" s="28"/>
      <c r="F221" s="27"/>
      <c r="G221" s="27"/>
      <c r="H221" s="32"/>
      <c r="I221" s="31"/>
      <c r="J221" s="33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  <c r="AA221" s="61"/>
      <c r="AB221" s="61"/>
      <c r="AC221" s="31"/>
      <c r="AD221" s="34"/>
      <c r="AE221" s="34"/>
      <c r="AF221" s="30"/>
      <c r="AG221" s="31"/>
      <c r="AH221" s="31"/>
      <c r="AI221" s="31"/>
      <c r="AJ221" s="31"/>
      <c r="AK221" s="31"/>
      <c r="AL221" s="102"/>
      <c r="AM221" s="103"/>
      <c r="AN221" s="103"/>
      <c r="AO221" s="103"/>
      <c r="AP221" s="103"/>
      <c r="AQ221" s="103"/>
      <c r="AR221" s="103"/>
      <c r="AS221" s="103"/>
      <c r="AT221" s="103"/>
      <c r="AU221" s="103"/>
      <c r="AV221" s="103"/>
      <c r="AW221" s="103"/>
      <c r="AX221" s="103"/>
      <c r="AY221" s="103"/>
      <c r="AZ221" s="103"/>
      <c r="BA221" s="103"/>
      <c r="BB221" s="103"/>
      <c r="BC221" s="103"/>
      <c r="BD221" s="103"/>
      <c r="BE221" s="103"/>
      <c r="BF221" s="35"/>
      <c r="BG221" s="35"/>
    </row>
    <row r="222" spans="1:59" s="29" customFormat="1" ht="12" customHeight="1" x14ac:dyDescent="0.3">
      <c r="A222" s="26"/>
      <c r="B222" s="26"/>
      <c r="C222" s="26"/>
      <c r="D222" s="27"/>
      <c r="E222" s="28"/>
      <c r="F222" s="27"/>
      <c r="G222" s="27"/>
      <c r="H222" s="32"/>
      <c r="I222" s="31"/>
      <c r="J222" s="33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  <c r="AA222" s="61"/>
      <c r="AB222" s="61"/>
      <c r="AC222" s="31"/>
      <c r="AD222" s="34"/>
      <c r="AE222" s="34"/>
      <c r="AF222" s="30"/>
      <c r="AG222" s="31"/>
      <c r="AH222" s="31"/>
      <c r="AI222" s="31"/>
      <c r="AJ222" s="31"/>
      <c r="AK222" s="31"/>
      <c r="AL222" s="102"/>
      <c r="AM222" s="103"/>
      <c r="AN222" s="103"/>
      <c r="AO222" s="103"/>
      <c r="AP222" s="103"/>
      <c r="AQ222" s="103"/>
      <c r="AR222" s="103"/>
      <c r="AS222" s="103"/>
      <c r="AT222" s="103"/>
      <c r="AU222" s="103"/>
      <c r="AV222" s="103"/>
      <c r="AW222" s="103"/>
      <c r="AX222" s="103"/>
      <c r="AY222" s="103"/>
      <c r="AZ222" s="103"/>
      <c r="BA222" s="103"/>
      <c r="BB222" s="103"/>
      <c r="BC222" s="103"/>
      <c r="BD222" s="103"/>
      <c r="BE222" s="103"/>
      <c r="BF222" s="35"/>
      <c r="BG222" s="35"/>
    </row>
    <row r="223" spans="1:59" s="29" customFormat="1" ht="12" customHeight="1" x14ac:dyDescent="0.3">
      <c r="A223" s="26"/>
      <c r="B223" s="26"/>
      <c r="C223" s="26"/>
      <c r="D223" s="27"/>
      <c r="E223" s="28"/>
      <c r="F223" s="27"/>
      <c r="G223" s="27"/>
      <c r="H223" s="32"/>
      <c r="I223" s="31"/>
      <c r="J223" s="33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  <c r="AC223" s="31"/>
      <c r="AD223" s="34"/>
      <c r="AE223" s="34"/>
      <c r="AF223" s="30"/>
      <c r="AG223" s="31"/>
      <c r="AH223" s="31"/>
      <c r="AI223" s="31"/>
      <c r="AJ223" s="31"/>
      <c r="AK223" s="31"/>
      <c r="AL223" s="102"/>
      <c r="AM223" s="103"/>
      <c r="AN223" s="103"/>
      <c r="AO223" s="103"/>
      <c r="AP223" s="103"/>
      <c r="AQ223" s="103"/>
      <c r="AR223" s="103"/>
      <c r="AS223" s="103"/>
      <c r="AT223" s="103"/>
      <c r="AU223" s="103"/>
      <c r="AV223" s="103"/>
      <c r="AW223" s="103"/>
      <c r="AX223" s="103"/>
      <c r="AY223" s="103"/>
      <c r="AZ223" s="103"/>
      <c r="BA223" s="103"/>
      <c r="BB223" s="103"/>
      <c r="BC223" s="103"/>
      <c r="BD223" s="103"/>
      <c r="BE223" s="103"/>
      <c r="BF223" s="35"/>
      <c r="BG223" s="35"/>
    </row>
    <row r="224" spans="1:59" s="29" customFormat="1" ht="12" customHeight="1" x14ac:dyDescent="0.3">
      <c r="A224" s="26"/>
      <c r="B224" s="26"/>
      <c r="C224" s="26"/>
      <c r="D224" s="27"/>
      <c r="E224" s="28"/>
      <c r="F224" s="27"/>
      <c r="G224" s="27"/>
      <c r="H224" s="32"/>
      <c r="I224" s="31"/>
      <c r="J224" s="33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  <c r="AC224" s="31"/>
      <c r="AD224" s="34"/>
      <c r="AE224" s="34"/>
      <c r="AF224" s="30"/>
      <c r="AG224" s="31"/>
      <c r="AH224" s="31"/>
      <c r="AI224" s="31"/>
      <c r="AJ224" s="31"/>
      <c r="AK224" s="31"/>
      <c r="AL224" s="102"/>
      <c r="AM224" s="103"/>
      <c r="AN224" s="103"/>
      <c r="AO224" s="103"/>
      <c r="AP224" s="103"/>
      <c r="AQ224" s="103"/>
      <c r="AR224" s="103"/>
      <c r="AS224" s="103"/>
      <c r="AT224" s="103"/>
      <c r="AU224" s="103"/>
      <c r="AV224" s="103"/>
      <c r="AW224" s="103"/>
      <c r="AX224" s="103"/>
      <c r="AY224" s="103"/>
      <c r="AZ224" s="103"/>
      <c r="BA224" s="103"/>
      <c r="BB224" s="103"/>
      <c r="BC224" s="103"/>
      <c r="BD224" s="103"/>
      <c r="BE224" s="103"/>
      <c r="BF224" s="35"/>
      <c r="BG224" s="35"/>
    </row>
    <row r="225" spans="1:59" s="29" customFormat="1" ht="12" customHeight="1" x14ac:dyDescent="0.3">
      <c r="A225" s="26"/>
      <c r="B225" s="26"/>
      <c r="C225" s="26"/>
      <c r="D225" s="27"/>
      <c r="E225" s="28"/>
      <c r="F225" s="27"/>
      <c r="G225" s="27"/>
      <c r="H225" s="32"/>
      <c r="I225" s="31"/>
      <c r="J225" s="33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31"/>
      <c r="AD225" s="34"/>
      <c r="AE225" s="34"/>
      <c r="AF225" s="30"/>
      <c r="AG225" s="31"/>
      <c r="AH225" s="31"/>
      <c r="AI225" s="31"/>
      <c r="AJ225" s="31"/>
      <c r="AK225" s="31"/>
      <c r="AL225" s="102"/>
      <c r="AM225" s="103"/>
      <c r="AN225" s="103"/>
      <c r="AO225" s="103"/>
      <c r="AP225" s="103"/>
      <c r="AQ225" s="103"/>
      <c r="AR225" s="103"/>
      <c r="AS225" s="103"/>
      <c r="AT225" s="103"/>
      <c r="AU225" s="103"/>
      <c r="AV225" s="103"/>
      <c r="AW225" s="103"/>
      <c r="AX225" s="103"/>
      <c r="AY225" s="103"/>
      <c r="AZ225" s="103"/>
      <c r="BA225" s="103"/>
      <c r="BB225" s="103"/>
      <c r="BC225" s="103"/>
      <c r="BD225" s="103"/>
      <c r="BE225" s="103"/>
      <c r="BF225" s="35"/>
      <c r="BG225" s="35"/>
    </row>
    <row r="226" spans="1:59" s="29" customFormat="1" ht="12" customHeight="1" x14ac:dyDescent="0.3">
      <c r="A226" s="26"/>
      <c r="B226" s="26"/>
      <c r="C226" s="26"/>
      <c r="D226" s="27"/>
      <c r="E226" s="28"/>
      <c r="F226" s="27"/>
      <c r="G226" s="27"/>
      <c r="H226" s="32"/>
      <c r="I226" s="31"/>
      <c r="J226" s="33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  <c r="AA226" s="61"/>
      <c r="AB226" s="61"/>
      <c r="AC226" s="31"/>
      <c r="AD226" s="34"/>
      <c r="AE226" s="34"/>
      <c r="AF226" s="30"/>
      <c r="AG226" s="31"/>
      <c r="AH226" s="31"/>
      <c r="AI226" s="31"/>
      <c r="AJ226" s="31"/>
      <c r="AK226" s="31"/>
      <c r="AL226" s="102"/>
      <c r="AM226" s="103"/>
      <c r="AN226" s="103"/>
      <c r="AO226" s="103"/>
      <c r="AP226" s="103"/>
      <c r="AQ226" s="103"/>
      <c r="AR226" s="103"/>
      <c r="AS226" s="103"/>
      <c r="AT226" s="103"/>
      <c r="AU226" s="103"/>
      <c r="AV226" s="103"/>
      <c r="AW226" s="103"/>
      <c r="AX226" s="103"/>
      <c r="AY226" s="103"/>
      <c r="AZ226" s="103"/>
      <c r="BA226" s="103"/>
      <c r="BB226" s="103"/>
      <c r="BC226" s="103"/>
      <c r="BD226" s="103"/>
      <c r="BE226" s="103"/>
      <c r="BF226" s="35"/>
      <c r="BG226" s="35"/>
    </row>
    <row r="227" spans="1:59" s="29" customFormat="1" ht="12" customHeight="1" x14ac:dyDescent="0.3">
      <c r="A227" s="26"/>
      <c r="B227" s="26"/>
      <c r="C227" s="26"/>
      <c r="D227" s="27"/>
      <c r="E227" s="28"/>
      <c r="F227" s="27"/>
      <c r="G227" s="27"/>
      <c r="H227" s="32"/>
      <c r="I227" s="31"/>
      <c r="J227" s="33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  <c r="AC227" s="31"/>
      <c r="AD227" s="34"/>
      <c r="AE227" s="34"/>
      <c r="AF227" s="30"/>
      <c r="AG227" s="31"/>
      <c r="AH227" s="31"/>
      <c r="AI227" s="31"/>
      <c r="AJ227" s="31"/>
      <c r="AK227" s="31"/>
      <c r="AL227" s="102"/>
      <c r="AM227" s="103"/>
      <c r="AN227" s="103"/>
      <c r="AO227" s="103"/>
      <c r="AP227" s="103"/>
      <c r="AQ227" s="103"/>
      <c r="AR227" s="103"/>
      <c r="AS227" s="103"/>
      <c r="AT227" s="103"/>
      <c r="AU227" s="103"/>
      <c r="AV227" s="103"/>
      <c r="AW227" s="103"/>
      <c r="AX227" s="103"/>
      <c r="AY227" s="103"/>
      <c r="AZ227" s="103"/>
      <c r="BA227" s="103"/>
      <c r="BB227" s="103"/>
      <c r="BC227" s="103"/>
      <c r="BD227" s="103"/>
      <c r="BE227" s="103"/>
      <c r="BF227" s="35"/>
      <c r="BG227" s="35"/>
    </row>
    <row r="228" spans="1:59" s="29" customFormat="1" ht="12" customHeight="1" x14ac:dyDescent="0.3">
      <c r="A228" s="26"/>
      <c r="B228" s="26"/>
      <c r="C228" s="26"/>
      <c r="D228" s="27"/>
      <c r="E228" s="28"/>
      <c r="F228" s="27"/>
      <c r="G228" s="27"/>
      <c r="H228" s="32"/>
      <c r="I228" s="31"/>
      <c r="J228" s="33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31"/>
      <c r="AD228" s="34"/>
      <c r="AE228" s="34"/>
      <c r="AF228" s="30"/>
      <c r="AG228" s="31"/>
      <c r="AH228" s="31"/>
      <c r="AI228" s="31"/>
      <c r="AJ228" s="31"/>
      <c r="AK228" s="31"/>
      <c r="AL228" s="102"/>
      <c r="AM228" s="103"/>
      <c r="AN228" s="103"/>
      <c r="AO228" s="103"/>
      <c r="AP228" s="103"/>
      <c r="AQ228" s="103"/>
      <c r="AR228" s="103"/>
      <c r="AS228" s="103"/>
      <c r="AT228" s="103"/>
      <c r="AU228" s="103"/>
      <c r="AV228" s="103"/>
      <c r="AW228" s="103"/>
      <c r="AX228" s="103"/>
      <c r="AY228" s="103"/>
      <c r="AZ228" s="103"/>
      <c r="BA228" s="103"/>
      <c r="BB228" s="103"/>
      <c r="BC228" s="103"/>
      <c r="BD228" s="103"/>
      <c r="BE228" s="103"/>
      <c r="BF228" s="35"/>
      <c r="BG228" s="35"/>
    </row>
    <row r="229" spans="1:59" s="29" customFormat="1" ht="12" customHeight="1" x14ac:dyDescent="0.3">
      <c r="A229" s="26"/>
      <c r="B229" s="26"/>
      <c r="C229" s="26"/>
      <c r="D229" s="27"/>
      <c r="E229" s="28"/>
      <c r="F229" s="27"/>
      <c r="G229" s="27"/>
      <c r="H229" s="32"/>
      <c r="I229" s="31"/>
      <c r="J229" s="33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  <c r="AA229" s="61"/>
      <c r="AB229" s="61"/>
      <c r="AC229" s="31"/>
      <c r="AD229" s="34"/>
      <c r="AE229" s="34"/>
      <c r="AF229" s="30"/>
      <c r="AG229" s="31"/>
      <c r="AH229" s="31"/>
      <c r="AI229" s="31"/>
      <c r="AJ229" s="31"/>
      <c r="AK229" s="31"/>
      <c r="AL229" s="102"/>
      <c r="AM229" s="103"/>
      <c r="AN229" s="103"/>
      <c r="AO229" s="103"/>
      <c r="AP229" s="103"/>
      <c r="AQ229" s="103"/>
      <c r="AR229" s="103"/>
      <c r="AS229" s="103"/>
      <c r="AT229" s="103"/>
      <c r="AU229" s="103"/>
      <c r="AV229" s="103"/>
      <c r="AW229" s="103"/>
      <c r="AX229" s="103"/>
      <c r="AY229" s="103"/>
      <c r="AZ229" s="103"/>
      <c r="BA229" s="103"/>
      <c r="BB229" s="103"/>
      <c r="BC229" s="103"/>
      <c r="BD229" s="103"/>
      <c r="BE229" s="103"/>
      <c r="BF229" s="35"/>
      <c r="BG229" s="35"/>
    </row>
    <row r="230" spans="1:59" s="29" customFormat="1" ht="12" customHeight="1" x14ac:dyDescent="0.3">
      <c r="A230" s="26"/>
      <c r="B230" s="26"/>
      <c r="C230" s="26"/>
      <c r="D230" s="27"/>
      <c r="E230" s="28"/>
      <c r="F230" s="27"/>
      <c r="G230" s="27"/>
      <c r="H230" s="32"/>
      <c r="I230" s="31"/>
      <c r="J230" s="33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  <c r="AA230" s="61"/>
      <c r="AB230" s="61"/>
      <c r="AC230" s="31"/>
      <c r="AD230" s="34"/>
      <c r="AE230" s="34"/>
      <c r="AF230" s="30"/>
      <c r="AG230" s="31"/>
      <c r="AH230" s="31"/>
      <c r="AI230" s="31"/>
      <c r="AJ230" s="31"/>
      <c r="AK230" s="31"/>
      <c r="AL230" s="102"/>
      <c r="AM230" s="103"/>
      <c r="AN230" s="103"/>
      <c r="AO230" s="103"/>
      <c r="AP230" s="103"/>
      <c r="AQ230" s="103"/>
      <c r="AR230" s="103"/>
      <c r="AS230" s="103"/>
      <c r="AT230" s="103"/>
      <c r="AU230" s="103"/>
      <c r="AV230" s="103"/>
      <c r="AW230" s="103"/>
      <c r="AX230" s="103"/>
      <c r="AY230" s="103"/>
      <c r="AZ230" s="103"/>
      <c r="BA230" s="103"/>
      <c r="BB230" s="103"/>
      <c r="BC230" s="103"/>
      <c r="BD230" s="103"/>
      <c r="BE230" s="103"/>
      <c r="BF230" s="35"/>
      <c r="BG230" s="35"/>
    </row>
    <row r="231" spans="1:59" s="29" customFormat="1" ht="12" customHeight="1" x14ac:dyDescent="0.3">
      <c r="A231" s="26"/>
      <c r="B231" s="26"/>
      <c r="C231" s="26"/>
      <c r="D231" s="27"/>
      <c r="E231" s="28"/>
      <c r="F231" s="27"/>
      <c r="G231" s="27"/>
      <c r="H231" s="32"/>
      <c r="I231" s="31"/>
      <c r="J231" s="33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31"/>
      <c r="AD231" s="34"/>
      <c r="AE231" s="34"/>
      <c r="AF231" s="30"/>
      <c r="AG231" s="31"/>
      <c r="AH231" s="31"/>
      <c r="AI231" s="31"/>
      <c r="AJ231" s="31"/>
      <c r="AK231" s="31"/>
      <c r="AL231" s="102"/>
      <c r="AM231" s="103"/>
      <c r="AN231" s="103"/>
      <c r="AO231" s="103"/>
      <c r="AP231" s="103"/>
      <c r="AQ231" s="103"/>
      <c r="AR231" s="103"/>
      <c r="AS231" s="103"/>
      <c r="AT231" s="103"/>
      <c r="AU231" s="103"/>
      <c r="AV231" s="103"/>
      <c r="AW231" s="103"/>
      <c r="AX231" s="103"/>
      <c r="AY231" s="103"/>
      <c r="AZ231" s="103"/>
      <c r="BA231" s="103"/>
      <c r="BB231" s="103"/>
      <c r="BC231" s="103"/>
      <c r="BD231" s="103"/>
      <c r="BE231" s="103"/>
      <c r="BF231" s="35"/>
      <c r="BG231" s="35"/>
    </row>
    <row r="232" spans="1:59" s="29" customFormat="1" ht="12" customHeight="1" x14ac:dyDescent="0.3">
      <c r="A232" s="26"/>
      <c r="B232" s="26"/>
      <c r="C232" s="26"/>
      <c r="D232" s="27"/>
      <c r="E232" s="28"/>
      <c r="F232" s="27"/>
      <c r="G232" s="27"/>
      <c r="H232" s="32"/>
      <c r="I232" s="31"/>
      <c r="J232" s="33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  <c r="AA232" s="61"/>
      <c r="AB232" s="61"/>
      <c r="AC232" s="31"/>
      <c r="AD232" s="34"/>
      <c r="AE232" s="34"/>
      <c r="AF232" s="30"/>
      <c r="AG232" s="31"/>
      <c r="AH232" s="31"/>
      <c r="AI232" s="31"/>
      <c r="AJ232" s="31"/>
      <c r="AK232" s="31"/>
      <c r="AL232" s="102"/>
      <c r="AM232" s="103"/>
      <c r="AN232" s="103"/>
      <c r="AO232" s="103"/>
      <c r="AP232" s="103"/>
      <c r="AQ232" s="103"/>
      <c r="AR232" s="103"/>
      <c r="AS232" s="103"/>
      <c r="AT232" s="103"/>
      <c r="AU232" s="103"/>
      <c r="AV232" s="103"/>
      <c r="AW232" s="103"/>
      <c r="AX232" s="103"/>
      <c r="AY232" s="103"/>
      <c r="AZ232" s="103"/>
      <c r="BA232" s="103"/>
      <c r="BB232" s="103"/>
      <c r="BC232" s="103"/>
      <c r="BD232" s="103"/>
      <c r="BE232" s="103"/>
      <c r="BF232" s="35"/>
      <c r="BG232" s="35"/>
    </row>
    <row r="233" spans="1:59" s="29" customFormat="1" ht="12" customHeight="1" x14ac:dyDescent="0.3">
      <c r="A233" s="26"/>
      <c r="B233" s="26"/>
      <c r="C233" s="26"/>
      <c r="D233" s="27"/>
      <c r="E233" s="28"/>
      <c r="F233" s="27"/>
      <c r="G233" s="27"/>
      <c r="H233" s="32"/>
      <c r="I233" s="31"/>
      <c r="J233" s="33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  <c r="AC233" s="31"/>
      <c r="AD233" s="34"/>
      <c r="AE233" s="34"/>
      <c r="AF233" s="30"/>
      <c r="AG233" s="31"/>
      <c r="AH233" s="31"/>
      <c r="AI233" s="31"/>
      <c r="AJ233" s="31"/>
      <c r="AK233" s="31"/>
      <c r="AL233" s="102"/>
      <c r="AM233" s="103"/>
      <c r="AN233" s="103"/>
      <c r="AO233" s="103"/>
      <c r="AP233" s="103"/>
      <c r="AQ233" s="103"/>
      <c r="AR233" s="103"/>
      <c r="AS233" s="103"/>
      <c r="AT233" s="103"/>
      <c r="AU233" s="103"/>
      <c r="AV233" s="103"/>
      <c r="AW233" s="103"/>
      <c r="AX233" s="103"/>
      <c r="AY233" s="103"/>
      <c r="AZ233" s="103"/>
      <c r="BA233" s="103"/>
      <c r="BB233" s="103"/>
      <c r="BC233" s="103"/>
      <c r="BD233" s="103"/>
      <c r="BE233" s="103"/>
      <c r="BF233" s="35"/>
      <c r="BG233" s="35"/>
    </row>
    <row r="234" spans="1:59" s="29" customFormat="1" ht="12" customHeight="1" x14ac:dyDescent="0.3">
      <c r="A234" s="26"/>
      <c r="B234" s="26"/>
      <c r="C234" s="26"/>
      <c r="D234" s="27"/>
      <c r="E234" s="28"/>
      <c r="F234" s="27"/>
      <c r="G234" s="27"/>
      <c r="H234" s="32"/>
      <c r="I234" s="31"/>
      <c r="J234" s="33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  <c r="AA234" s="61"/>
      <c r="AB234" s="61"/>
      <c r="AC234" s="31"/>
      <c r="AD234" s="34"/>
      <c r="AE234" s="34"/>
      <c r="AF234" s="30"/>
      <c r="AG234" s="31"/>
      <c r="AH234" s="31"/>
      <c r="AI234" s="31"/>
      <c r="AJ234" s="31"/>
      <c r="AK234" s="31"/>
      <c r="AL234" s="102"/>
      <c r="AM234" s="103"/>
      <c r="AN234" s="103"/>
      <c r="AO234" s="103"/>
      <c r="AP234" s="103"/>
      <c r="AQ234" s="103"/>
      <c r="AR234" s="103"/>
      <c r="AS234" s="103"/>
      <c r="AT234" s="103"/>
      <c r="AU234" s="103"/>
      <c r="AV234" s="103"/>
      <c r="AW234" s="103"/>
      <c r="AX234" s="103"/>
      <c r="AY234" s="103"/>
      <c r="AZ234" s="103"/>
      <c r="BA234" s="103"/>
      <c r="BB234" s="103"/>
      <c r="BC234" s="103"/>
      <c r="BD234" s="103"/>
      <c r="BE234" s="103"/>
      <c r="BF234" s="35"/>
      <c r="BG234" s="35"/>
    </row>
    <row r="235" spans="1:59" s="29" customFormat="1" ht="12" customHeight="1" x14ac:dyDescent="0.3">
      <c r="A235" s="26"/>
      <c r="B235" s="26"/>
      <c r="C235" s="26"/>
      <c r="D235" s="27"/>
      <c r="E235" s="28"/>
      <c r="F235" s="27"/>
      <c r="G235" s="27"/>
      <c r="H235" s="32"/>
      <c r="I235" s="31"/>
      <c r="J235" s="33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  <c r="AA235" s="61"/>
      <c r="AB235" s="61"/>
      <c r="AC235" s="31"/>
      <c r="AD235" s="34"/>
      <c r="AE235" s="34"/>
      <c r="AF235" s="30"/>
      <c r="AG235" s="31"/>
      <c r="AH235" s="31"/>
      <c r="AI235" s="31"/>
      <c r="AJ235" s="31"/>
      <c r="AK235" s="31"/>
      <c r="AL235" s="102"/>
      <c r="AM235" s="103"/>
      <c r="AN235" s="103"/>
      <c r="AO235" s="103"/>
      <c r="AP235" s="103"/>
      <c r="AQ235" s="103"/>
      <c r="AR235" s="103"/>
      <c r="AS235" s="103"/>
      <c r="AT235" s="103"/>
      <c r="AU235" s="103"/>
      <c r="AV235" s="103"/>
      <c r="AW235" s="103"/>
      <c r="AX235" s="103"/>
      <c r="AY235" s="103"/>
      <c r="AZ235" s="103"/>
      <c r="BA235" s="103"/>
      <c r="BB235" s="103"/>
      <c r="BC235" s="103"/>
      <c r="BD235" s="103"/>
      <c r="BE235" s="103"/>
      <c r="BF235" s="35"/>
      <c r="BG235" s="35"/>
    </row>
    <row r="236" spans="1:59" s="29" customFormat="1" ht="12" customHeight="1" x14ac:dyDescent="0.3">
      <c r="A236" s="26"/>
      <c r="B236" s="26"/>
      <c r="C236" s="26"/>
      <c r="D236" s="27"/>
      <c r="E236" s="28"/>
      <c r="F236" s="27"/>
      <c r="G236" s="27"/>
      <c r="H236" s="32"/>
      <c r="I236" s="31"/>
      <c r="J236" s="33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  <c r="AA236" s="61"/>
      <c r="AB236" s="61"/>
      <c r="AC236" s="31"/>
      <c r="AD236" s="34"/>
      <c r="AE236" s="34"/>
      <c r="AF236" s="30"/>
      <c r="AG236" s="31"/>
      <c r="AH236" s="31"/>
      <c r="AI236" s="31"/>
      <c r="AJ236" s="31"/>
      <c r="AK236" s="31"/>
      <c r="AL236" s="102"/>
      <c r="AM236" s="103"/>
      <c r="AN236" s="103"/>
      <c r="AO236" s="103"/>
      <c r="AP236" s="103"/>
      <c r="AQ236" s="103"/>
      <c r="AR236" s="103"/>
      <c r="AS236" s="103"/>
      <c r="AT236" s="103"/>
      <c r="AU236" s="103"/>
      <c r="AV236" s="103"/>
      <c r="AW236" s="103"/>
      <c r="AX236" s="103"/>
      <c r="AY236" s="103"/>
      <c r="AZ236" s="103"/>
      <c r="BA236" s="103"/>
      <c r="BB236" s="103"/>
      <c r="BC236" s="103"/>
      <c r="BD236" s="103"/>
      <c r="BE236" s="103"/>
      <c r="BF236" s="35"/>
      <c r="BG236" s="35"/>
    </row>
    <row r="237" spans="1:59" s="29" customFormat="1" ht="12" customHeight="1" x14ac:dyDescent="0.3">
      <c r="A237" s="26"/>
      <c r="B237" s="26"/>
      <c r="C237" s="26"/>
      <c r="D237" s="27"/>
      <c r="E237" s="28"/>
      <c r="F237" s="27"/>
      <c r="G237" s="27"/>
      <c r="H237" s="32"/>
      <c r="I237" s="31"/>
      <c r="J237" s="33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  <c r="AA237" s="61"/>
      <c r="AB237" s="61"/>
      <c r="AC237" s="31"/>
      <c r="AD237" s="34"/>
      <c r="AE237" s="34"/>
      <c r="AF237" s="30"/>
      <c r="AG237" s="31"/>
      <c r="AH237" s="31"/>
      <c r="AI237" s="31"/>
      <c r="AJ237" s="31"/>
      <c r="AK237" s="31"/>
      <c r="AL237" s="102"/>
      <c r="AM237" s="103"/>
      <c r="AN237" s="103"/>
      <c r="AO237" s="103"/>
      <c r="AP237" s="103"/>
      <c r="AQ237" s="103"/>
      <c r="AR237" s="103"/>
      <c r="AS237" s="103"/>
      <c r="AT237" s="103"/>
      <c r="AU237" s="103"/>
      <c r="AV237" s="103"/>
      <c r="AW237" s="103"/>
      <c r="AX237" s="103"/>
      <c r="AY237" s="103"/>
      <c r="AZ237" s="103"/>
      <c r="BA237" s="103"/>
      <c r="BB237" s="103"/>
      <c r="BC237" s="103"/>
      <c r="BD237" s="103"/>
      <c r="BE237" s="103"/>
      <c r="BF237" s="35"/>
      <c r="BG237" s="35"/>
    </row>
    <row r="238" spans="1:59" s="29" customFormat="1" ht="12" customHeight="1" x14ac:dyDescent="0.3">
      <c r="A238" s="26"/>
      <c r="B238" s="26"/>
      <c r="C238" s="26"/>
      <c r="D238" s="27"/>
      <c r="E238" s="28"/>
      <c r="F238" s="27"/>
      <c r="G238" s="27"/>
      <c r="H238" s="32"/>
      <c r="I238" s="31"/>
      <c r="J238" s="33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  <c r="AA238" s="61"/>
      <c r="AB238" s="61"/>
      <c r="AC238" s="31"/>
      <c r="AD238" s="34"/>
      <c r="AE238" s="34"/>
      <c r="AF238" s="30"/>
      <c r="AG238" s="31"/>
      <c r="AH238" s="31"/>
      <c r="AI238" s="31"/>
      <c r="AJ238" s="31"/>
      <c r="AK238" s="31"/>
      <c r="AL238" s="102"/>
      <c r="AM238" s="103"/>
      <c r="AN238" s="103"/>
      <c r="AO238" s="103"/>
      <c r="AP238" s="103"/>
      <c r="AQ238" s="103"/>
      <c r="AR238" s="103"/>
      <c r="AS238" s="103"/>
      <c r="AT238" s="103"/>
      <c r="AU238" s="103"/>
      <c r="AV238" s="103"/>
      <c r="AW238" s="103"/>
      <c r="AX238" s="103"/>
      <c r="AY238" s="103"/>
      <c r="AZ238" s="103"/>
      <c r="BA238" s="103"/>
      <c r="BB238" s="103"/>
      <c r="BC238" s="103"/>
      <c r="BD238" s="103"/>
      <c r="BE238" s="103"/>
      <c r="BF238" s="35"/>
      <c r="BG238" s="35"/>
    </row>
    <row r="239" spans="1:59" s="29" customFormat="1" ht="12" customHeight="1" x14ac:dyDescent="0.3">
      <c r="A239" s="26"/>
      <c r="B239" s="26"/>
      <c r="C239" s="26"/>
      <c r="D239" s="27"/>
      <c r="E239" s="28"/>
      <c r="F239" s="27"/>
      <c r="G239" s="27"/>
      <c r="H239" s="32"/>
      <c r="I239" s="31"/>
      <c r="J239" s="33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  <c r="AA239" s="61"/>
      <c r="AB239" s="61"/>
      <c r="AC239" s="31"/>
      <c r="AD239" s="34"/>
      <c r="AE239" s="34"/>
      <c r="AF239" s="30"/>
      <c r="AG239" s="31"/>
      <c r="AH239" s="31"/>
      <c r="AI239" s="31"/>
      <c r="AJ239" s="31"/>
      <c r="AK239" s="31"/>
      <c r="AL239" s="102"/>
      <c r="AM239" s="103"/>
      <c r="AN239" s="103"/>
      <c r="AO239" s="103"/>
      <c r="AP239" s="103"/>
      <c r="AQ239" s="103"/>
      <c r="AR239" s="103"/>
      <c r="AS239" s="103"/>
      <c r="AT239" s="103"/>
      <c r="AU239" s="103"/>
      <c r="AV239" s="103"/>
      <c r="AW239" s="103"/>
      <c r="AX239" s="103"/>
      <c r="AY239" s="103"/>
      <c r="AZ239" s="103"/>
      <c r="BA239" s="103"/>
      <c r="BB239" s="103"/>
      <c r="BC239" s="103"/>
      <c r="BD239" s="103"/>
      <c r="BE239" s="103"/>
      <c r="BF239" s="35"/>
      <c r="BG239" s="35"/>
    </row>
    <row r="240" spans="1:59" s="29" customFormat="1" ht="12" customHeight="1" x14ac:dyDescent="0.3">
      <c r="A240" s="26"/>
      <c r="B240" s="26"/>
      <c r="C240" s="26"/>
      <c r="D240" s="27"/>
      <c r="E240" s="28"/>
      <c r="F240" s="27"/>
      <c r="G240" s="27"/>
      <c r="H240" s="32"/>
      <c r="I240" s="31"/>
      <c r="J240" s="33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  <c r="AA240" s="61"/>
      <c r="AB240" s="61"/>
      <c r="AC240" s="31"/>
      <c r="AD240" s="34"/>
      <c r="AE240" s="34"/>
      <c r="AF240" s="30"/>
      <c r="AG240" s="31"/>
      <c r="AH240" s="31"/>
      <c r="AI240" s="31"/>
      <c r="AJ240" s="31"/>
      <c r="AK240" s="31"/>
      <c r="AL240" s="102"/>
      <c r="AM240" s="103"/>
      <c r="AN240" s="103"/>
      <c r="AO240" s="103"/>
      <c r="AP240" s="103"/>
      <c r="AQ240" s="103"/>
      <c r="AR240" s="103"/>
      <c r="AS240" s="103"/>
      <c r="AT240" s="103"/>
      <c r="AU240" s="103"/>
      <c r="AV240" s="103"/>
      <c r="AW240" s="103"/>
      <c r="AX240" s="103"/>
      <c r="AY240" s="103"/>
      <c r="AZ240" s="103"/>
      <c r="BA240" s="103"/>
      <c r="BB240" s="103"/>
      <c r="BC240" s="103"/>
      <c r="BD240" s="103"/>
      <c r="BE240" s="103"/>
      <c r="BF240" s="35"/>
      <c r="BG240" s="35"/>
    </row>
    <row r="241" spans="1:59" s="29" customFormat="1" ht="12" customHeight="1" x14ac:dyDescent="0.3">
      <c r="A241" s="26"/>
      <c r="B241" s="26"/>
      <c r="C241" s="26"/>
      <c r="D241" s="27"/>
      <c r="E241" s="28"/>
      <c r="F241" s="27"/>
      <c r="G241" s="27"/>
      <c r="H241" s="32"/>
      <c r="I241" s="31"/>
      <c r="J241" s="33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  <c r="AA241" s="61"/>
      <c r="AB241" s="61"/>
      <c r="AC241" s="31"/>
      <c r="AD241" s="34"/>
      <c r="AE241" s="34"/>
      <c r="AF241" s="30"/>
      <c r="AG241" s="31"/>
      <c r="AH241" s="31"/>
      <c r="AI241" s="31"/>
      <c r="AJ241" s="31"/>
      <c r="AK241" s="31"/>
      <c r="AL241" s="102"/>
      <c r="AM241" s="103"/>
      <c r="AN241" s="103"/>
      <c r="AO241" s="103"/>
      <c r="AP241" s="103"/>
      <c r="AQ241" s="103"/>
      <c r="AR241" s="103"/>
      <c r="AS241" s="103"/>
      <c r="AT241" s="103"/>
      <c r="AU241" s="103"/>
      <c r="AV241" s="103"/>
      <c r="AW241" s="103"/>
      <c r="AX241" s="103"/>
      <c r="AY241" s="103"/>
      <c r="AZ241" s="103"/>
      <c r="BA241" s="103"/>
      <c r="BB241" s="103"/>
      <c r="BC241" s="103"/>
      <c r="BD241" s="103"/>
      <c r="BE241" s="103"/>
      <c r="BF241" s="35"/>
      <c r="BG241" s="35"/>
    </row>
    <row r="242" spans="1:59" s="29" customFormat="1" ht="12" customHeight="1" x14ac:dyDescent="0.3">
      <c r="A242" s="26"/>
      <c r="B242" s="26"/>
      <c r="C242" s="26"/>
      <c r="D242" s="27"/>
      <c r="E242" s="28"/>
      <c r="F242" s="27"/>
      <c r="G242" s="27"/>
      <c r="H242" s="32"/>
      <c r="I242" s="31"/>
      <c r="J242" s="33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  <c r="AA242" s="61"/>
      <c r="AB242" s="61"/>
      <c r="AC242" s="31"/>
      <c r="AD242" s="34"/>
      <c r="AE242" s="34"/>
      <c r="AF242" s="30"/>
      <c r="AG242" s="31"/>
      <c r="AH242" s="31"/>
      <c r="AI242" s="31"/>
      <c r="AJ242" s="31"/>
      <c r="AK242" s="31"/>
      <c r="AL242" s="102"/>
      <c r="AM242" s="103"/>
      <c r="AN242" s="103"/>
      <c r="AO242" s="103"/>
      <c r="AP242" s="103"/>
      <c r="AQ242" s="103"/>
      <c r="AR242" s="103"/>
      <c r="AS242" s="103"/>
      <c r="AT242" s="103"/>
      <c r="AU242" s="103"/>
      <c r="AV242" s="103"/>
      <c r="AW242" s="103"/>
      <c r="AX242" s="103"/>
      <c r="AY242" s="103"/>
      <c r="AZ242" s="103"/>
      <c r="BA242" s="103"/>
      <c r="BB242" s="103"/>
      <c r="BC242" s="103"/>
      <c r="BD242" s="103"/>
      <c r="BE242" s="103"/>
      <c r="BF242" s="35"/>
      <c r="BG242" s="35"/>
    </row>
    <row r="243" spans="1:59" s="29" customFormat="1" ht="12" customHeight="1" x14ac:dyDescent="0.3">
      <c r="A243" s="26"/>
      <c r="B243" s="26"/>
      <c r="C243" s="26"/>
      <c r="D243" s="27"/>
      <c r="E243" s="28"/>
      <c r="F243" s="27"/>
      <c r="G243" s="27"/>
      <c r="H243" s="32"/>
      <c r="I243" s="31"/>
      <c r="J243" s="33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  <c r="AA243" s="61"/>
      <c r="AB243" s="61"/>
      <c r="AC243" s="31"/>
      <c r="AD243" s="34"/>
      <c r="AE243" s="34"/>
      <c r="AF243" s="30"/>
      <c r="AG243" s="31"/>
      <c r="AH243" s="31"/>
      <c r="AI243" s="31"/>
      <c r="AJ243" s="31"/>
      <c r="AK243" s="31"/>
      <c r="AL243" s="102"/>
      <c r="AM243" s="103"/>
      <c r="AN243" s="103"/>
      <c r="AO243" s="103"/>
      <c r="AP243" s="103"/>
      <c r="AQ243" s="103"/>
      <c r="AR243" s="103"/>
      <c r="AS243" s="103"/>
      <c r="AT243" s="103"/>
      <c r="AU243" s="103"/>
      <c r="AV243" s="103"/>
      <c r="AW243" s="103"/>
      <c r="AX243" s="103"/>
      <c r="AY243" s="103"/>
      <c r="AZ243" s="103"/>
      <c r="BA243" s="103"/>
      <c r="BB243" s="103"/>
      <c r="BC243" s="103"/>
      <c r="BD243" s="103"/>
      <c r="BE243" s="103"/>
      <c r="BF243" s="35"/>
      <c r="BG243" s="35"/>
    </row>
    <row r="244" spans="1:59" s="29" customFormat="1" ht="12" customHeight="1" x14ac:dyDescent="0.3">
      <c r="A244" s="26"/>
      <c r="B244" s="26"/>
      <c r="C244" s="26"/>
      <c r="D244" s="27"/>
      <c r="E244" s="28"/>
      <c r="F244" s="27"/>
      <c r="G244" s="27"/>
      <c r="H244" s="32"/>
      <c r="I244" s="31"/>
      <c r="J244" s="33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61"/>
      <c r="AC244" s="31"/>
      <c r="AD244" s="34"/>
      <c r="AE244" s="34"/>
      <c r="AF244" s="30"/>
      <c r="AG244" s="31"/>
      <c r="AH244" s="31"/>
      <c r="AI244" s="31"/>
      <c r="AJ244" s="31"/>
      <c r="AK244" s="31"/>
      <c r="AL244" s="102"/>
      <c r="AM244" s="103"/>
      <c r="AN244" s="103"/>
      <c r="AO244" s="103"/>
      <c r="AP244" s="103"/>
      <c r="AQ244" s="103"/>
      <c r="AR244" s="103"/>
      <c r="AS244" s="103"/>
      <c r="AT244" s="103"/>
      <c r="AU244" s="103"/>
      <c r="AV244" s="103"/>
      <c r="AW244" s="103"/>
      <c r="AX244" s="103"/>
      <c r="AY244" s="103"/>
      <c r="AZ244" s="103"/>
      <c r="BA244" s="103"/>
      <c r="BB244" s="103"/>
      <c r="BC244" s="103"/>
      <c r="BD244" s="103"/>
      <c r="BE244" s="103"/>
      <c r="BF244" s="35"/>
      <c r="BG244" s="35"/>
    </row>
    <row r="245" spans="1:59" s="29" customFormat="1" ht="12" customHeight="1" x14ac:dyDescent="0.3">
      <c r="A245" s="26"/>
      <c r="B245" s="26"/>
      <c r="C245" s="26"/>
      <c r="D245" s="27"/>
      <c r="E245" s="28"/>
      <c r="F245" s="27"/>
      <c r="G245" s="27"/>
      <c r="H245" s="32"/>
      <c r="I245" s="31"/>
      <c r="J245" s="33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  <c r="AA245" s="61"/>
      <c r="AB245" s="61"/>
      <c r="AC245" s="31"/>
      <c r="AD245" s="34"/>
      <c r="AE245" s="34"/>
      <c r="AF245" s="30"/>
      <c r="AG245" s="31"/>
      <c r="AH245" s="31"/>
      <c r="AI245" s="31"/>
      <c r="AJ245" s="31"/>
      <c r="AK245" s="31"/>
      <c r="AL245" s="102"/>
      <c r="AM245" s="103"/>
      <c r="AN245" s="103"/>
      <c r="AO245" s="103"/>
      <c r="AP245" s="103"/>
      <c r="AQ245" s="103"/>
      <c r="AR245" s="103"/>
      <c r="AS245" s="103"/>
      <c r="AT245" s="103"/>
      <c r="AU245" s="103"/>
      <c r="AV245" s="103"/>
      <c r="AW245" s="103"/>
      <c r="AX245" s="103"/>
      <c r="AY245" s="103"/>
      <c r="AZ245" s="103"/>
      <c r="BA245" s="103"/>
      <c r="BB245" s="103"/>
      <c r="BC245" s="103"/>
      <c r="BD245" s="103"/>
      <c r="BE245" s="103"/>
      <c r="BF245" s="35"/>
      <c r="BG245" s="35"/>
    </row>
    <row r="246" spans="1:59" s="29" customFormat="1" ht="12" customHeight="1" x14ac:dyDescent="0.3">
      <c r="A246" s="26"/>
      <c r="B246" s="26"/>
      <c r="C246" s="26"/>
      <c r="D246" s="27"/>
      <c r="E246" s="28"/>
      <c r="F246" s="27"/>
      <c r="G246" s="27"/>
      <c r="H246" s="32"/>
      <c r="I246" s="31"/>
      <c r="J246" s="33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  <c r="AA246" s="61"/>
      <c r="AB246" s="61"/>
      <c r="AC246" s="31"/>
      <c r="AD246" s="34"/>
      <c r="AE246" s="34"/>
      <c r="AF246" s="30"/>
      <c r="AG246" s="31"/>
      <c r="AH246" s="31"/>
      <c r="AI246" s="31"/>
      <c r="AJ246" s="31"/>
      <c r="AK246" s="31"/>
      <c r="AL246" s="102"/>
      <c r="AM246" s="103"/>
      <c r="AN246" s="103"/>
      <c r="AO246" s="103"/>
      <c r="AP246" s="103"/>
      <c r="AQ246" s="103"/>
      <c r="AR246" s="103"/>
      <c r="AS246" s="103"/>
      <c r="AT246" s="103"/>
      <c r="AU246" s="103"/>
      <c r="AV246" s="103"/>
      <c r="AW246" s="103"/>
      <c r="AX246" s="103"/>
      <c r="AY246" s="103"/>
      <c r="AZ246" s="103"/>
      <c r="BA246" s="103"/>
      <c r="BB246" s="103"/>
      <c r="BC246" s="103"/>
      <c r="BD246" s="103"/>
      <c r="BE246" s="103"/>
      <c r="BF246" s="35"/>
      <c r="BG246" s="35"/>
    </row>
    <row r="247" spans="1:59" s="29" customFormat="1" ht="12" customHeight="1" x14ac:dyDescent="0.3">
      <c r="A247" s="26"/>
      <c r="B247" s="26"/>
      <c r="C247" s="26"/>
      <c r="D247" s="27"/>
      <c r="E247" s="28"/>
      <c r="F247" s="27"/>
      <c r="G247" s="27"/>
      <c r="H247" s="32"/>
      <c r="I247" s="31"/>
      <c r="J247" s="33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31"/>
      <c r="AD247" s="34"/>
      <c r="AE247" s="34"/>
      <c r="AF247" s="30"/>
      <c r="AG247" s="31"/>
      <c r="AH247" s="31"/>
      <c r="AI247" s="31"/>
      <c r="AJ247" s="31"/>
      <c r="AK247" s="31"/>
      <c r="AL247" s="102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  <c r="BB247" s="103"/>
      <c r="BC247" s="103"/>
      <c r="BD247" s="103"/>
      <c r="BE247" s="103"/>
      <c r="BF247" s="35"/>
      <c r="BG247" s="35"/>
    </row>
    <row r="248" spans="1:59" s="29" customFormat="1" ht="12" customHeight="1" x14ac:dyDescent="0.3">
      <c r="A248" s="26"/>
      <c r="B248" s="26"/>
      <c r="C248" s="26"/>
      <c r="D248" s="27"/>
      <c r="E248" s="28"/>
      <c r="F248" s="27"/>
      <c r="G248" s="27"/>
      <c r="H248" s="32"/>
      <c r="I248" s="31"/>
      <c r="J248" s="33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  <c r="AC248" s="31"/>
      <c r="AD248" s="34"/>
      <c r="AE248" s="34"/>
      <c r="AF248" s="30"/>
      <c r="AG248" s="31"/>
      <c r="AH248" s="31"/>
      <c r="AI248" s="31"/>
      <c r="AJ248" s="31"/>
      <c r="AK248" s="31"/>
      <c r="AL248" s="102"/>
      <c r="AM248" s="103"/>
      <c r="AN248" s="103"/>
      <c r="AO248" s="103"/>
      <c r="AP248" s="103"/>
      <c r="AQ248" s="103"/>
      <c r="AR248" s="103"/>
      <c r="AS248" s="103"/>
      <c r="AT248" s="103"/>
      <c r="AU248" s="103"/>
      <c r="AV248" s="103"/>
      <c r="AW248" s="103"/>
      <c r="AX248" s="103"/>
      <c r="AY248" s="103"/>
      <c r="AZ248" s="103"/>
      <c r="BA248" s="103"/>
      <c r="BB248" s="103"/>
      <c r="BC248" s="103"/>
      <c r="BD248" s="103"/>
      <c r="BE248" s="103"/>
      <c r="BF248" s="35"/>
      <c r="BG248" s="35"/>
    </row>
    <row r="249" spans="1:59" s="29" customFormat="1" ht="12" customHeight="1" x14ac:dyDescent="0.3">
      <c r="A249" s="26"/>
      <c r="B249" s="26"/>
      <c r="C249" s="26"/>
      <c r="D249" s="27"/>
      <c r="E249" s="28"/>
      <c r="F249" s="27"/>
      <c r="G249" s="27"/>
      <c r="H249" s="32"/>
      <c r="I249" s="31"/>
      <c r="J249" s="33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61"/>
      <c r="AC249" s="31"/>
      <c r="AD249" s="34"/>
      <c r="AE249" s="34"/>
      <c r="AF249" s="30"/>
      <c r="AG249" s="31"/>
      <c r="AH249" s="31"/>
      <c r="AI249" s="31"/>
      <c r="AJ249" s="31"/>
      <c r="AK249" s="31"/>
      <c r="AL249" s="102"/>
      <c r="AM249" s="103"/>
      <c r="AN249" s="103"/>
      <c r="AO249" s="103"/>
      <c r="AP249" s="103"/>
      <c r="AQ249" s="103"/>
      <c r="AR249" s="103"/>
      <c r="AS249" s="103"/>
      <c r="AT249" s="103"/>
      <c r="AU249" s="103"/>
      <c r="AV249" s="103"/>
      <c r="AW249" s="103"/>
      <c r="AX249" s="103"/>
      <c r="AY249" s="103"/>
      <c r="AZ249" s="103"/>
      <c r="BA249" s="103"/>
      <c r="BB249" s="103"/>
      <c r="BC249" s="103"/>
      <c r="BD249" s="103"/>
      <c r="BE249" s="103"/>
      <c r="BF249" s="35"/>
      <c r="BG249" s="35"/>
    </row>
    <row r="250" spans="1:59" s="29" customFormat="1" ht="12" customHeight="1" x14ac:dyDescent="0.3">
      <c r="A250" s="26"/>
      <c r="B250" s="26"/>
      <c r="C250" s="26"/>
      <c r="D250" s="27"/>
      <c r="E250" s="28"/>
      <c r="F250" s="27"/>
      <c r="G250" s="27"/>
      <c r="H250" s="32"/>
      <c r="I250" s="31"/>
      <c r="J250" s="33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  <c r="AA250" s="61"/>
      <c r="AB250" s="61"/>
      <c r="AC250" s="31"/>
      <c r="AD250" s="34"/>
      <c r="AE250" s="34"/>
      <c r="AF250" s="30"/>
      <c r="AG250" s="31"/>
      <c r="AH250" s="31"/>
      <c r="AI250" s="31"/>
      <c r="AJ250" s="31"/>
      <c r="AK250" s="31"/>
      <c r="AL250" s="102"/>
      <c r="AM250" s="103"/>
      <c r="AN250" s="103"/>
      <c r="AO250" s="103"/>
      <c r="AP250" s="103"/>
      <c r="AQ250" s="103"/>
      <c r="AR250" s="103"/>
      <c r="AS250" s="103"/>
      <c r="AT250" s="103"/>
      <c r="AU250" s="103"/>
      <c r="AV250" s="103"/>
      <c r="AW250" s="103"/>
      <c r="AX250" s="103"/>
      <c r="AY250" s="103"/>
      <c r="AZ250" s="103"/>
      <c r="BA250" s="103"/>
      <c r="BB250" s="103"/>
      <c r="BC250" s="103"/>
      <c r="BD250" s="103"/>
      <c r="BE250" s="103"/>
      <c r="BF250" s="35"/>
      <c r="BG250" s="35"/>
    </row>
    <row r="251" spans="1:59" s="29" customFormat="1" ht="12" customHeight="1" x14ac:dyDescent="0.3">
      <c r="A251" s="26"/>
      <c r="B251" s="26"/>
      <c r="C251" s="26"/>
      <c r="D251" s="27"/>
      <c r="E251" s="28"/>
      <c r="F251" s="27"/>
      <c r="G251" s="27"/>
      <c r="H251" s="32"/>
      <c r="I251" s="31"/>
      <c r="J251" s="33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61"/>
      <c r="AC251" s="31"/>
      <c r="AD251" s="34"/>
      <c r="AE251" s="34"/>
      <c r="AF251" s="30"/>
      <c r="AG251" s="31"/>
      <c r="AH251" s="31"/>
      <c r="AI251" s="31"/>
      <c r="AJ251" s="31"/>
      <c r="AK251" s="31"/>
      <c r="AL251" s="102"/>
      <c r="AM251" s="103"/>
      <c r="AN251" s="103"/>
      <c r="AO251" s="103"/>
      <c r="AP251" s="103"/>
      <c r="AQ251" s="103"/>
      <c r="AR251" s="103"/>
      <c r="AS251" s="103"/>
      <c r="AT251" s="103"/>
      <c r="AU251" s="103"/>
      <c r="AV251" s="103"/>
      <c r="AW251" s="103"/>
      <c r="AX251" s="103"/>
      <c r="AY251" s="103"/>
      <c r="AZ251" s="103"/>
      <c r="BA251" s="103"/>
      <c r="BB251" s="103"/>
      <c r="BC251" s="103"/>
      <c r="BD251" s="103"/>
      <c r="BE251" s="103"/>
      <c r="BF251" s="35"/>
      <c r="BG251" s="35"/>
    </row>
    <row r="252" spans="1:59" s="29" customFormat="1" ht="12" customHeight="1" x14ac:dyDescent="0.3">
      <c r="A252" s="26"/>
      <c r="B252" s="26"/>
      <c r="C252" s="26"/>
      <c r="D252" s="27"/>
      <c r="E252" s="28"/>
      <c r="F252" s="27"/>
      <c r="G252" s="27"/>
      <c r="H252" s="32"/>
      <c r="I252" s="31"/>
      <c r="J252" s="33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  <c r="AA252" s="61"/>
      <c r="AB252" s="61"/>
      <c r="AC252" s="31"/>
      <c r="AD252" s="34"/>
      <c r="AE252" s="34"/>
      <c r="AF252" s="30"/>
      <c r="AG252" s="31"/>
      <c r="AH252" s="31"/>
      <c r="AI252" s="31"/>
      <c r="AJ252" s="31"/>
      <c r="AK252" s="31"/>
      <c r="AL252" s="102"/>
      <c r="AM252" s="103"/>
      <c r="AN252" s="103"/>
      <c r="AO252" s="103"/>
      <c r="AP252" s="103"/>
      <c r="AQ252" s="103"/>
      <c r="AR252" s="103"/>
      <c r="AS252" s="103"/>
      <c r="AT252" s="103"/>
      <c r="AU252" s="103"/>
      <c r="AV252" s="103"/>
      <c r="AW252" s="103"/>
      <c r="AX252" s="103"/>
      <c r="AY252" s="103"/>
      <c r="AZ252" s="103"/>
      <c r="BA252" s="103"/>
      <c r="BB252" s="103"/>
      <c r="BC252" s="103"/>
      <c r="BD252" s="103"/>
      <c r="BE252" s="103"/>
      <c r="BF252" s="35"/>
      <c r="BG252" s="35"/>
    </row>
    <row r="253" spans="1:59" s="29" customFormat="1" ht="12" customHeight="1" x14ac:dyDescent="0.3">
      <c r="A253" s="26"/>
      <c r="B253" s="26"/>
      <c r="C253" s="26"/>
      <c r="D253" s="27"/>
      <c r="E253" s="28"/>
      <c r="F253" s="27"/>
      <c r="G253" s="27"/>
      <c r="H253" s="32"/>
      <c r="I253" s="31"/>
      <c r="J253" s="33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  <c r="AA253" s="61"/>
      <c r="AB253" s="61"/>
      <c r="AC253" s="31"/>
      <c r="AD253" s="34"/>
      <c r="AE253" s="34"/>
      <c r="AF253" s="30"/>
      <c r="AG253" s="31"/>
      <c r="AH253" s="31"/>
      <c r="AI253" s="31"/>
      <c r="AJ253" s="31"/>
      <c r="AK253" s="31"/>
      <c r="AL253" s="102"/>
      <c r="AM253" s="103"/>
      <c r="AN253" s="103"/>
      <c r="AO253" s="103"/>
      <c r="AP253" s="103"/>
      <c r="AQ253" s="103"/>
      <c r="AR253" s="103"/>
      <c r="AS253" s="103"/>
      <c r="AT253" s="103"/>
      <c r="AU253" s="103"/>
      <c r="AV253" s="103"/>
      <c r="AW253" s="103"/>
      <c r="AX253" s="103"/>
      <c r="AY253" s="103"/>
      <c r="AZ253" s="103"/>
      <c r="BA253" s="103"/>
      <c r="BB253" s="103"/>
      <c r="BC253" s="103"/>
      <c r="BD253" s="103"/>
      <c r="BE253" s="103"/>
      <c r="BF253" s="35"/>
      <c r="BG253" s="35"/>
    </row>
    <row r="254" spans="1:59" s="29" customFormat="1" ht="12" customHeight="1" x14ac:dyDescent="0.3">
      <c r="A254" s="26"/>
      <c r="B254" s="26"/>
      <c r="C254" s="26"/>
      <c r="D254" s="27"/>
      <c r="E254" s="28"/>
      <c r="F254" s="27"/>
      <c r="G254" s="27"/>
      <c r="H254" s="32"/>
      <c r="I254" s="31"/>
      <c r="J254" s="33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  <c r="AA254" s="61"/>
      <c r="AB254" s="61"/>
      <c r="AC254" s="31"/>
      <c r="AD254" s="34"/>
      <c r="AE254" s="34"/>
      <c r="AF254" s="30"/>
      <c r="AG254" s="31"/>
      <c r="AH254" s="31"/>
      <c r="AI254" s="31"/>
      <c r="AJ254" s="31"/>
      <c r="AK254" s="31"/>
      <c r="AL254" s="102"/>
      <c r="AM254" s="103"/>
      <c r="AN254" s="103"/>
      <c r="AO254" s="103"/>
      <c r="AP254" s="103"/>
      <c r="AQ254" s="103"/>
      <c r="AR254" s="103"/>
      <c r="AS254" s="103"/>
      <c r="AT254" s="103"/>
      <c r="AU254" s="103"/>
      <c r="AV254" s="103"/>
      <c r="AW254" s="103"/>
      <c r="AX254" s="103"/>
      <c r="AY254" s="103"/>
      <c r="AZ254" s="103"/>
      <c r="BA254" s="103"/>
      <c r="BB254" s="103"/>
      <c r="BC254" s="103"/>
      <c r="BD254" s="103"/>
      <c r="BE254" s="103"/>
      <c r="BF254" s="35"/>
      <c r="BG254" s="35"/>
    </row>
    <row r="255" spans="1:59" s="29" customFormat="1" ht="12" customHeight="1" x14ac:dyDescent="0.3">
      <c r="A255" s="26"/>
      <c r="B255" s="26"/>
      <c r="C255" s="26"/>
      <c r="D255" s="27"/>
      <c r="E255" s="28"/>
      <c r="F255" s="27"/>
      <c r="G255" s="27"/>
      <c r="H255" s="32"/>
      <c r="I255" s="31"/>
      <c r="J255" s="33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  <c r="AA255" s="61"/>
      <c r="AB255" s="61"/>
      <c r="AC255" s="31"/>
      <c r="AD255" s="34"/>
      <c r="AE255" s="34"/>
      <c r="AF255" s="30"/>
      <c r="AG255" s="31"/>
      <c r="AH255" s="31"/>
      <c r="AI255" s="31"/>
      <c r="AJ255" s="31"/>
      <c r="AK255" s="31"/>
      <c r="AL255" s="102"/>
      <c r="AM255" s="103"/>
      <c r="AN255" s="103"/>
      <c r="AO255" s="103"/>
      <c r="AP255" s="103"/>
      <c r="AQ255" s="103"/>
      <c r="AR255" s="103"/>
      <c r="AS255" s="103"/>
      <c r="AT255" s="103"/>
      <c r="AU255" s="103"/>
      <c r="AV255" s="103"/>
      <c r="AW255" s="103"/>
      <c r="AX255" s="103"/>
      <c r="AY255" s="103"/>
      <c r="AZ255" s="103"/>
      <c r="BA255" s="103"/>
      <c r="BB255" s="103"/>
      <c r="BC255" s="103"/>
      <c r="BD255" s="103"/>
      <c r="BE255" s="103"/>
      <c r="BF255" s="35"/>
      <c r="BG255" s="35"/>
    </row>
    <row r="256" spans="1:59" s="29" customFormat="1" ht="12" customHeight="1" x14ac:dyDescent="0.3">
      <c r="A256" s="26"/>
      <c r="B256" s="26"/>
      <c r="C256" s="26"/>
      <c r="D256" s="27"/>
      <c r="E256" s="28"/>
      <c r="F256" s="27"/>
      <c r="G256" s="27"/>
      <c r="H256" s="32"/>
      <c r="I256" s="31"/>
      <c r="J256" s="33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31"/>
      <c r="AD256" s="34"/>
      <c r="AE256" s="34"/>
      <c r="AF256" s="30"/>
      <c r="AG256" s="31"/>
      <c r="AH256" s="31"/>
      <c r="AI256" s="31"/>
      <c r="AJ256" s="31"/>
      <c r="AK256" s="31"/>
      <c r="AL256" s="102"/>
      <c r="AM256" s="103"/>
      <c r="AN256" s="103"/>
      <c r="AO256" s="103"/>
      <c r="AP256" s="103"/>
      <c r="AQ256" s="103"/>
      <c r="AR256" s="103"/>
      <c r="AS256" s="103"/>
      <c r="AT256" s="103"/>
      <c r="AU256" s="103"/>
      <c r="AV256" s="103"/>
      <c r="AW256" s="103"/>
      <c r="AX256" s="103"/>
      <c r="AY256" s="103"/>
      <c r="AZ256" s="103"/>
      <c r="BA256" s="103"/>
      <c r="BB256" s="103"/>
      <c r="BC256" s="103"/>
      <c r="BD256" s="103"/>
      <c r="BE256" s="103"/>
      <c r="BF256" s="35"/>
      <c r="BG256" s="35"/>
    </row>
    <row r="257" spans="1:59" s="29" customFormat="1" ht="12" customHeight="1" x14ac:dyDescent="0.3">
      <c r="A257" s="26"/>
      <c r="B257" s="26"/>
      <c r="C257" s="26"/>
      <c r="D257" s="27"/>
      <c r="E257" s="28"/>
      <c r="F257" s="27"/>
      <c r="G257" s="27"/>
      <c r="H257" s="32"/>
      <c r="I257" s="31"/>
      <c r="J257" s="33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  <c r="AA257" s="61"/>
      <c r="AB257" s="61"/>
      <c r="AC257" s="31"/>
      <c r="AD257" s="34"/>
      <c r="AE257" s="34"/>
      <c r="AF257" s="30"/>
      <c r="AG257" s="31"/>
      <c r="AH257" s="31"/>
      <c r="AI257" s="31"/>
      <c r="AJ257" s="31"/>
      <c r="AK257" s="31"/>
      <c r="AL257" s="102"/>
      <c r="AM257" s="103"/>
      <c r="AN257" s="103"/>
      <c r="AO257" s="103"/>
      <c r="AP257" s="103"/>
      <c r="AQ257" s="103"/>
      <c r="AR257" s="103"/>
      <c r="AS257" s="103"/>
      <c r="AT257" s="103"/>
      <c r="AU257" s="103"/>
      <c r="AV257" s="103"/>
      <c r="AW257" s="103"/>
      <c r="AX257" s="103"/>
      <c r="AY257" s="103"/>
      <c r="AZ257" s="103"/>
      <c r="BA257" s="103"/>
      <c r="BB257" s="103"/>
      <c r="BC257" s="103"/>
      <c r="BD257" s="103"/>
      <c r="BE257" s="103"/>
      <c r="BF257" s="35"/>
      <c r="BG257" s="35"/>
    </row>
    <row r="258" spans="1:59" s="29" customFormat="1" ht="12" customHeight="1" x14ac:dyDescent="0.3">
      <c r="A258" s="26"/>
      <c r="B258" s="26"/>
      <c r="C258" s="26"/>
      <c r="D258" s="27"/>
      <c r="E258" s="28"/>
      <c r="F258" s="27"/>
      <c r="G258" s="27"/>
      <c r="H258" s="32"/>
      <c r="I258" s="31"/>
      <c r="J258" s="33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  <c r="AA258" s="61"/>
      <c r="AB258" s="61"/>
      <c r="AC258" s="31"/>
      <c r="AD258" s="34"/>
      <c r="AE258" s="34"/>
      <c r="AF258" s="30"/>
      <c r="AG258" s="31"/>
      <c r="AH258" s="31"/>
      <c r="AI258" s="31"/>
      <c r="AJ258" s="31"/>
      <c r="AK258" s="31"/>
      <c r="AL258" s="102"/>
      <c r="AM258" s="103"/>
      <c r="AN258" s="103"/>
      <c r="AO258" s="103"/>
      <c r="AP258" s="103"/>
      <c r="AQ258" s="103"/>
      <c r="AR258" s="103"/>
      <c r="AS258" s="103"/>
      <c r="AT258" s="103"/>
      <c r="AU258" s="103"/>
      <c r="AV258" s="103"/>
      <c r="AW258" s="103"/>
      <c r="AX258" s="103"/>
      <c r="AY258" s="103"/>
      <c r="AZ258" s="103"/>
      <c r="BA258" s="103"/>
      <c r="BB258" s="103"/>
      <c r="BC258" s="103"/>
      <c r="BD258" s="103"/>
      <c r="BE258" s="103"/>
      <c r="BF258" s="35"/>
      <c r="BG258" s="35"/>
    </row>
    <row r="259" spans="1:59" s="29" customFormat="1" ht="12" customHeight="1" x14ac:dyDescent="0.3">
      <c r="A259" s="26"/>
      <c r="B259" s="26"/>
      <c r="C259" s="26"/>
      <c r="D259" s="27"/>
      <c r="E259" s="28"/>
      <c r="F259" s="27"/>
      <c r="G259" s="27"/>
      <c r="H259" s="32"/>
      <c r="I259" s="31"/>
      <c r="J259" s="33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  <c r="AA259" s="61"/>
      <c r="AB259" s="61"/>
      <c r="AC259" s="31"/>
      <c r="AD259" s="34"/>
      <c r="AE259" s="34"/>
      <c r="AF259" s="30"/>
      <c r="AG259" s="31"/>
      <c r="AH259" s="31"/>
      <c r="AI259" s="31"/>
      <c r="AJ259" s="31"/>
      <c r="AK259" s="31"/>
      <c r="AL259" s="102"/>
      <c r="AM259" s="103"/>
      <c r="AN259" s="103"/>
      <c r="AO259" s="103"/>
      <c r="AP259" s="103"/>
      <c r="AQ259" s="103"/>
      <c r="AR259" s="103"/>
      <c r="AS259" s="103"/>
      <c r="AT259" s="103"/>
      <c r="AU259" s="103"/>
      <c r="AV259" s="103"/>
      <c r="AW259" s="103"/>
      <c r="AX259" s="103"/>
      <c r="AY259" s="103"/>
      <c r="AZ259" s="103"/>
      <c r="BA259" s="103"/>
      <c r="BB259" s="103"/>
      <c r="BC259" s="103"/>
      <c r="BD259" s="103"/>
      <c r="BE259" s="103"/>
      <c r="BF259" s="35"/>
      <c r="BG259" s="35"/>
    </row>
    <row r="260" spans="1:59" s="29" customFormat="1" ht="12" customHeight="1" x14ac:dyDescent="0.3">
      <c r="A260" s="26"/>
      <c r="B260" s="26"/>
      <c r="C260" s="26"/>
      <c r="D260" s="27"/>
      <c r="E260" s="28"/>
      <c r="F260" s="27"/>
      <c r="G260" s="27"/>
      <c r="H260" s="32"/>
      <c r="I260" s="31"/>
      <c r="J260" s="33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  <c r="AA260" s="61"/>
      <c r="AB260" s="61"/>
      <c r="AC260" s="31"/>
      <c r="AD260" s="34"/>
      <c r="AE260" s="34"/>
      <c r="AF260" s="30"/>
      <c r="AG260" s="31"/>
      <c r="AH260" s="31"/>
      <c r="AI260" s="31"/>
      <c r="AJ260" s="31"/>
      <c r="AK260" s="31"/>
      <c r="AL260" s="102"/>
      <c r="AM260" s="103"/>
      <c r="AN260" s="103"/>
      <c r="AO260" s="103"/>
      <c r="AP260" s="103"/>
      <c r="AQ260" s="103"/>
      <c r="AR260" s="103"/>
      <c r="AS260" s="103"/>
      <c r="AT260" s="103"/>
      <c r="AU260" s="103"/>
      <c r="AV260" s="103"/>
      <c r="AW260" s="103"/>
      <c r="AX260" s="103"/>
      <c r="AY260" s="103"/>
      <c r="AZ260" s="103"/>
      <c r="BA260" s="103"/>
      <c r="BB260" s="103"/>
      <c r="BC260" s="103"/>
      <c r="BD260" s="103"/>
      <c r="BE260" s="103"/>
      <c r="BF260" s="35"/>
      <c r="BG260" s="35"/>
    </row>
    <row r="261" spans="1:59" s="29" customFormat="1" ht="12" customHeight="1" x14ac:dyDescent="0.3">
      <c r="A261" s="26"/>
      <c r="B261" s="26"/>
      <c r="C261" s="26"/>
      <c r="D261" s="27"/>
      <c r="E261" s="28"/>
      <c r="F261" s="27"/>
      <c r="G261" s="27"/>
      <c r="H261" s="32"/>
      <c r="I261" s="31"/>
      <c r="J261" s="33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  <c r="AA261" s="61"/>
      <c r="AB261" s="61"/>
      <c r="AC261" s="31"/>
      <c r="AD261" s="34"/>
      <c r="AE261" s="34"/>
      <c r="AF261" s="30"/>
      <c r="AG261" s="31"/>
      <c r="AH261" s="31"/>
      <c r="AI261" s="31"/>
      <c r="AJ261" s="31"/>
      <c r="AK261" s="31"/>
      <c r="AL261" s="102"/>
      <c r="AM261" s="103"/>
      <c r="AN261" s="103"/>
      <c r="AO261" s="103"/>
      <c r="AP261" s="103"/>
      <c r="AQ261" s="103"/>
      <c r="AR261" s="103"/>
      <c r="AS261" s="103"/>
      <c r="AT261" s="103"/>
      <c r="AU261" s="103"/>
      <c r="AV261" s="103"/>
      <c r="AW261" s="103"/>
      <c r="AX261" s="103"/>
      <c r="AY261" s="103"/>
      <c r="AZ261" s="103"/>
      <c r="BA261" s="103"/>
      <c r="BB261" s="103"/>
      <c r="BC261" s="103"/>
      <c r="BD261" s="103"/>
      <c r="BE261" s="103"/>
      <c r="BF261" s="35"/>
      <c r="BG261" s="35"/>
    </row>
    <row r="262" spans="1:59" s="29" customFormat="1" ht="12" customHeight="1" x14ac:dyDescent="0.3">
      <c r="A262" s="26"/>
      <c r="B262" s="26"/>
      <c r="C262" s="26"/>
      <c r="D262" s="27"/>
      <c r="E262" s="28"/>
      <c r="F262" s="27"/>
      <c r="G262" s="27"/>
      <c r="H262" s="32"/>
      <c r="I262" s="31"/>
      <c r="J262" s="33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61"/>
      <c r="AC262" s="31"/>
      <c r="AD262" s="34"/>
      <c r="AE262" s="34"/>
      <c r="AF262" s="30"/>
      <c r="AG262" s="31"/>
      <c r="AH262" s="31"/>
      <c r="AI262" s="31"/>
      <c r="AJ262" s="31"/>
      <c r="AK262" s="31"/>
      <c r="AL262" s="102"/>
      <c r="AM262" s="103"/>
      <c r="AN262" s="103"/>
      <c r="AO262" s="103"/>
      <c r="AP262" s="103"/>
      <c r="AQ262" s="103"/>
      <c r="AR262" s="103"/>
      <c r="AS262" s="103"/>
      <c r="AT262" s="103"/>
      <c r="AU262" s="103"/>
      <c r="AV262" s="103"/>
      <c r="AW262" s="103"/>
      <c r="AX262" s="103"/>
      <c r="AY262" s="103"/>
      <c r="AZ262" s="103"/>
      <c r="BA262" s="103"/>
      <c r="BB262" s="103"/>
      <c r="BC262" s="103"/>
      <c r="BD262" s="103"/>
      <c r="BE262" s="103"/>
      <c r="BF262" s="35"/>
      <c r="BG262" s="35"/>
    </row>
    <row r="263" spans="1:59" s="29" customFormat="1" ht="12" customHeight="1" x14ac:dyDescent="0.3">
      <c r="A263" s="26"/>
      <c r="B263" s="26"/>
      <c r="C263" s="26"/>
      <c r="D263" s="27"/>
      <c r="E263" s="28"/>
      <c r="F263" s="27"/>
      <c r="G263" s="27"/>
      <c r="H263" s="32"/>
      <c r="I263" s="31"/>
      <c r="J263" s="33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  <c r="AA263" s="61"/>
      <c r="AB263" s="61"/>
      <c r="AC263" s="31"/>
      <c r="AD263" s="34"/>
      <c r="AE263" s="34"/>
      <c r="AF263" s="30"/>
      <c r="AG263" s="31"/>
      <c r="AH263" s="31"/>
      <c r="AI263" s="31"/>
      <c r="AJ263" s="31"/>
      <c r="AK263" s="31"/>
      <c r="AL263" s="102"/>
      <c r="AM263" s="103"/>
      <c r="AN263" s="103"/>
      <c r="AO263" s="103"/>
      <c r="AP263" s="103"/>
      <c r="AQ263" s="103"/>
      <c r="AR263" s="103"/>
      <c r="AS263" s="103"/>
      <c r="AT263" s="103"/>
      <c r="AU263" s="103"/>
      <c r="AV263" s="103"/>
      <c r="AW263" s="103"/>
      <c r="AX263" s="103"/>
      <c r="AY263" s="103"/>
      <c r="AZ263" s="103"/>
      <c r="BA263" s="103"/>
      <c r="BB263" s="103"/>
      <c r="BC263" s="103"/>
      <c r="BD263" s="103"/>
      <c r="BE263" s="103"/>
      <c r="BF263" s="35"/>
      <c r="BG263" s="35"/>
    </row>
    <row r="264" spans="1:59" s="29" customFormat="1" ht="12" customHeight="1" x14ac:dyDescent="0.3">
      <c r="A264" s="26"/>
      <c r="B264" s="26"/>
      <c r="C264" s="26"/>
      <c r="D264" s="27"/>
      <c r="E264" s="28"/>
      <c r="F264" s="27"/>
      <c r="G264" s="27"/>
      <c r="H264" s="32"/>
      <c r="I264" s="31"/>
      <c r="J264" s="33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  <c r="AA264" s="61"/>
      <c r="AB264" s="61"/>
      <c r="AC264" s="31"/>
      <c r="AD264" s="34"/>
      <c r="AE264" s="34"/>
      <c r="AF264" s="30"/>
      <c r="AG264" s="31"/>
      <c r="AH264" s="31"/>
      <c r="AI264" s="31"/>
      <c r="AJ264" s="31"/>
      <c r="AK264" s="31"/>
      <c r="AL264" s="102"/>
      <c r="AM264" s="103"/>
      <c r="AN264" s="103"/>
      <c r="AO264" s="103"/>
      <c r="AP264" s="103"/>
      <c r="AQ264" s="103"/>
      <c r="AR264" s="103"/>
      <c r="AS264" s="103"/>
      <c r="AT264" s="103"/>
      <c r="AU264" s="103"/>
      <c r="AV264" s="103"/>
      <c r="AW264" s="103"/>
      <c r="AX264" s="103"/>
      <c r="AY264" s="103"/>
      <c r="AZ264" s="103"/>
      <c r="BA264" s="103"/>
      <c r="BB264" s="103"/>
      <c r="BC264" s="103"/>
      <c r="BD264" s="103"/>
      <c r="BE264" s="103"/>
      <c r="BF264" s="35"/>
      <c r="BG264" s="35"/>
    </row>
    <row r="265" spans="1:59" s="29" customFormat="1" ht="12" customHeight="1" x14ac:dyDescent="0.3">
      <c r="A265" s="26"/>
      <c r="B265" s="26"/>
      <c r="C265" s="26"/>
      <c r="D265" s="27"/>
      <c r="E265" s="28"/>
      <c r="F265" s="27"/>
      <c r="G265" s="27"/>
      <c r="H265" s="32"/>
      <c r="I265" s="31"/>
      <c r="J265" s="33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  <c r="AA265" s="61"/>
      <c r="AB265" s="61"/>
      <c r="AC265" s="31"/>
      <c r="AD265" s="34"/>
      <c r="AE265" s="34"/>
      <c r="AF265" s="30"/>
      <c r="AG265" s="31"/>
      <c r="AH265" s="31"/>
      <c r="AI265" s="31"/>
      <c r="AJ265" s="31"/>
      <c r="AK265" s="31"/>
      <c r="AL265" s="102"/>
      <c r="AM265" s="103"/>
      <c r="AN265" s="103"/>
      <c r="AO265" s="103"/>
      <c r="AP265" s="103"/>
      <c r="AQ265" s="103"/>
      <c r="AR265" s="103"/>
      <c r="AS265" s="103"/>
      <c r="AT265" s="103"/>
      <c r="AU265" s="103"/>
      <c r="AV265" s="103"/>
      <c r="AW265" s="103"/>
      <c r="AX265" s="103"/>
      <c r="AY265" s="103"/>
      <c r="AZ265" s="103"/>
      <c r="BA265" s="103"/>
      <c r="BB265" s="103"/>
      <c r="BC265" s="103"/>
      <c r="BD265" s="103"/>
      <c r="BE265" s="103"/>
      <c r="BF265" s="35"/>
      <c r="BG265" s="35"/>
    </row>
    <row r="266" spans="1:59" s="29" customFormat="1" ht="12" customHeight="1" x14ac:dyDescent="0.3">
      <c r="A266" s="26"/>
      <c r="B266" s="26"/>
      <c r="C266" s="26"/>
      <c r="D266" s="27"/>
      <c r="E266" s="28"/>
      <c r="F266" s="27"/>
      <c r="G266" s="27"/>
      <c r="H266" s="32"/>
      <c r="I266" s="31"/>
      <c r="J266" s="33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  <c r="AA266" s="61"/>
      <c r="AB266" s="61"/>
      <c r="AC266" s="31"/>
      <c r="AD266" s="34"/>
      <c r="AE266" s="34"/>
      <c r="AF266" s="30"/>
      <c r="AG266" s="31"/>
      <c r="AH266" s="31"/>
      <c r="AI266" s="31"/>
      <c r="AJ266" s="31"/>
      <c r="AK266" s="31"/>
      <c r="AL266" s="102"/>
      <c r="AM266" s="103"/>
      <c r="AN266" s="103"/>
      <c r="AO266" s="103"/>
      <c r="AP266" s="103"/>
      <c r="AQ266" s="103"/>
      <c r="AR266" s="103"/>
      <c r="AS266" s="103"/>
      <c r="AT266" s="103"/>
      <c r="AU266" s="103"/>
      <c r="AV266" s="103"/>
      <c r="AW266" s="103"/>
      <c r="AX266" s="103"/>
      <c r="AY266" s="103"/>
      <c r="AZ266" s="103"/>
      <c r="BA266" s="103"/>
      <c r="BB266" s="103"/>
      <c r="BC266" s="103"/>
      <c r="BD266" s="103"/>
      <c r="BE266" s="103"/>
      <c r="BF266" s="35"/>
      <c r="BG266" s="35"/>
    </row>
    <row r="267" spans="1:59" s="29" customFormat="1" ht="12" customHeight="1" x14ac:dyDescent="0.3">
      <c r="A267" s="26"/>
      <c r="B267" s="26"/>
      <c r="C267" s="26"/>
      <c r="D267" s="27"/>
      <c r="E267" s="28"/>
      <c r="F267" s="27"/>
      <c r="G267" s="27"/>
      <c r="H267" s="32"/>
      <c r="I267" s="31"/>
      <c r="J267" s="33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  <c r="AA267" s="61"/>
      <c r="AB267" s="61"/>
      <c r="AC267" s="31"/>
      <c r="AD267" s="34"/>
      <c r="AE267" s="34"/>
      <c r="AF267" s="30"/>
      <c r="AG267" s="31"/>
      <c r="AH267" s="31"/>
      <c r="AI267" s="31"/>
      <c r="AJ267" s="31"/>
      <c r="AK267" s="31"/>
      <c r="AL267" s="102"/>
      <c r="AM267" s="103"/>
      <c r="AN267" s="103"/>
      <c r="AO267" s="103"/>
      <c r="AP267" s="103"/>
      <c r="AQ267" s="103"/>
      <c r="AR267" s="103"/>
      <c r="AS267" s="103"/>
      <c r="AT267" s="103"/>
      <c r="AU267" s="103"/>
      <c r="AV267" s="103"/>
      <c r="AW267" s="103"/>
      <c r="AX267" s="103"/>
      <c r="AY267" s="103"/>
      <c r="AZ267" s="103"/>
      <c r="BA267" s="103"/>
      <c r="BB267" s="103"/>
      <c r="BC267" s="103"/>
      <c r="BD267" s="103"/>
      <c r="BE267" s="103"/>
      <c r="BF267" s="35"/>
      <c r="BG267" s="35"/>
    </row>
    <row r="268" spans="1:59" s="29" customFormat="1" ht="12" customHeight="1" x14ac:dyDescent="0.3">
      <c r="A268" s="26"/>
      <c r="B268" s="26"/>
      <c r="C268" s="26"/>
      <c r="D268" s="27"/>
      <c r="E268" s="28"/>
      <c r="F268" s="27"/>
      <c r="G268" s="27"/>
      <c r="H268" s="32"/>
      <c r="I268" s="31"/>
      <c r="J268" s="33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  <c r="AC268" s="31"/>
      <c r="AD268" s="34"/>
      <c r="AE268" s="34"/>
      <c r="AF268" s="30"/>
      <c r="AG268" s="31"/>
      <c r="AH268" s="31"/>
      <c r="AI268" s="31"/>
      <c r="AJ268" s="31"/>
      <c r="AK268" s="31"/>
      <c r="AL268" s="102"/>
      <c r="AM268" s="103"/>
      <c r="AN268" s="103"/>
      <c r="AO268" s="103"/>
      <c r="AP268" s="103"/>
      <c r="AQ268" s="103"/>
      <c r="AR268" s="103"/>
      <c r="AS268" s="103"/>
      <c r="AT268" s="103"/>
      <c r="AU268" s="103"/>
      <c r="AV268" s="103"/>
      <c r="AW268" s="103"/>
      <c r="AX268" s="103"/>
      <c r="AY268" s="103"/>
      <c r="AZ268" s="103"/>
      <c r="BA268" s="103"/>
      <c r="BB268" s="103"/>
      <c r="BC268" s="103"/>
      <c r="BD268" s="103"/>
      <c r="BE268" s="103"/>
      <c r="BF268" s="35"/>
      <c r="BG268" s="35"/>
    </row>
    <row r="269" spans="1:59" s="29" customFormat="1" ht="12" customHeight="1" x14ac:dyDescent="0.3">
      <c r="A269" s="26"/>
      <c r="B269" s="26"/>
      <c r="C269" s="26"/>
      <c r="D269" s="27"/>
      <c r="E269" s="28"/>
      <c r="F269" s="27"/>
      <c r="G269" s="27"/>
      <c r="H269" s="32"/>
      <c r="I269" s="31"/>
      <c r="J269" s="33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  <c r="AA269" s="61"/>
      <c r="AB269" s="61"/>
      <c r="AC269" s="31"/>
      <c r="AD269" s="34"/>
      <c r="AE269" s="34"/>
      <c r="AF269" s="30"/>
      <c r="AG269" s="31"/>
      <c r="AH269" s="31"/>
      <c r="AI269" s="31"/>
      <c r="AJ269" s="31"/>
      <c r="AK269" s="31"/>
      <c r="AL269" s="102"/>
      <c r="AM269" s="103"/>
      <c r="AN269" s="103"/>
      <c r="AO269" s="103"/>
      <c r="AP269" s="103"/>
      <c r="AQ269" s="103"/>
      <c r="AR269" s="103"/>
      <c r="AS269" s="103"/>
      <c r="AT269" s="103"/>
      <c r="AU269" s="103"/>
      <c r="AV269" s="103"/>
      <c r="AW269" s="103"/>
      <c r="AX269" s="103"/>
      <c r="AY269" s="103"/>
      <c r="AZ269" s="103"/>
      <c r="BA269" s="103"/>
      <c r="BB269" s="103"/>
      <c r="BC269" s="103"/>
      <c r="BD269" s="103"/>
      <c r="BE269" s="103"/>
      <c r="BF269" s="35"/>
      <c r="BG269" s="35"/>
    </row>
    <row r="270" spans="1:59" s="29" customFormat="1" ht="12" customHeight="1" x14ac:dyDescent="0.3">
      <c r="A270" s="26"/>
      <c r="B270" s="26"/>
      <c r="C270" s="26"/>
      <c r="D270" s="27"/>
      <c r="E270" s="28"/>
      <c r="F270" s="27"/>
      <c r="G270" s="27"/>
      <c r="H270" s="32"/>
      <c r="I270" s="31"/>
      <c r="J270" s="33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  <c r="AA270" s="61"/>
      <c r="AB270" s="61"/>
      <c r="AC270" s="31"/>
      <c r="AD270" s="34"/>
      <c r="AE270" s="34"/>
      <c r="AF270" s="30"/>
      <c r="AG270" s="31"/>
      <c r="AH270" s="31"/>
      <c r="AI270" s="31"/>
      <c r="AJ270" s="31"/>
      <c r="AK270" s="31"/>
      <c r="AL270" s="102"/>
      <c r="AM270" s="103"/>
      <c r="AN270" s="103"/>
      <c r="AO270" s="103"/>
      <c r="AP270" s="103"/>
      <c r="AQ270" s="103"/>
      <c r="AR270" s="103"/>
      <c r="AS270" s="103"/>
      <c r="AT270" s="103"/>
      <c r="AU270" s="103"/>
      <c r="AV270" s="103"/>
      <c r="AW270" s="103"/>
      <c r="AX270" s="103"/>
      <c r="AY270" s="103"/>
      <c r="AZ270" s="103"/>
      <c r="BA270" s="103"/>
      <c r="BB270" s="103"/>
      <c r="BC270" s="103"/>
      <c r="BD270" s="103"/>
      <c r="BE270" s="103"/>
      <c r="BF270" s="35"/>
      <c r="BG270" s="35"/>
    </row>
    <row r="271" spans="1:59" s="29" customFormat="1" ht="12" customHeight="1" x14ac:dyDescent="0.3">
      <c r="A271" s="26"/>
      <c r="B271" s="26"/>
      <c r="C271" s="26"/>
      <c r="D271" s="27"/>
      <c r="E271" s="28"/>
      <c r="F271" s="27"/>
      <c r="G271" s="27"/>
      <c r="H271" s="32"/>
      <c r="I271" s="31"/>
      <c r="J271" s="33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  <c r="AA271" s="61"/>
      <c r="AB271" s="61"/>
      <c r="AC271" s="31"/>
      <c r="AD271" s="34"/>
      <c r="AE271" s="34"/>
      <c r="AF271" s="30"/>
      <c r="AG271" s="31"/>
      <c r="AH271" s="31"/>
      <c r="AI271" s="31"/>
      <c r="AJ271" s="31"/>
      <c r="AK271" s="31"/>
      <c r="AL271" s="102"/>
      <c r="AM271" s="103"/>
      <c r="AN271" s="103"/>
      <c r="AO271" s="103"/>
      <c r="AP271" s="103"/>
      <c r="AQ271" s="103"/>
      <c r="AR271" s="103"/>
      <c r="AS271" s="103"/>
      <c r="AT271" s="103"/>
      <c r="AU271" s="103"/>
      <c r="AV271" s="103"/>
      <c r="AW271" s="103"/>
      <c r="AX271" s="103"/>
      <c r="AY271" s="103"/>
      <c r="AZ271" s="103"/>
      <c r="BA271" s="103"/>
      <c r="BB271" s="103"/>
      <c r="BC271" s="103"/>
      <c r="BD271" s="103"/>
      <c r="BE271" s="103"/>
      <c r="BF271" s="35"/>
      <c r="BG271" s="35"/>
    </row>
    <row r="272" spans="1:59" s="29" customFormat="1" ht="12" customHeight="1" x14ac:dyDescent="0.3">
      <c r="A272" s="26"/>
      <c r="B272" s="26"/>
      <c r="C272" s="26"/>
      <c r="D272" s="27"/>
      <c r="E272" s="28"/>
      <c r="F272" s="27"/>
      <c r="G272" s="27"/>
      <c r="H272" s="32"/>
      <c r="I272" s="31"/>
      <c r="J272" s="33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  <c r="AA272" s="61"/>
      <c r="AB272" s="61"/>
      <c r="AC272" s="31"/>
      <c r="AD272" s="34"/>
      <c r="AE272" s="34"/>
      <c r="AF272" s="30"/>
      <c r="AG272" s="31"/>
      <c r="AH272" s="31"/>
      <c r="AI272" s="31"/>
      <c r="AJ272" s="31"/>
      <c r="AK272" s="31"/>
      <c r="AL272" s="102"/>
      <c r="AM272" s="103"/>
      <c r="AN272" s="103"/>
      <c r="AO272" s="103"/>
      <c r="AP272" s="103"/>
      <c r="AQ272" s="103"/>
      <c r="AR272" s="103"/>
      <c r="AS272" s="103"/>
      <c r="AT272" s="103"/>
      <c r="AU272" s="103"/>
      <c r="AV272" s="103"/>
      <c r="AW272" s="103"/>
      <c r="AX272" s="103"/>
      <c r="AY272" s="103"/>
      <c r="AZ272" s="103"/>
      <c r="BA272" s="103"/>
      <c r="BB272" s="103"/>
      <c r="BC272" s="103"/>
      <c r="BD272" s="103"/>
      <c r="BE272" s="103"/>
      <c r="BF272" s="35"/>
      <c r="BG272" s="35"/>
    </row>
    <row r="273" spans="1:59" s="29" customFormat="1" ht="12" customHeight="1" x14ac:dyDescent="0.3">
      <c r="A273" s="26"/>
      <c r="B273" s="26"/>
      <c r="C273" s="26"/>
      <c r="D273" s="27"/>
      <c r="E273" s="28"/>
      <c r="F273" s="27"/>
      <c r="G273" s="27"/>
      <c r="H273" s="32"/>
      <c r="I273" s="31"/>
      <c r="J273" s="33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  <c r="AA273" s="61"/>
      <c r="AB273" s="61"/>
      <c r="AC273" s="31"/>
      <c r="AD273" s="34"/>
      <c r="AE273" s="34"/>
      <c r="AF273" s="30"/>
      <c r="AG273" s="31"/>
      <c r="AH273" s="31"/>
      <c r="AI273" s="31"/>
      <c r="AJ273" s="31"/>
      <c r="AK273" s="31"/>
      <c r="AL273" s="102"/>
      <c r="AM273" s="103"/>
      <c r="AN273" s="103"/>
      <c r="AO273" s="103"/>
      <c r="AP273" s="103"/>
      <c r="AQ273" s="103"/>
      <c r="AR273" s="103"/>
      <c r="AS273" s="103"/>
      <c r="AT273" s="103"/>
      <c r="AU273" s="103"/>
      <c r="AV273" s="103"/>
      <c r="AW273" s="103"/>
      <c r="AX273" s="103"/>
      <c r="AY273" s="103"/>
      <c r="AZ273" s="103"/>
      <c r="BA273" s="103"/>
      <c r="BB273" s="103"/>
      <c r="BC273" s="103"/>
      <c r="BD273" s="103"/>
      <c r="BE273" s="103"/>
      <c r="BF273" s="35"/>
      <c r="BG273" s="35"/>
    </row>
    <row r="274" spans="1:59" s="29" customFormat="1" ht="12" customHeight="1" x14ac:dyDescent="0.3">
      <c r="A274" s="26"/>
      <c r="B274" s="26"/>
      <c r="C274" s="26"/>
      <c r="D274" s="27"/>
      <c r="E274" s="28"/>
      <c r="F274" s="27"/>
      <c r="G274" s="27"/>
      <c r="H274" s="32"/>
      <c r="I274" s="31"/>
      <c r="J274" s="33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  <c r="AA274" s="61"/>
      <c r="AB274" s="61"/>
      <c r="AC274" s="31"/>
      <c r="AD274" s="34"/>
      <c r="AE274" s="34"/>
      <c r="AF274" s="30"/>
      <c r="AG274" s="31"/>
      <c r="AH274" s="31"/>
      <c r="AI274" s="31"/>
      <c r="AJ274" s="31"/>
      <c r="AK274" s="31"/>
      <c r="AL274" s="102"/>
      <c r="AM274" s="103"/>
      <c r="AN274" s="103"/>
      <c r="AO274" s="103"/>
      <c r="AP274" s="103"/>
      <c r="AQ274" s="103"/>
      <c r="AR274" s="103"/>
      <c r="AS274" s="103"/>
      <c r="AT274" s="103"/>
      <c r="AU274" s="103"/>
      <c r="AV274" s="103"/>
      <c r="AW274" s="103"/>
      <c r="AX274" s="103"/>
      <c r="AY274" s="103"/>
      <c r="AZ274" s="103"/>
      <c r="BA274" s="103"/>
      <c r="BB274" s="103"/>
      <c r="BC274" s="103"/>
      <c r="BD274" s="103"/>
      <c r="BE274" s="103"/>
      <c r="BF274" s="35"/>
      <c r="BG274" s="35"/>
    </row>
    <row r="275" spans="1:59" s="29" customFormat="1" ht="12" customHeight="1" x14ac:dyDescent="0.3">
      <c r="A275" s="26"/>
      <c r="B275" s="26"/>
      <c r="C275" s="26"/>
      <c r="D275" s="27"/>
      <c r="E275" s="28"/>
      <c r="F275" s="27"/>
      <c r="G275" s="27"/>
      <c r="H275" s="32"/>
      <c r="I275" s="31"/>
      <c r="J275" s="33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  <c r="AA275" s="61"/>
      <c r="AB275" s="61"/>
      <c r="AC275" s="31"/>
      <c r="AD275" s="34"/>
      <c r="AE275" s="34"/>
      <c r="AF275" s="30"/>
      <c r="AG275" s="31"/>
      <c r="AH275" s="31"/>
      <c r="AI275" s="31"/>
      <c r="AJ275" s="31"/>
      <c r="AK275" s="31"/>
      <c r="AL275" s="102"/>
      <c r="AM275" s="103"/>
      <c r="AN275" s="103"/>
      <c r="AO275" s="103"/>
      <c r="AP275" s="103"/>
      <c r="AQ275" s="103"/>
      <c r="AR275" s="103"/>
      <c r="AS275" s="103"/>
      <c r="AT275" s="103"/>
      <c r="AU275" s="103"/>
      <c r="AV275" s="103"/>
      <c r="AW275" s="103"/>
      <c r="AX275" s="103"/>
      <c r="AY275" s="103"/>
      <c r="AZ275" s="103"/>
      <c r="BA275" s="103"/>
      <c r="BB275" s="103"/>
      <c r="BC275" s="103"/>
      <c r="BD275" s="103"/>
      <c r="BE275" s="103"/>
      <c r="BF275" s="35"/>
      <c r="BG275" s="35"/>
    </row>
    <row r="276" spans="1:59" s="29" customFormat="1" ht="12" customHeight="1" x14ac:dyDescent="0.3">
      <c r="A276" s="26"/>
      <c r="B276" s="26"/>
      <c r="C276" s="26"/>
      <c r="D276" s="27"/>
      <c r="E276" s="28"/>
      <c r="F276" s="27"/>
      <c r="G276" s="27"/>
      <c r="H276" s="32"/>
      <c r="I276" s="31"/>
      <c r="J276" s="33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  <c r="AA276" s="61"/>
      <c r="AB276" s="61"/>
      <c r="AC276" s="31"/>
      <c r="AD276" s="34"/>
      <c r="AE276" s="34"/>
      <c r="AF276" s="30"/>
      <c r="AG276" s="31"/>
      <c r="AH276" s="31"/>
      <c r="AI276" s="31"/>
      <c r="AJ276" s="31"/>
      <c r="AK276" s="31"/>
      <c r="AL276" s="102"/>
      <c r="AM276" s="103"/>
      <c r="AN276" s="103"/>
      <c r="AO276" s="103"/>
      <c r="AP276" s="103"/>
      <c r="AQ276" s="103"/>
      <c r="AR276" s="103"/>
      <c r="AS276" s="103"/>
      <c r="AT276" s="103"/>
      <c r="AU276" s="103"/>
      <c r="AV276" s="103"/>
      <c r="AW276" s="103"/>
      <c r="AX276" s="103"/>
      <c r="AY276" s="103"/>
      <c r="AZ276" s="103"/>
      <c r="BA276" s="103"/>
      <c r="BB276" s="103"/>
      <c r="BC276" s="103"/>
      <c r="BD276" s="103"/>
      <c r="BE276" s="103"/>
      <c r="BF276" s="35"/>
      <c r="BG276" s="35"/>
    </row>
    <row r="277" spans="1:59" s="29" customFormat="1" ht="12" customHeight="1" x14ac:dyDescent="0.3">
      <c r="A277" s="26"/>
      <c r="B277" s="26"/>
      <c r="C277" s="26"/>
      <c r="D277" s="27"/>
      <c r="E277" s="28"/>
      <c r="F277" s="27"/>
      <c r="G277" s="27"/>
      <c r="H277" s="32"/>
      <c r="I277" s="31"/>
      <c r="J277" s="33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  <c r="AA277" s="61"/>
      <c r="AB277" s="61"/>
      <c r="AC277" s="31"/>
      <c r="AD277" s="34"/>
      <c r="AE277" s="34"/>
      <c r="AF277" s="30"/>
      <c r="AG277" s="31"/>
      <c r="AH277" s="31"/>
      <c r="AI277" s="31"/>
      <c r="AJ277" s="31"/>
      <c r="AK277" s="31"/>
      <c r="AL277" s="102"/>
      <c r="AM277" s="103"/>
      <c r="AN277" s="103"/>
      <c r="AO277" s="103"/>
      <c r="AP277" s="103"/>
      <c r="AQ277" s="103"/>
      <c r="AR277" s="103"/>
      <c r="AS277" s="103"/>
      <c r="AT277" s="103"/>
      <c r="AU277" s="103"/>
      <c r="AV277" s="103"/>
      <c r="AW277" s="103"/>
      <c r="AX277" s="103"/>
      <c r="AY277" s="103"/>
      <c r="AZ277" s="103"/>
      <c r="BA277" s="103"/>
      <c r="BB277" s="103"/>
      <c r="BC277" s="103"/>
      <c r="BD277" s="103"/>
      <c r="BE277" s="103"/>
      <c r="BF277" s="35"/>
      <c r="BG277" s="35"/>
    </row>
    <row r="278" spans="1:59" s="29" customFormat="1" ht="12" customHeight="1" x14ac:dyDescent="0.3">
      <c r="A278" s="26"/>
      <c r="B278" s="26"/>
      <c r="C278" s="26"/>
      <c r="D278" s="27"/>
      <c r="E278" s="28"/>
      <c r="F278" s="27"/>
      <c r="G278" s="27"/>
      <c r="H278" s="32"/>
      <c r="I278" s="31"/>
      <c r="J278" s="33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  <c r="AA278" s="61"/>
      <c r="AB278" s="61"/>
      <c r="AC278" s="31"/>
      <c r="AD278" s="34"/>
      <c r="AE278" s="34"/>
      <c r="AF278" s="30"/>
      <c r="AG278" s="31"/>
      <c r="AH278" s="31"/>
      <c r="AI278" s="31"/>
      <c r="AJ278" s="31"/>
      <c r="AK278" s="31"/>
      <c r="AL278" s="102"/>
      <c r="AM278" s="103"/>
      <c r="AN278" s="103"/>
      <c r="AO278" s="103"/>
      <c r="AP278" s="103"/>
      <c r="AQ278" s="103"/>
      <c r="AR278" s="103"/>
      <c r="AS278" s="103"/>
      <c r="AT278" s="103"/>
      <c r="AU278" s="103"/>
      <c r="AV278" s="103"/>
      <c r="AW278" s="103"/>
      <c r="AX278" s="103"/>
      <c r="AY278" s="103"/>
      <c r="AZ278" s="103"/>
      <c r="BA278" s="103"/>
      <c r="BB278" s="103"/>
      <c r="BC278" s="103"/>
      <c r="BD278" s="103"/>
      <c r="BE278" s="103"/>
      <c r="BF278" s="35"/>
      <c r="BG278" s="35"/>
    </row>
    <row r="279" spans="1:59" s="29" customFormat="1" ht="12" customHeight="1" x14ac:dyDescent="0.3">
      <c r="A279" s="26"/>
      <c r="B279" s="26"/>
      <c r="C279" s="26"/>
      <c r="D279" s="27"/>
      <c r="E279" s="28"/>
      <c r="F279" s="27"/>
      <c r="G279" s="27"/>
      <c r="H279" s="32"/>
      <c r="I279" s="31"/>
      <c r="J279" s="33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  <c r="AA279" s="61"/>
      <c r="AB279" s="61"/>
      <c r="AC279" s="31"/>
      <c r="AD279" s="34"/>
      <c r="AE279" s="34"/>
      <c r="AF279" s="30"/>
      <c r="AG279" s="31"/>
      <c r="AH279" s="31"/>
      <c r="AI279" s="31"/>
      <c r="AJ279" s="31"/>
      <c r="AK279" s="31"/>
      <c r="AL279" s="102"/>
      <c r="AM279" s="103"/>
      <c r="AN279" s="103"/>
      <c r="AO279" s="103"/>
      <c r="AP279" s="103"/>
      <c r="AQ279" s="103"/>
      <c r="AR279" s="103"/>
      <c r="AS279" s="103"/>
      <c r="AT279" s="103"/>
      <c r="AU279" s="103"/>
      <c r="AV279" s="103"/>
      <c r="AW279" s="103"/>
      <c r="AX279" s="103"/>
      <c r="AY279" s="103"/>
      <c r="AZ279" s="103"/>
      <c r="BA279" s="103"/>
      <c r="BB279" s="103"/>
      <c r="BC279" s="103"/>
      <c r="BD279" s="103"/>
      <c r="BE279" s="103"/>
      <c r="BF279" s="35"/>
      <c r="BG279" s="35"/>
    </row>
    <row r="280" spans="1:59" s="29" customFormat="1" ht="12" customHeight="1" x14ac:dyDescent="0.3">
      <c r="A280" s="26"/>
      <c r="B280" s="26"/>
      <c r="C280" s="26"/>
      <c r="D280" s="27"/>
      <c r="E280" s="28"/>
      <c r="F280" s="27"/>
      <c r="G280" s="27"/>
      <c r="H280" s="32"/>
      <c r="I280" s="31"/>
      <c r="J280" s="33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  <c r="AA280" s="61"/>
      <c r="AB280" s="61"/>
      <c r="AC280" s="31"/>
      <c r="AD280" s="34"/>
      <c r="AE280" s="34"/>
      <c r="AF280" s="30"/>
      <c r="AG280" s="31"/>
      <c r="AH280" s="31"/>
      <c r="AI280" s="31"/>
      <c r="AJ280" s="31"/>
      <c r="AK280" s="31"/>
      <c r="AL280" s="102"/>
      <c r="AM280" s="103"/>
      <c r="AN280" s="103"/>
      <c r="AO280" s="103"/>
      <c r="AP280" s="103"/>
      <c r="AQ280" s="103"/>
      <c r="AR280" s="103"/>
      <c r="AS280" s="103"/>
      <c r="AT280" s="103"/>
      <c r="AU280" s="103"/>
      <c r="AV280" s="103"/>
      <c r="AW280" s="103"/>
      <c r="AX280" s="103"/>
      <c r="AY280" s="103"/>
      <c r="AZ280" s="103"/>
      <c r="BA280" s="103"/>
      <c r="BB280" s="103"/>
      <c r="BC280" s="103"/>
      <c r="BD280" s="103"/>
      <c r="BE280" s="103"/>
      <c r="BF280" s="35"/>
      <c r="BG280" s="35"/>
    </row>
    <row r="281" spans="1:59" s="29" customFormat="1" ht="12" customHeight="1" x14ac:dyDescent="0.3">
      <c r="A281" s="26"/>
      <c r="B281" s="26"/>
      <c r="C281" s="26"/>
      <c r="D281" s="27"/>
      <c r="E281" s="28"/>
      <c r="F281" s="27"/>
      <c r="G281" s="27"/>
      <c r="H281" s="32"/>
      <c r="I281" s="31"/>
      <c r="J281" s="33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  <c r="AA281" s="61"/>
      <c r="AB281" s="61"/>
      <c r="AC281" s="31"/>
      <c r="AD281" s="34"/>
      <c r="AE281" s="34"/>
      <c r="AF281" s="30"/>
      <c r="AG281" s="31"/>
      <c r="AH281" s="31"/>
      <c r="AI281" s="31"/>
      <c r="AJ281" s="31"/>
      <c r="AK281" s="31"/>
      <c r="AL281" s="102"/>
      <c r="AM281" s="103"/>
      <c r="AN281" s="103"/>
      <c r="AO281" s="103"/>
      <c r="AP281" s="103"/>
      <c r="AQ281" s="103"/>
      <c r="AR281" s="103"/>
      <c r="AS281" s="103"/>
      <c r="AT281" s="103"/>
      <c r="AU281" s="103"/>
      <c r="AV281" s="103"/>
      <c r="AW281" s="103"/>
      <c r="AX281" s="103"/>
      <c r="AY281" s="103"/>
      <c r="AZ281" s="103"/>
      <c r="BA281" s="103"/>
      <c r="BB281" s="103"/>
      <c r="BC281" s="103"/>
      <c r="BD281" s="103"/>
      <c r="BE281" s="103"/>
      <c r="BF281" s="35"/>
      <c r="BG281" s="35"/>
    </row>
    <row r="282" spans="1:59" s="29" customFormat="1" ht="12" customHeight="1" x14ac:dyDescent="0.3">
      <c r="A282" s="26"/>
      <c r="B282" s="26"/>
      <c r="C282" s="26"/>
      <c r="D282" s="27"/>
      <c r="E282" s="28"/>
      <c r="F282" s="27"/>
      <c r="G282" s="27"/>
      <c r="H282" s="32"/>
      <c r="I282" s="31"/>
      <c r="J282" s="33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  <c r="AA282" s="61"/>
      <c r="AB282" s="61"/>
      <c r="AC282" s="31"/>
      <c r="AD282" s="34"/>
      <c r="AE282" s="34"/>
      <c r="AF282" s="30"/>
      <c r="AG282" s="31"/>
      <c r="AH282" s="31"/>
      <c r="AI282" s="31"/>
      <c r="AJ282" s="31"/>
      <c r="AK282" s="31"/>
      <c r="AL282" s="102"/>
      <c r="AM282" s="103"/>
      <c r="AN282" s="103"/>
      <c r="AO282" s="103"/>
      <c r="AP282" s="103"/>
      <c r="AQ282" s="103"/>
      <c r="AR282" s="103"/>
      <c r="AS282" s="103"/>
      <c r="AT282" s="103"/>
      <c r="AU282" s="103"/>
      <c r="AV282" s="103"/>
      <c r="AW282" s="103"/>
      <c r="AX282" s="103"/>
      <c r="AY282" s="103"/>
      <c r="AZ282" s="103"/>
      <c r="BA282" s="103"/>
      <c r="BB282" s="103"/>
      <c r="BC282" s="103"/>
      <c r="BD282" s="103"/>
      <c r="BE282" s="103"/>
      <c r="BF282" s="35"/>
      <c r="BG282" s="35"/>
    </row>
    <row r="283" spans="1:59" s="29" customFormat="1" ht="12" customHeight="1" x14ac:dyDescent="0.3">
      <c r="A283" s="26"/>
      <c r="B283" s="26"/>
      <c r="C283" s="26"/>
      <c r="D283" s="27"/>
      <c r="E283" s="28"/>
      <c r="F283" s="27"/>
      <c r="G283" s="27"/>
      <c r="H283" s="32"/>
      <c r="I283" s="31"/>
      <c r="J283" s="33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  <c r="AA283" s="61"/>
      <c r="AB283" s="61"/>
      <c r="AC283" s="31"/>
      <c r="AD283" s="34"/>
      <c r="AE283" s="34"/>
      <c r="AF283" s="30"/>
      <c r="AG283" s="31"/>
      <c r="AH283" s="31"/>
      <c r="AI283" s="31"/>
      <c r="AJ283" s="31"/>
      <c r="AK283" s="31"/>
      <c r="AL283" s="102"/>
      <c r="AM283" s="103"/>
      <c r="AN283" s="103"/>
      <c r="AO283" s="103"/>
      <c r="AP283" s="103"/>
      <c r="AQ283" s="103"/>
      <c r="AR283" s="103"/>
      <c r="AS283" s="103"/>
      <c r="AT283" s="103"/>
      <c r="AU283" s="103"/>
      <c r="AV283" s="103"/>
      <c r="AW283" s="103"/>
      <c r="AX283" s="103"/>
      <c r="AY283" s="103"/>
      <c r="AZ283" s="103"/>
      <c r="BA283" s="103"/>
      <c r="BB283" s="103"/>
      <c r="BC283" s="103"/>
      <c r="BD283" s="103"/>
      <c r="BE283" s="103"/>
      <c r="BF283" s="35"/>
      <c r="BG283" s="35"/>
    </row>
    <row r="284" spans="1:59" s="29" customFormat="1" ht="12" customHeight="1" x14ac:dyDescent="0.3">
      <c r="A284" s="26"/>
      <c r="B284" s="26"/>
      <c r="C284" s="26"/>
      <c r="D284" s="27"/>
      <c r="E284" s="28"/>
      <c r="F284" s="27"/>
      <c r="G284" s="27"/>
      <c r="H284" s="32"/>
      <c r="I284" s="31"/>
      <c r="J284" s="33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  <c r="AA284" s="61"/>
      <c r="AB284" s="61"/>
      <c r="AC284" s="31"/>
      <c r="AD284" s="34"/>
      <c r="AE284" s="34"/>
      <c r="AF284" s="30"/>
      <c r="AG284" s="31"/>
      <c r="AH284" s="31"/>
      <c r="AI284" s="31"/>
      <c r="AJ284" s="31"/>
      <c r="AK284" s="31"/>
      <c r="AL284" s="102"/>
      <c r="AM284" s="103"/>
      <c r="AN284" s="103"/>
      <c r="AO284" s="103"/>
      <c r="AP284" s="103"/>
      <c r="AQ284" s="103"/>
      <c r="AR284" s="103"/>
      <c r="AS284" s="103"/>
      <c r="AT284" s="103"/>
      <c r="AU284" s="103"/>
      <c r="AV284" s="103"/>
      <c r="AW284" s="103"/>
      <c r="AX284" s="103"/>
      <c r="AY284" s="103"/>
      <c r="AZ284" s="103"/>
      <c r="BA284" s="103"/>
      <c r="BB284" s="103"/>
      <c r="BC284" s="103"/>
      <c r="BD284" s="103"/>
      <c r="BE284" s="103"/>
      <c r="BF284" s="35"/>
      <c r="BG284" s="35"/>
    </row>
    <row r="285" spans="1:59" s="29" customFormat="1" ht="12" customHeight="1" x14ac:dyDescent="0.3">
      <c r="A285" s="26"/>
      <c r="B285" s="26"/>
      <c r="C285" s="26"/>
      <c r="D285" s="27"/>
      <c r="E285" s="28"/>
      <c r="F285" s="27"/>
      <c r="G285" s="27"/>
      <c r="H285" s="32"/>
      <c r="I285" s="31"/>
      <c r="J285" s="33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  <c r="AA285" s="61"/>
      <c r="AB285" s="61"/>
      <c r="AC285" s="31"/>
      <c r="AD285" s="34"/>
      <c r="AE285" s="34"/>
      <c r="AF285" s="30"/>
      <c r="AG285" s="31"/>
      <c r="AH285" s="31"/>
      <c r="AI285" s="31"/>
      <c r="AJ285" s="31"/>
      <c r="AK285" s="31"/>
      <c r="AL285" s="102"/>
      <c r="AM285" s="103"/>
      <c r="AN285" s="103"/>
      <c r="AO285" s="103"/>
      <c r="AP285" s="103"/>
      <c r="AQ285" s="103"/>
      <c r="AR285" s="103"/>
      <c r="AS285" s="103"/>
      <c r="AT285" s="103"/>
      <c r="AU285" s="103"/>
      <c r="AV285" s="103"/>
      <c r="AW285" s="103"/>
      <c r="AX285" s="103"/>
      <c r="AY285" s="103"/>
      <c r="AZ285" s="103"/>
      <c r="BA285" s="103"/>
      <c r="BB285" s="103"/>
      <c r="BC285" s="103"/>
      <c r="BD285" s="103"/>
      <c r="BE285" s="103"/>
      <c r="BF285" s="35"/>
      <c r="BG285" s="35"/>
    </row>
    <row r="286" spans="1:59" s="29" customFormat="1" ht="12" customHeight="1" x14ac:dyDescent="0.3">
      <c r="A286" s="26"/>
      <c r="B286" s="26"/>
      <c r="C286" s="26"/>
      <c r="D286" s="27"/>
      <c r="E286" s="28"/>
      <c r="F286" s="27"/>
      <c r="G286" s="27"/>
      <c r="H286" s="32"/>
      <c r="I286" s="31"/>
      <c r="J286" s="33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  <c r="AA286" s="61"/>
      <c r="AB286" s="61"/>
      <c r="AC286" s="31"/>
      <c r="AD286" s="34"/>
      <c r="AE286" s="34"/>
      <c r="AF286" s="30"/>
      <c r="AG286" s="31"/>
      <c r="AH286" s="31"/>
      <c r="AI286" s="31"/>
      <c r="AJ286" s="31"/>
      <c r="AK286" s="31"/>
      <c r="AL286" s="102"/>
      <c r="AM286" s="103"/>
      <c r="AN286" s="103"/>
      <c r="AO286" s="103"/>
      <c r="AP286" s="103"/>
      <c r="AQ286" s="103"/>
      <c r="AR286" s="103"/>
      <c r="AS286" s="103"/>
      <c r="AT286" s="103"/>
      <c r="AU286" s="103"/>
      <c r="AV286" s="103"/>
      <c r="AW286" s="103"/>
      <c r="AX286" s="103"/>
      <c r="AY286" s="103"/>
      <c r="AZ286" s="103"/>
      <c r="BA286" s="103"/>
      <c r="BB286" s="103"/>
      <c r="BC286" s="103"/>
      <c r="BD286" s="103"/>
      <c r="BE286" s="103"/>
      <c r="BF286" s="35"/>
      <c r="BG286" s="35"/>
    </row>
    <row r="287" spans="1:59" s="29" customFormat="1" ht="12" customHeight="1" x14ac:dyDescent="0.3">
      <c r="A287" s="26"/>
      <c r="B287" s="26"/>
      <c r="C287" s="26"/>
      <c r="D287" s="27"/>
      <c r="E287" s="28"/>
      <c r="F287" s="27"/>
      <c r="G287" s="27"/>
      <c r="H287" s="32"/>
      <c r="I287" s="31"/>
      <c r="J287" s="33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  <c r="AA287" s="61"/>
      <c r="AB287" s="61"/>
      <c r="AC287" s="31"/>
      <c r="AD287" s="34"/>
      <c r="AE287" s="34"/>
      <c r="AF287" s="30"/>
      <c r="AG287" s="31"/>
      <c r="AH287" s="31"/>
      <c r="AI287" s="31"/>
      <c r="AJ287" s="31"/>
      <c r="AK287" s="31"/>
      <c r="AL287" s="102"/>
      <c r="AM287" s="103"/>
      <c r="AN287" s="103"/>
      <c r="AO287" s="103"/>
      <c r="AP287" s="103"/>
      <c r="AQ287" s="103"/>
      <c r="AR287" s="103"/>
      <c r="AS287" s="103"/>
      <c r="AT287" s="103"/>
      <c r="AU287" s="103"/>
      <c r="AV287" s="103"/>
      <c r="AW287" s="103"/>
      <c r="AX287" s="103"/>
      <c r="AY287" s="103"/>
      <c r="AZ287" s="103"/>
      <c r="BA287" s="103"/>
      <c r="BB287" s="103"/>
      <c r="BC287" s="103"/>
      <c r="BD287" s="103"/>
      <c r="BE287" s="103"/>
      <c r="BF287" s="35"/>
      <c r="BG287" s="35"/>
    </row>
    <row r="288" spans="1:59" s="29" customFormat="1" ht="12" customHeight="1" x14ac:dyDescent="0.3">
      <c r="A288" s="26"/>
      <c r="B288" s="26"/>
      <c r="C288" s="26"/>
      <c r="D288" s="27"/>
      <c r="E288" s="28"/>
      <c r="F288" s="27"/>
      <c r="G288" s="27"/>
      <c r="H288" s="32"/>
      <c r="I288" s="31"/>
      <c r="J288" s="33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  <c r="AA288" s="61"/>
      <c r="AB288" s="61"/>
      <c r="AC288" s="31"/>
      <c r="AD288" s="34"/>
      <c r="AE288" s="34"/>
      <c r="AF288" s="30"/>
      <c r="AG288" s="31"/>
      <c r="AH288" s="31"/>
      <c r="AI288" s="31"/>
      <c r="AJ288" s="31"/>
      <c r="AK288" s="31"/>
      <c r="AL288" s="102"/>
      <c r="AM288" s="103"/>
      <c r="AN288" s="103"/>
      <c r="AO288" s="103"/>
      <c r="AP288" s="103"/>
      <c r="AQ288" s="103"/>
      <c r="AR288" s="103"/>
      <c r="AS288" s="103"/>
      <c r="AT288" s="103"/>
      <c r="AU288" s="103"/>
      <c r="AV288" s="103"/>
      <c r="AW288" s="103"/>
      <c r="AX288" s="103"/>
      <c r="AY288" s="103"/>
      <c r="AZ288" s="103"/>
      <c r="BA288" s="103"/>
      <c r="BB288" s="103"/>
      <c r="BC288" s="103"/>
      <c r="BD288" s="103"/>
      <c r="BE288" s="103"/>
      <c r="BF288" s="35"/>
      <c r="BG288" s="35"/>
    </row>
    <row r="289" spans="1:59" s="29" customFormat="1" ht="12" customHeight="1" x14ac:dyDescent="0.3">
      <c r="A289" s="26"/>
      <c r="B289" s="26"/>
      <c r="C289" s="26"/>
      <c r="D289" s="27"/>
      <c r="E289" s="28"/>
      <c r="F289" s="27"/>
      <c r="G289" s="27"/>
      <c r="H289" s="32"/>
      <c r="I289" s="31"/>
      <c r="J289" s="33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61"/>
      <c r="AC289" s="31"/>
      <c r="AD289" s="34"/>
      <c r="AE289" s="34"/>
      <c r="AF289" s="30"/>
      <c r="AG289" s="31"/>
      <c r="AH289" s="31"/>
      <c r="AI289" s="31"/>
      <c r="AJ289" s="31"/>
      <c r="AK289" s="31"/>
      <c r="AL289" s="102"/>
      <c r="AM289" s="103"/>
      <c r="AN289" s="103"/>
      <c r="AO289" s="103"/>
      <c r="AP289" s="103"/>
      <c r="AQ289" s="103"/>
      <c r="AR289" s="103"/>
      <c r="AS289" s="103"/>
      <c r="AT289" s="103"/>
      <c r="AU289" s="103"/>
      <c r="AV289" s="103"/>
      <c r="AW289" s="103"/>
      <c r="AX289" s="103"/>
      <c r="AY289" s="103"/>
      <c r="AZ289" s="103"/>
      <c r="BA289" s="103"/>
      <c r="BB289" s="103"/>
      <c r="BC289" s="103"/>
      <c r="BD289" s="103"/>
      <c r="BE289" s="103"/>
      <c r="BF289" s="35"/>
      <c r="BG289" s="35"/>
    </row>
    <row r="290" spans="1:59" s="29" customFormat="1" ht="12" customHeight="1" x14ac:dyDescent="0.3">
      <c r="A290" s="26"/>
      <c r="B290" s="26"/>
      <c r="C290" s="26"/>
      <c r="D290" s="27"/>
      <c r="E290" s="28"/>
      <c r="F290" s="27"/>
      <c r="G290" s="27"/>
      <c r="H290" s="32"/>
      <c r="I290" s="31"/>
      <c r="J290" s="33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61"/>
      <c r="AC290" s="31"/>
      <c r="AD290" s="34"/>
      <c r="AE290" s="34"/>
      <c r="AF290" s="30"/>
      <c r="AG290" s="31"/>
      <c r="AH290" s="31"/>
      <c r="AI290" s="31"/>
      <c r="AJ290" s="31"/>
      <c r="AK290" s="31"/>
      <c r="AL290" s="102"/>
      <c r="AM290" s="103"/>
      <c r="AN290" s="103"/>
      <c r="AO290" s="103"/>
      <c r="AP290" s="103"/>
      <c r="AQ290" s="103"/>
      <c r="AR290" s="103"/>
      <c r="AS290" s="103"/>
      <c r="AT290" s="103"/>
      <c r="AU290" s="103"/>
      <c r="AV290" s="103"/>
      <c r="AW290" s="103"/>
      <c r="AX290" s="103"/>
      <c r="AY290" s="103"/>
      <c r="AZ290" s="103"/>
      <c r="BA290" s="103"/>
      <c r="BB290" s="103"/>
      <c r="BC290" s="103"/>
      <c r="BD290" s="103"/>
      <c r="BE290" s="103"/>
      <c r="BF290" s="35"/>
      <c r="BG290" s="35"/>
    </row>
    <row r="291" spans="1:59" s="29" customFormat="1" ht="12" customHeight="1" x14ac:dyDescent="0.3">
      <c r="A291" s="26"/>
      <c r="B291" s="26"/>
      <c r="C291" s="26"/>
      <c r="D291" s="27"/>
      <c r="E291" s="28"/>
      <c r="F291" s="27"/>
      <c r="G291" s="27"/>
      <c r="H291" s="32"/>
      <c r="I291" s="31"/>
      <c r="J291" s="33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  <c r="AA291" s="61"/>
      <c r="AB291" s="61"/>
      <c r="AC291" s="31"/>
      <c r="AD291" s="34"/>
      <c r="AE291" s="34"/>
      <c r="AF291" s="30"/>
      <c r="AG291" s="31"/>
      <c r="AH291" s="31"/>
      <c r="AI291" s="31"/>
      <c r="AJ291" s="31"/>
      <c r="AK291" s="31"/>
      <c r="AL291" s="102"/>
      <c r="AM291" s="103"/>
      <c r="AN291" s="103"/>
      <c r="AO291" s="103"/>
      <c r="AP291" s="103"/>
      <c r="AQ291" s="103"/>
      <c r="AR291" s="103"/>
      <c r="AS291" s="103"/>
      <c r="AT291" s="103"/>
      <c r="AU291" s="103"/>
      <c r="AV291" s="103"/>
      <c r="AW291" s="103"/>
      <c r="AX291" s="103"/>
      <c r="AY291" s="103"/>
      <c r="AZ291" s="103"/>
      <c r="BA291" s="103"/>
      <c r="BB291" s="103"/>
      <c r="BC291" s="103"/>
      <c r="BD291" s="103"/>
      <c r="BE291" s="103"/>
      <c r="BF291" s="35"/>
      <c r="BG291" s="35"/>
    </row>
    <row r="292" spans="1:59" s="29" customFormat="1" ht="12" customHeight="1" x14ac:dyDescent="0.3">
      <c r="A292" s="26"/>
      <c r="B292" s="26"/>
      <c r="C292" s="26"/>
      <c r="D292" s="27"/>
      <c r="E292" s="28"/>
      <c r="F292" s="27"/>
      <c r="G292" s="27"/>
      <c r="H292" s="32"/>
      <c r="I292" s="31"/>
      <c r="J292" s="33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  <c r="AA292" s="61"/>
      <c r="AB292" s="61"/>
      <c r="AC292" s="31"/>
      <c r="AD292" s="34"/>
      <c r="AE292" s="34"/>
      <c r="AF292" s="30"/>
      <c r="AG292" s="31"/>
      <c r="AH292" s="31"/>
      <c r="AI292" s="31"/>
      <c r="AJ292" s="31"/>
      <c r="AK292" s="31"/>
      <c r="AL292" s="102"/>
      <c r="AM292" s="103"/>
      <c r="AN292" s="103"/>
      <c r="AO292" s="103"/>
      <c r="AP292" s="103"/>
      <c r="AQ292" s="103"/>
      <c r="AR292" s="103"/>
      <c r="AS292" s="103"/>
      <c r="AT292" s="103"/>
      <c r="AU292" s="103"/>
      <c r="AV292" s="103"/>
      <c r="AW292" s="103"/>
      <c r="AX292" s="103"/>
      <c r="AY292" s="103"/>
      <c r="AZ292" s="103"/>
      <c r="BA292" s="103"/>
      <c r="BB292" s="103"/>
      <c r="BC292" s="103"/>
      <c r="BD292" s="103"/>
      <c r="BE292" s="103"/>
      <c r="BF292" s="35"/>
      <c r="BG292" s="35"/>
    </row>
    <row r="293" spans="1:59" s="29" customFormat="1" ht="12" customHeight="1" x14ac:dyDescent="0.3">
      <c r="A293" s="26"/>
      <c r="B293" s="26"/>
      <c r="C293" s="26"/>
      <c r="D293" s="27"/>
      <c r="E293" s="28"/>
      <c r="F293" s="27"/>
      <c r="G293" s="27"/>
      <c r="H293" s="32"/>
      <c r="I293" s="31"/>
      <c r="J293" s="33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  <c r="AA293" s="61"/>
      <c r="AB293" s="61"/>
      <c r="AC293" s="31"/>
      <c r="AD293" s="34"/>
      <c r="AE293" s="34"/>
      <c r="AF293" s="30"/>
      <c r="AG293" s="31"/>
      <c r="AH293" s="31"/>
      <c r="AI293" s="31"/>
      <c r="AJ293" s="31"/>
      <c r="AK293" s="31"/>
      <c r="AL293" s="102"/>
      <c r="AM293" s="103"/>
      <c r="AN293" s="103"/>
      <c r="AO293" s="103"/>
      <c r="AP293" s="103"/>
      <c r="AQ293" s="103"/>
      <c r="AR293" s="103"/>
      <c r="AS293" s="103"/>
      <c r="AT293" s="103"/>
      <c r="AU293" s="103"/>
      <c r="AV293" s="103"/>
      <c r="AW293" s="103"/>
      <c r="AX293" s="103"/>
      <c r="AY293" s="103"/>
      <c r="AZ293" s="103"/>
      <c r="BA293" s="103"/>
      <c r="BB293" s="103"/>
      <c r="BC293" s="103"/>
      <c r="BD293" s="103"/>
      <c r="BE293" s="103"/>
      <c r="BF293" s="35"/>
      <c r="BG293" s="35"/>
    </row>
    <row r="294" spans="1:59" s="29" customFormat="1" ht="12" customHeight="1" x14ac:dyDescent="0.3">
      <c r="A294" s="26"/>
      <c r="B294" s="26"/>
      <c r="C294" s="26"/>
      <c r="D294" s="27"/>
      <c r="E294" s="28"/>
      <c r="F294" s="27"/>
      <c r="G294" s="27"/>
      <c r="H294" s="32"/>
      <c r="I294" s="31"/>
      <c r="J294" s="33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  <c r="AA294" s="61"/>
      <c r="AB294" s="61"/>
      <c r="AC294" s="31"/>
      <c r="AD294" s="34"/>
      <c r="AE294" s="34"/>
      <c r="AF294" s="30"/>
      <c r="AG294" s="31"/>
      <c r="AH294" s="31"/>
      <c r="AI294" s="31"/>
      <c r="AJ294" s="31"/>
      <c r="AK294" s="31"/>
      <c r="AL294" s="102"/>
      <c r="AM294" s="103"/>
      <c r="AN294" s="103"/>
      <c r="AO294" s="103"/>
      <c r="AP294" s="103"/>
      <c r="AQ294" s="103"/>
      <c r="AR294" s="103"/>
      <c r="AS294" s="103"/>
      <c r="AT294" s="103"/>
      <c r="AU294" s="103"/>
      <c r="AV294" s="103"/>
      <c r="AW294" s="103"/>
      <c r="AX294" s="103"/>
      <c r="AY294" s="103"/>
      <c r="AZ294" s="103"/>
      <c r="BA294" s="103"/>
      <c r="BB294" s="103"/>
      <c r="BC294" s="103"/>
      <c r="BD294" s="103"/>
      <c r="BE294" s="103"/>
      <c r="BF294" s="35"/>
      <c r="BG294" s="35"/>
    </row>
    <row r="295" spans="1:59" s="29" customFormat="1" ht="12" customHeight="1" x14ac:dyDescent="0.3">
      <c r="A295" s="26"/>
      <c r="B295" s="26"/>
      <c r="C295" s="26"/>
      <c r="D295" s="27"/>
      <c r="E295" s="28"/>
      <c r="F295" s="27"/>
      <c r="G295" s="27"/>
      <c r="H295" s="32"/>
      <c r="I295" s="31"/>
      <c r="J295" s="33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  <c r="AA295" s="61"/>
      <c r="AB295" s="61"/>
      <c r="AC295" s="31"/>
      <c r="AD295" s="34"/>
      <c r="AE295" s="34"/>
      <c r="AF295" s="30"/>
      <c r="AG295" s="31"/>
      <c r="AH295" s="31"/>
      <c r="AI295" s="31"/>
      <c r="AJ295" s="31"/>
      <c r="AK295" s="31"/>
      <c r="AL295" s="102"/>
      <c r="AM295" s="103"/>
      <c r="AN295" s="103"/>
      <c r="AO295" s="103"/>
      <c r="AP295" s="103"/>
      <c r="AQ295" s="103"/>
      <c r="AR295" s="103"/>
      <c r="AS295" s="103"/>
      <c r="AT295" s="103"/>
      <c r="AU295" s="103"/>
      <c r="AV295" s="103"/>
      <c r="AW295" s="103"/>
      <c r="AX295" s="103"/>
      <c r="AY295" s="103"/>
      <c r="AZ295" s="103"/>
      <c r="BA295" s="103"/>
      <c r="BB295" s="103"/>
      <c r="BC295" s="103"/>
      <c r="BD295" s="103"/>
      <c r="BE295" s="103"/>
      <c r="BF295" s="35"/>
      <c r="BG295" s="35"/>
    </row>
    <row r="296" spans="1:59" s="29" customFormat="1" ht="12" customHeight="1" x14ac:dyDescent="0.3">
      <c r="A296" s="26"/>
      <c r="B296" s="26"/>
      <c r="C296" s="26"/>
      <c r="D296" s="27"/>
      <c r="E296" s="28"/>
      <c r="F296" s="27"/>
      <c r="G296" s="27"/>
      <c r="H296" s="32"/>
      <c r="I296" s="31"/>
      <c r="J296" s="33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  <c r="AA296" s="61"/>
      <c r="AB296" s="61"/>
      <c r="AC296" s="31"/>
      <c r="AD296" s="34"/>
      <c r="AE296" s="34"/>
      <c r="AF296" s="30"/>
      <c r="AG296" s="31"/>
      <c r="AH296" s="31"/>
      <c r="AI296" s="31"/>
      <c r="AJ296" s="31"/>
      <c r="AK296" s="31"/>
      <c r="AL296" s="102"/>
      <c r="AM296" s="103"/>
      <c r="AN296" s="103"/>
      <c r="AO296" s="103"/>
      <c r="AP296" s="103"/>
      <c r="AQ296" s="103"/>
      <c r="AR296" s="103"/>
      <c r="AS296" s="103"/>
      <c r="AT296" s="103"/>
      <c r="AU296" s="103"/>
      <c r="AV296" s="103"/>
      <c r="AW296" s="103"/>
      <c r="AX296" s="103"/>
      <c r="AY296" s="103"/>
      <c r="AZ296" s="103"/>
      <c r="BA296" s="103"/>
      <c r="BB296" s="103"/>
      <c r="BC296" s="103"/>
      <c r="BD296" s="103"/>
      <c r="BE296" s="103"/>
      <c r="BF296" s="35"/>
      <c r="BG296" s="35"/>
    </row>
    <row r="297" spans="1:59" s="29" customFormat="1" ht="12" customHeight="1" x14ac:dyDescent="0.3">
      <c r="A297" s="26"/>
      <c r="B297" s="26"/>
      <c r="C297" s="26"/>
      <c r="D297" s="27"/>
      <c r="E297" s="28"/>
      <c r="F297" s="27"/>
      <c r="G297" s="27"/>
      <c r="H297" s="32"/>
      <c r="I297" s="31"/>
      <c r="J297" s="33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  <c r="AA297" s="61"/>
      <c r="AB297" s="61"/>
      <c r="AC297" s="31"/>
      <c r="AD297" s="34"/>
      <c r="AE297" s="34"/>
      <c r="AF297" s="30"/>
      <c r="AG297" s="31"/>
      <c r="AH297" s="31"/>
      <c r="AI297" s="31"/>
      <c r="AJ297" s="31"/>
      <c r="AK297" s="31"/>
      <c r="AL297" s="102"/>
      <c r="AM297" s="103"/>
      <c r="AN297" s="103"/>
      <c r="AO297" s="103"/>
      <c r="AP297" s="103"/>
      <c r="AQ297" s="103"/>
      <c r="AR297" s="103"/>
      <c r="AS297" s="103"/>
      <c r="AT297" s="103"/>
      <c r="AU297" s="103"/>
      <c r="AV297" s="103"/>
      <c r="AW297" s="103"/>
      <c r="AX297" s="103"/>
      <c r="AY297" s="103"/>
      <c r="AZ297" s="103"/>
      <c r="BA297" s="103"/>
      <c r="BB297" s="103"/>
      <c r="BC297" s="103"/>
      <c r="BD297" s="103"/>
      <c r="BE297" s="103"/>
      <c r="BF297" s="35"/>
      <c r="BG297" s="35"/>
    </row>
    <row r="298" spans="1:59" s="29" customFormat="1" ht="12" customHeight="1" x14ac:dyDescent="0.3">
      <c r="A298" s="26"/>
      <c r="B298" s="26"/>
      <c r="C298" s="26"/>
      <c r="D298" s="27"/>
      <c r="E298" s="28"/>
      <c r="F298" s="27"/>
      <c r="G298" s="27"/>
      <c r="H298" s="32"/>
      <c r="I298" s="31"/>
      <c r="J298" s="33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  <c r="AA298" s="61"/>
      <c r="AB298" s="61"/>
      <c r="AC298" s="31"/>
      <c r="AD298" s="34"/>
      <c r="AE298" s="34"/>
      <c r="AF298" s="30"/>
      <c r="AG298" s="31"/>
      <c r="AH298" s="31"/>
      <c r="AI298" s="31"/>
      <c r="AJ298" s="31"/>
      <c r="AK298" s="31"/>
      <c r="AL298" s="102"/>
      <c r="AM298" s="103"/>
      <c r="AN298" s="103"/>
      <c r="AO298" s="103"/>
      <c r="AP298" s="103"/>
      <c r="AQ298" s="103"/>
      <c r="AR298" s="103"/>
      <c r="AS298" s="103"/>
      <c r="AT298" s="103"/>
      <c r="AU298" s="103"/>
      <c r="AV298" s="103"/>
      <c r="AW298" s="103"/>
      <c r="AX298" s="103"/>
      <c r="AY298" s="103"/>
      <c r="AZ298" s="103"/>
      <c r="BA298" s="103"/>
      <c r="BB298" s="103"/>
      <c r="BC298" s="103"/>
      <c r="BD298" s="103"/>
      <c r="BE298" s="103"/>
      <c r="BF298" s="35"/>
      <c r="BG298" s="35"/>
    </row>
    <row r="299" spans="1:59" s="29" customFormat="1" ht="12" customHeight="1" x14ac:dyDescent="0.3">
      <c r="A299" s="26"/>
      <c r="B299" s="26"/>
      <c r="C299" s="26"/>
      <c r="D299" s="27"/>
      <c r="E299" s="28"/>
      <c r="F299" s="27"/>
      <c r="G299" s="27"/>
      <c r="H299" s="32"/>
      <c r="I299" s="31"/>
      <c r="J299" s="33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  <c r="AA299" s="61"/>
      <c r="AB299" s="61"/>
      <c r="AC299" s="31"/>
      <c r="AD299" s="34"/>
      <c r="AE299" s="34"/>
      <c r="AF299" s="30"/>
      <c r="AG299" s="31"/>
      <c r="AH299" s="31"/>
      <c r="AI299" s="31"/>
      <c r="AJ299" s="31"/>
      <c r="AK299" s="31"/>
      <c r="AL299" s="102"/>
      <c r="AM299" s="103"/>
      <c r="AN299" s="103"/>
      <c r="AO299" s="103"/>
      <c r="AP299" s="103"/>
      <c r="AQ299" s="103"/>
      <c r="AR299" s="103"/>
      <c r="AS299" s="103"/>
      <c r="AT299" s="103"/>
      <c r="AU299" s="103"/>
      <c r="AV299" s="103"/>
      <c r="AW299" s="103"/>
      <c r="AX299" s="103"/>
      <c r="AY299" s="103"/>
      <c r="AZ299" s="103"/>
      <c r="BA299" s="103"/>
      <c r="BB299" s="103"/>
      <c r="BC299" s="103"/>
      <c r="BD299" s="103"/>
      <c r="BE299" s="103"/>
      <c r="BF299" s="35"/>
      <c r="BG299" s="35"/>
    </row>
    <row r="300" spans="1:59" s="29" customFormat="1" ht="12" customHeight="1" x14ac:dyDescent="0.3">
      <c r="A300" s="26"/>
      <c r="B300" s="26"/>
      <c r="C300" s="26"/>
      <c r="D300" s="27"/>
      <c r="E300" s="28"/>
      <c r="F300" s="27"/>
      <c r="G300" s="27"/>
      <c r="H300" s="32"/>
      <c r="I300" s="31"/>
      <c r="J300" s="33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61"/>
      <c r="AC300" s="31"/>
      <c r="AD300" s="34"/>
      <c r="AE300" s="34"/>
      <c r="AF300" s="30"/>
      <c r="AG300" s="31"/>
      <c r="AH300" s="31"/>
      <c r="AI300" s="31"/>
      <c r="AJ300" s="31"/>
      <c r="AK300" s="31"/>
      <c r="AL300" s="102"/>
      <c r="AM300" s="103"/>
      <c r="AN300" s="103"/>
      <c r="AO300" s="103"/>
      <c r="AP300" s="103"/>
      <c r="AQ300" s="103"/>
      <c r="AR300" s="103"/>
      <c r="AS300" s="103"/>
      <c r="AT300" s="103"/>
      <c r="AU300" s="103"/>
      <c r="AV300" s="103"/>
      <c r="AW300" s="103"/>
      <c r="AX300" s="103"/>
      <c r="AY300" s="103"/>
      <c r="AZ300" s="103"/>
      <c r="BA300" s="103"/>
      <c r="BB300" s="103"/>
      <c r="BC300" s="103"/>
      <c r="BD300" s="103"/>
      <c r="BE300" s="103"/>
      <c r="BF300" s="35"/>
      <c r="BG300" s="35"/>
    </row>
    <row r="301" spans="1:59" s="29" customFormat="1" ht="12" customHeight="1" x14ac:dyDescent="0.3">
      <c r="A301" s="26"/>
      <c r="B301" s="26"/>
      <c r="C301" s="26"/>
      <c r="D301" s="27"/>
      <c r="E301" s="28"/>
      <c r="F301" s="27"/>
      <c r="G301" s="27"/>
      <c r="H301" s="32"/>
      <c r="I301" s="31"/>
      <c r="J301" s="33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  <c r="AA301" s="61"/>
      <c r="AB301" s="61"/>
      <c r="AC301" s="31"/>
      <c r="AD301" s="34"/>
      <c r="AE301" s="34"/>
      <c r="AF301" s="30"/>
      <c r="AG301" s="31"/>
      <c r="AH301" s="31"/>
      <c r="AI301" s="31"/>
      <c r="AJ301" s="31"/>
      <c r="AK301" s="31"/>
      <c r="AL301" s="102"/>
      <c r="AM301" s="103"/>
      <c r="AN301" s="103"/>
      <c r="AO301" s="103"/>
      <c r="AP301" s="103"/>
      <c r="AQ301" s="103"/>
      <c r="AR301" s="103"/>
      <c r="AS301" s="103"/>
      <c r="AT301" s="103"/>
      <c r="AU301" s="103"/>
      <c r="AV301" s="103"/>
      <c r="AW301" s="103"/>
      <c r="AX301" s="103"/>
      <c r="AY301" s="103"/>
      <c r="AZ301" s="103"/>
      <c r="BA301" s="103"/>
      <c r="BB301" s="103"/>
      <c r="BC301" s="103"/>
      <c r="BD301" s="103"/>
      <c r="BE301" s="103"/>
      <c r="BF301" s="35"/>
      <c r="BG301" s="35"/>
    </row>
    <row r="302" spans="1:59" s="29" customFormat="1" ht="12" customHeight="1" x14ac:dyDescent="0.3">
      <c r="A302" s="26"/>
      <c r="B302" s="26"/>
      <c r="C302" s="26"/>
      <c r="D302" s="27"/>
      <c r="E302" s="28"/>
      <c r="F302" s="27"/>
      <c r="G302" s="27"/>
      <c r="H302" s="32"/>
      <c r="I302" s="31"/>
      <c r="J302" s="33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  <c r="AA302" s="61"/>
      <c r="AB302" s="61"/>
      <c r="AC302" s="31"/>
      <c r="AD302" s="34"/>
      <c r="AE302" s="34"/>
      <c r="AF302" s="30"/>
      <c r="AG302" s="31"/>
      <c r="AH302" s="31"/>
      <c r="AI302" s="31"/>
      <c r="AJ302" s="31"/>
      <c r="AK302" s="31"/>
      <c r="AL302" s="102"/>
      <c r="AM302" s="103"/>
      <c r="AN302" s="103"/>
      <c r="AO302" s="103"/>
      <c r="AP302" s="103"/>
      <c r="AQ302" s="103"/>
      <c r="AR302" s="103"/>
      <c r="AS302" s="103"/>
      <c r="AT302" s="103"/>
      <c r="AU302" s="103"/>
      <c r="AV302" s="103"/>
      <c r="AW302" s="103"/>
      <c r="AX302" s="103"/>
      <c r="AY302" s="103"/>
      <c r="AZ302" s="103"/>
      <c r="BA302" s="103"/>
      <c r="BB302" s="103"/>
      <c r="BC302" s="103"/>
      <c r="BD302" s="103"/>
      <c r="BE302" s="103"/>
      <c r="BF302" s="35"/>
      <c r="BG302" s="35"/>
    </row>
    <row r="303" spans="1:59" s="29" customFormat="1" ht="12" customHeight="1" x14ac:dyDescent="0.3">
      <c r="A303" s="26"/>
      <c r="B303" s="26"/>
      <c r="C303" s="26"/>
      <c r="D303" s="27"/>
      <c r="E303" s="28"/>
      <c r="F303" s="27"/>
      <c r="G303" s="27"/>
      <c r="H303" s="32"/>
      <c r="I303" s="31"/>
      <c r="J303" s="33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  <c r="AA303" s="61"/>
      <c r="AB303" s="61"/>
      <c r="AC303" s="31"/>
      <c r="AD303" s="34"/>
      <c r="AE303" s="34"/>
      <c r="AF303" s="30"/>
      <c r="AG303" s="31"/>
      <c r="AH303" s="31"/>
      <c r="AI303" s="31"/>
      <c r="AJ303" s="31"/>
      <c r="AK303" s="31"/>
      <c r="AL303" s="102"/>
      <c r="AM303" s="103"/>
      <c r="AN303" s="103"/>
      <c r="AO303" s="103"/>
      <c r="AP303" s="103"/>
      <c r="AQ303" s="103"/>
      <c r="AR303" s="103"/>
      <c r="AS303" s="103"/>
      <c r="AT303" s="103"/>
      <c r="AU303" s="103"/>
      <c r="AV303" s="103"/>
      <c r="AW303" s="103"/>
      <c r="AX303" s="103"/>
      <c r="AY303" s="103"/>
      <c r="AZ303" s="103"/>
      <c r="BA303" s="103"/>
      <c r="BB303" s="103"/>
      <c r="BC303" s="103"/>
      <c r="BD303" s="103"/>
      <c r="BE303" s="103"/>
      <c r="BF303" s="35"/>
      <c r="BG303" s="35"/>
    </row>
    <row r="304" spans="1:59" s="29" customFormat="1" ht="12" customHeight="1" x14ac:dyDescent="0.3">
      <c r="A304" s="26"/>
      <c r="B304" s="26"/>
      <c r="C304" s="26"/>
      <c r="D304" s="27"/>
      <c r="E304" s="28"/>
      <c r="F304" s="27"/>
      <c r="G304" s="27"/>
      <c r="H304" s="32"/>
      <c r="I304" s="31"/>
      <c r="J304" s="33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  <c r="AA304" s="61"/>
      <c r="AB304" s="61"/>
      <c r="AC304" s="31"/>
      <c r="AD304" s="34"/>
      <c r="AE304" s="34"/>
      <c r="AF304" s="30"/>
      <c r="AG304" s="31"/>
      <c r="AH304" s="31"/>
      <c r="AI304" s="31"/>
      <c r="AJ304" s="31"/>
      <c r="AK304" s="31"/>
      <c r="AL304" s="102"/>
      <c r="AM304" s="103"/>
      <c r="AN304" s="103"/>
      <c r="AO304" s="103"/>
      <c r="AP304" s="103"/>
      <c r="AQ304" s="103"/>
      <c r="AR304" s="103"/>
      <c r="AS304" s="103"/>
      <c r="AT304" s="103"/>
      <c r="AU304" s="103"/>
      <c r="AV304" s="103"/>
      <c r="AW304" s="103"/>
      <c r="AX304" s="103"/>
      <c r="AY304" s="103"/>
      <c r="AZ304" s="103"/>
      <c r="BA304" s="103"/>
      <c r="BB304" s="103"/>
      <c r="BC304" s="103"/>
      <c r="BD304" s="103"/>
      <c r="BE304" s="103"/>
      <c r="BF304" s="35"/>
      <c r="BG304" s="35"/>
    </row>
    <row r="305" spans="1:59" ht="14.5" x14ac:dyDescent="0.35">
      <c r="A305" s="26"/>
      <c r="B305" s="26"/>
      <c r="C305" s="26"/>
      <c r="D305" s="27"/>
      <c r="E305" s="28"/>
      <c r="F305" s="27"/>
      <c r="G305" s="27"/>
      <c r="H305" s="8"/>
      <c r="I305" s="2"/>
      <c r="J305" s="7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2"/>
      <c r="AD305" s="14"/>
      <c r="AE305" s="14"/>
      <c r="AF305" s="5"/>
      <c r="AG305" s="2"/>
      <c r="AH305" s="2"/>
      <c r="AI305" s="2"/>
      <c r="AJ305" s="2"/>
      <c r="AK305" s="2"/>
      <c r="AL305" s="108"/>
      <c r="AM305" s="67"/>
      <c r="AN305" s="67"/>
      <c r="AO305" s="67"/>
      <c r="AP305" s="67"/>
      <c r="AQ305" s="67"/>
      <c r="AR305" s="67"/>
      <c r="AS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1"/>
      <c r="BG305" s="1"/>
    </row>
    <row r="306" spans="1:59" ht="14.5" x14ac:dyDescent="0.35">
      <c r="A306" s="26"/>
      <c r="B306" s="26"/>
      <c r="C306" s="26"/>
      <c r="D306" s="27"/>
      <c r="E306" s="28"/>
      <c r="F306" s="27"/>
      <c r="G306" s="27"/>
      <c r="H306" s="8"/>
      <c r="I306" s="2"/>
      <c r="J306" s="7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  <c r="AA306" s="60"/>
      <c r="AB306" s="60"/>
      <c r="AC306" s="2"/>
      <c r="AD306" s="14"/>
      <c r="AE306" s="14"/>
      <c r="AF306" s="5"/>
      <c r="AG306" s="2"/>
      <c r="AH306" s="2"/>
      <c r="AI306" s="2"/>
      <c r="AJ306" s="2"/>
      <c r="AK306" s="2"/>
      <c r="AL306" s="108"/>
      <c r="AM306" s="67"/>
      <c r="AN306" s="67"/>
      <c r="AO306" s="67"/>
      <c r="AP306" s="67"/>
      <c r="AQ306" s="67"/>
      <c r="AR306" s="67"/>
      <c r="AS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1"/>
      <c r="BG306" s="1"/>
    </row>
    <row r="307" spans="1:59" ht="14.5" x14ac:dyDescent="0.35">
      <c r="A307" s="26"/>
      <c r="B307" s="26"/>
      <c r="C307" s="26"/>
      <c r="D307" s="27"/>
      <c r="E307" s="28"/>
      <c r="F307" s="27"/>
      <c r="G307" s="27"/>
      <c r="H307" s="8"/>
      <c r="I307" s="2"/>
      <c r="J307" s="7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  <c r="AA307" s="60"/>
      <c r="AB307" s="60"/>
      <c r="AC307" s="2"/>
      <c r="AD307" s="14"/>
      <c r="AE307" s="14"/>
      <c r="AF307" s="5"/>
      <c r="AG307" s="2"/>
      <c r="AH307" s="2"/>
      <c r="AI307" s="2"/>
      <c r="AJ307" s="2"/>
      <c r="AK307" s="2"/>
      <c r="AL307" s="108"/>
      <c r="AM307" s="67"/>
      <c r="AN307" s="67"/>
      <c r="AO307" s="67"/>
      <c r="AP307" s="67"/>
      <c r="AQ307" s="67"/>
      <c r="AR307" s="67"/>
      <c r="AS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1"/>
      <c r="BG307" s="1"/>
    </row>
    <row r="308" spans="1:59" ht="14.5" x14ac:dyDescent="0.35">
      <c r="A308" s="26"/>
      <c r="B308" s="26"/>
      <c r="C308" s="26"/>
      <c r="D308" s="27"/>
      <c r="E308" s="28"/>
      <c r="F308" s="27"/>
      <c r="G308" s="27"/>
      <c r="H308" s="8"/>
      <c r="I308" s="2"/>
      <c r="J308" s="7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  <c r="AA308" s="60"/>
      <c r="AB308" s="60"/>
      <c r="AC308" s="2"/>
      <c r="AD308" s="14"/>
      <c r="AE308" s="14"/>
      <c r="AF308" s="5"/>
      <c r="AG308" s="2"/>
      <c r="AH308" s="2"/>
      <c r="AI308" s="2"/>
      <c r="AJ308" s="2"/>
      <c r="AK308" s="2"/>
      <c r="AL308" s="108"/>
      <c r="AM308" s="67"/>
      <c r="AN308" s="67"/>
      <c r="AO308" s="67"/>
      <c r="AP308" s="67"/>
      <c r="AQ308" s="67"/>
      <c r="AR308" s="67"/>
      <c r="AS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1"/>
      <c r="BG308" s="1"/>
    </row>
    <row r="309" spans="1:59" ht="14.5" x14ac:dyDescent="0.35">
      <c r="A309" s="26"/>
      <c r="B309" s="26"/>
      <c r="C309" s="26"/>
      <c r="D309" s="27"/>
      <c r="E309" s="28"/>
      <c r="F309" s="27"/>
      <c r="G309" s="27"/>
      <c r="H309" s="8"/>
      <c r="I309" s="2"/>
      <c r="J309" s="7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  <c r="AA309" s="60"/>
      <c r="AB309" s="60"/>
      <c r="AC309" s="2"/>
      <c r="AD309" s="14"/>
      <c r="AE309" s="14"/>
      <c r="AF309" s="5"/>
      <c r="AG309" s="2"/>
      <c r="AH309" s="2"/>
      <c r="AI309" s="2"/>
      <c r="AJ309" s="2"/>
      <c r="AK309" s="2"/>
      <c r="AL309" s="108"/>
      <c r="AM309" s="67"/>
      <c r="AN309" s="67"/>
      <c r="AO309" s="67"/>
      <c r="AP309" s="67"/>
      <c r="AQ309" s="67"/>
      <c r="AR309" s="67"/>
      <c r="AS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1"/>
      <c r="BG309" s="1"/>
    </row>
    <row r="310" spans="1:59" ht="14.5" x14ac:dyDescent="0.35">
      <c r="A310" s="26"/>
      <c r="B310" s="26"/>
      <c r="C310" s="26"/>
      <c r="D310" s="27"/>
      <c r="E310" s="28"/>
      <c r="F310" s="27"/>
      <c r="G310" s="27"/>
      <c r="H310" s="8"/>
      <c r="I310" s="2"/>
      <c r="J310" s="7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  <c r="AA310" s="60"/>
      <c r="AB310" s="60"/>
      <c r="AC310" s="2"/>
      <c r="AD310" s="14"/>
      <c r="AE310" s="14"/>
      <c r="AF310" s="5"/>
      <c r="AG310" s="2"/>
      <c r="AH310" s="2"/>
      <c r="AI310" s="2"/>
      <c r="AJ310" s="2"/>
      <c r="AK310" s="2"/>
      <c r="AL310" s="108"/>
      <c r="AM310" s="67"/>
      <c r="AN310" s="67"/>
      <c r="AO310" s="67"/>
      <c r="AP310" s="67"/>
      <c r="AQ310" s="67"/>
      <c r="AR310" s="67"/>
      <c r="AS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1"/>
      <c r="BG310" s="1"/>
    </row>
    <row r="311" spans="1:59" ht="14.5" x14ac:dyDescent="0.35">
      <c r="A311" s="26"/>
      <c r="B311" s="26"/>
      <c r="C311" s="26"/>
      <c r="D311" s="27"/>
      <c r="E311" s="28"/>
      <c r="F311" s="27"/>
      <c r="G311" s="27"/>
      <c r="H311" s="8"/>
      <c r="I311" s="2"/>
      <c r="J311" s="7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  <c r="AA311" s="60"/>
      <c r="AB311" s="60"/>
      <c r="AC311" s="2"/>
      <c r="AD311" s="14"/>
      <c r="AE311" s="14"/>
      <c r="AF311" s="5"/>
      <c r="AG311" s="2"/>
      <c r="AH311" s="2"/>
      <c r="AI311" s="2"/>
      <c r="AJ311" s="2"/>
      <c r="AK311" s="2"/>
      <c r="AL311" s="108"/>
      <c r="AM311" s="67"/>
      <c r="AN311" s="67"/>
      <c r="AO311" s="67"/>
      <c r="AP311" s="67"/>
      <c r="AQ311" s="67"/>
      <c r="AR311" s="67"/>
      <c r="AS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1"/>
      <c r="BG311" s="1"/>
    </row>
    <row r="312" spans="1:59" ht="14.5" x14ac:dyDescent="0.35">
      <c r="A312" s="26"/>
      <c r="B312" s="26"/>
      <c r="C312" s="26"/>
      <c r="D312" s="27"/>
      <c r="E312" s="28"/>
      <c r="F312" s="27"/>
      <c r="G312" s="27"/>
      <c r="H312" s="8"/>
      <c r="I312" s="2"/>
      <c r="J312" s="7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2"/>
      <c r="AD312" s="14"/>
      <c r="AE312" s="14"/>
      <c r="AF312" s="5"/>
      <c r="AG312" s="2"/>
      <c r="AH312" s="2"/>
      <c r="AI312" s="2"/>
      <c r="AJ312" s="2"/>
      <c r="AK312" s="2"/>
      <c r="AL312" s="108"/>
      <c r="AM312" s="67"/>
      <c r="AN312" s="67"/>
      <c r="AO312" s="67"/>
      <c r="AP312" s="67"/>
      <c r="AQ312" s="67"/>
      <c r="AR312" s="67"/>
      <c r="AS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1"/>
      <c r="BG312" s="1"/>
    </row>
    <row r="313" spans="1:59" ht="14.5" x14ac:dyDescent="0.35">
      <c r="A313" s="26"/>
      <c r="B313" s="26"/>
      <c r="C313" s="26"/>
      <c r="D313" s="27"/>
      <c r="E313" s="28"/>
      <c r="F313" s="27"/>
      <c r="G313" s="27"/>
      <c r="H313" s="8"/>
      <c r="I313" s="2"/>
      <c r="J313" s="7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  <c r="AA313" s="60"/>
      <c r="AB313" s="60"/>
      <c r="AC313" s="2"/>
      <c r="AD313" s="14"/>
      <c r="AE313" s="14"/>
      <c r="AF313" s="5"/>
      <c r="AG313" s="2"/>
      <c r="AH313" s="2"/>
      <c r="AI313" s="2"/>
      <c r="AJ313" s="2"/>
      <c r="AK313" s="2"/>
      <c r="AL313" s="108"/>
      <c r="AM313" s="67"/>
      <c r="AN313" s="67"/>
      <c r="AO313" s="67"/>
      <c r="AP313" s="67"/>
      <c r="AQ313" s="67"/>
      <c r="AR313" s="67"/>
      <c r="AS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1"/>
      <c r="BG313" s="1"/>
    </row>
    <row r="314" spans="1:59" ht="14.5" x14ac:dyDescent="0.35">
      <c r="A314" s="26"/>
      <c r="B314" s="26"/>
      <c r="C314" s="26"/>
      <c r="D314" s="27"/>
      <c r="E314" s="28"/>
      <c r="F314" s="27"/>
      <c r="G314" s="27"/>
      <c r="H314" s="8"/>
      <c r="I314" s="2"/>
      <c r="J314" s="7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  <c r="AA314" s="60"/>
      <c r="AB314" s="60"/>
      <c r="AC314" s="2"/>
      <c r="AD314" s="14"/>
      <c r="AE314" s="14"/>
      <c r="AF314" s="5"/>
      <c r="AG314" s="2"/>
      <c r="AH314" s="2"/>
      <c r="AI314" s="2"/>
      <c r="AJ314" s="2"/>
      <c r="AK314" s="2"/>
      <c r="AL314" s="108"/>
      <c r="AM314" s="67"/>
      <c r="AN314" s="67"/>
      <c r="AO314" s="67"/>
      <c r="AP314" s="67"/>
      <c r="AQ314" s="67"/>
      <c r="AR314" s="67"/>
      <c r="AS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1"/>
      <c r="BG314" s="1"/>
    </row>
    <row r="315" spans="1:59" ht="14.5" x14ac:dyDescent="0.35">
      <c r="A315" s="26"/>
      <c r="B315" s="26"/>
      <c r="C315" s="26"/>
      <c r="D315" s="27"/>
      <c r="E315" s="28"/>
      <c r="F315" s="27"/>
      <c r="G315" s="27"/>
      <c r="H315" s="8"/>
      <c r="I315" s="2"/>
      <c r="J315" s="7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  <c r="AA315" s="60"/>
      <c r="AB315" s="60"/>
      <c r="AC315" s="2"/>
      <c r="AD315" s="14"/>
      <c r="AE315" s="14"/>
      <c r="AF315" s="5"/>
      <c r="AG315" s="2"/>
      <c r="AH315" s="2"/>
      <c r="AI315" s="2"/>
      <c r="AJ315" s="2"/>
      <c r="AK315" s="2"/>
      <c r="AL315" s="108"/>
      <c r="AM315" s="67"/>
      <c r="AN315" s="67"/>
      <c r="AO315" s="67"/>
      <c r="AP315" s="67"/>
      <c r="AQ315" s="67"/>
      <c r="AR315" s="67"/>
      <c r="AS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1"/>
      <c r="BG315" s="1"/>
    </row>
    <row r="316" spans="1:59" ht="14.5" x14ac:dyDescent="0.35">
      <c r="A316" s="26"/>
      <c r="B316" s="26"/>
      <c r="C316" s="26"/>
      <c r="D316" s="27"/>
      <c r="E316" s="28"/>
      <c r="F316" s="27"/>
      <c r="G316" s="27"/>
      <c r="H316" s="8"/>
      <c r="I316" s="2"/>
      <c r="J316" s="7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  <c r="AA316" s="60"/>
      <c r="AB316" s="60"/>
      <c r="AC316" s="2"/>
      <c r="AD316" s="14"/>
      <c r="AE316" s="14"/>
      <c r="AF316" s="5"/>
      <c r="AG316" s="2"/>
      <c r="AH316" s="2"/>
      <c r="AI316" s="2"/>
      <c r="AJ316" s="2"/>
      <c r="AK316" s="2"/>
      <c r="AL316" s="108"/>
      <c r="AM316" s="67"/>
      <c r="AN316" s="67"/>
      <c r="AO316" s="67"/>
      <c r="AP316" s="67"/>
      <c r="AQ316" s="67"/>
      <c r="AR316" s="67"/>
      <c r="AS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1"/>
      <c r="BG316" s="1"/>
    </row>
    <row r="317" spans="1:59" ht="14.5" x14ac:dyDescent="0.35">
      <c r="A317" s="26"/>
      <c r="B317" s="26"/>
      <c r="C317" s="26"/>
      <c r="D317" s="27"/>
      <c r="E317" s="28"/>
      <c r="F317" s="27"/>
      <c r="G317" s="27"/>
      <c r="H317" s="8"/>
      <c r="I317" s="2"/>
      <c r="J317" s="7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  <c r="Z317" s="60"/>
      <c r="AA317" s="60"/>
      <c r="AB317" s="60"/>
      <c r="AC317" s="2"/>
      <c r="AD317" s="14"/>
      <c r="AE317" s="14"/>
      <c r="AF317" s="5"/>
      <c r="AG317" s="2"/>
      <c r="AH317" s="2"/>
      <c r="AI317" s="2"/>
      <c r="AJ317" s="2"/>
      <c r="AK317" s="2"/>
      <c r="AL317" s="108"/>
      <c r="AM317" s="67"/>
      <c r="AN317" s="67"/>
      <c r="AO317" s="67"/>
      <c r="AP317" s="67"/>
      <c r="AQ317" s="67"/>
      <c r="AR317" s="67"/>
      <c r="AS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1"/>
      <c r="BG317" s="1"/>
    </row>
    <row r="318" spans="1:59" ht="14.5" x14ac:dyDescent="0.35">
      <c r="A318" s="26"/>
      <c r="B318" s="26"/>
      <c r="C318" s="26"/>
      <c r="D318" s="58"/>
      <c r="E318" s="59"/>
      <c r="F318" s="58"/>
      <c r="G318" s="27"/>
      <c r="H318" s="8"/>
      <c r="I318" s="2"/>
      <c r="J318" s="7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  <c r="AA318" s="60"/>
      <c r="AB318" s="60"/>
      <c r="AC318" s="2"/>
      <c r="AD318" s="14"/>
      <c r="AE318" s="14"/>
      <c r="AF318" s="5"/>
      <c r="AG318" s="2"/>
      <c r="AH318" s="2"/>
      <c r="AI318" s="2"/>
      <c r="AJ318" s="2"/>
      <c r="AK318" s="2"/>
      <c r="AL318" s="108"/>
      <c r="AM318" s="67"/>
      <c r="AN318" s="67"/>
      <c r="AO318" s="67"/>
      <c r="AP318" s="67"/>
      <c r="AQ318" s="67"/>
      <c r="AR318" s="67"/>
      <c r="AS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1"/>
      <c r="BG318" s="1"/>
    </row>
    <row r="319" spans="1:59" ht="15" customHeight="1" x14ac:dyDescent="0.35">
      <c r="A319" s="26"/>
      <c r="B319" s="26"/>
      <c r="C319" s="26"/>
      <c r="D319" s="26"/>
      <c r="E319" s="26"/>
      <c r="F319" s="26"/>
      <c r="G319" s="26"/>
    </row>
    <row r="320" spans="1:59" ht="15" customHeight="1" x14ac:dyDescent="0.35">
      <c r="A320" s="26"/>
      <c r="B320" s="26"/>
      <c r="C320" s="26"/>
      <c r="D320" s="26"/>
      <c r="E320" s="26"/>
      <c r="F320" s="26"/>
      <c r="G320" s="26"/>
    </row>
    <row r="321" spans="1:7" ht="15" customHeight="1" x14ac:dyDescent="0.35">
      <c r="A321" s="26"/>
      <c r="B321" s="26"/>
      <c r="C321" s="26"/>
      <c r="D321" s="26"/>
      <c r="E321" s="26"/>
      <c r="F321" s="26"/>
      <c r="G321" s="26"/>
    </row>
    <row r="322" spans="1:7" ht="15" customHeight="1" x14ac:dyDescent="0.35">
      <c r="A322" s="26"/>
      <c r="B322" s="26"/>
      <c r="C322" s="26"/>
      <c r="D322" s="26"/>
      <c r="E322" s="26"/>
      <c r="F322" s="26"/>
      <c r="G322" s="26"/>
    </row>
    <row r="323" spans="1:7" ht="15" customHeight="1" x14ac:dyDescent="0.35">
      <c r="A323" s="26"/>
      <c r="B323" s="26"/>
      <c r="C323" s="26"/>
      <c r="D323" s="26"/>
      <c r="E323" s="26"/>
      <c r="F323" s="26"/>
      <c r="G323" s="26"/>
    </row>
    <row r="324" spans="1:7" ht="15" customHeight="1" x14ac:dyDescent="0.35">
      <c r="A324" s="26"/>
      <c r="B324" s="26"/>
      <c r="C324" s="26"/>
      <c r="D324" s="26"/>
      <c r="E324" s="26"/>
      <c r="F324" s="26"/>
      <c r="G324" s="26"/>
    </row>
    <row r="325" spans="1:7" ht="15" customHeight="1" x14ac:dyDescent="0.35">
      <c r="A325" s="26"/>
      <c r="B325" s="26"/>
      <c r="C325" s="26"/>
      <c r="D325" s="26"/>
      <c r="E325" s="26"/>
      <c r="F325" s="26"/>
      <c r="G325" s="26"/>
    </row>
    <row r="326" spans="1:7" ht="15" customHeight="1" x14ac:dyDescent="0.35">
      <c r="A326" s="26"/>
      <c r="B326" s="26"/>
      <c r="C326" s="26"/>
      <c r="D326" s="26"/>
      <c r="E326" s="26"/>
      <c r="F326" s="26"/>
      <c r="G326" s="26"/>
    </row>
    <row r="327" spans="1:7" ht="15" customHeight="1" x14ac:dyDescent="0.35">
      <c r="A327" s="26"/>
      <c r="B327" s="26"/>
      <c r="C327" s="26"/>
      <c r="D327" s="26"/>
      <c r="E327" s="26"/>
      <c r="F327" s="26"/>
      <c r="G327" s="26"/>
    </row>
    <row r="328" spans="1:7" ht="15" customHeight="1" x14ac:dyDescent="0.35">
      <c r="A328" s="26"/>
      <c r="B328" s="26"/>
      <c r="C328" s="26"/>
      <c r="D328" s="26"/>
      <c r="E328" s="26"/>
      <c r="F328" s="26"/>
      <c r="G328" s="26"/>
    </row>
    <row r="329" spans="1:7" ht="15" customHeight="1" x14ac:dyDescent="0.35">
      <c r="A329" s="26"/>
      <c r="B329" s="26"/>
      <c r="C329" s="26"/>
      <c r="D329" s="26"/>
      <c r="E329" s="26"/>
      <c r="F329" s="26"/>
      <c r="G329" s="26"/>
    </row>
    <row r="330" spans="1:7" ht="15" customHeight="1" x14ac:dyDescent="0.35">
      <c r="A330" s="26"/>
      <c r="B330" s="26"/>
      <c r="C330" s="26"/>
      <c r="D330" s="26"/>
      <c r="E330" s="26"/>
      <c r="F330" s="26"/>
      <c r="G330" s="26"/>
    </row>
    <row r="331" spans="1:7" ht="15" customHeight="1" x14ac:dyDescent="0.35">
      <c r="A331" s="26"/>
      <c r="B331" s="26"/>
      <c r="C331" s="26"/>
      <c r="D331" s="26"/>
      <c r="E331" s="26"/>
      <c r="F331" s="26"/>
      <c r="G331" s="26"/>
    </row>
    <row r="332" spans="1:7" ht="15" customHeight="1" x14ac:dyDescent="0.35">
      <c r="A332" s="26"/>
      <c r="B332" s="26"/>
      <c r="C332" s="26"/>
      <c r="D332" s="26"/>
      <c r="E332" s="26"/>
      <c r="F332" s="26"/>
      <c r="G332" s="26"/>
    </row>
    <row r="333" spans="1:7" ht="15" customHeight="1" x14ac:dyDescent="0.35">
      <c r="A333" s="26"/>
      <c r="B333" s="26"/>
      <c r="C333" s="26"/>
      <c r="D333" s="26"/>
      <c r="E333" s="26"/>
      <c r="F333" s="26"/>
      <c r="G333" s="26"/>
    </row>
    <row r="334" spans="1:7" ht="15" customHeight="1" x14ac:dyDescent="0.35">
      <c r="A334" s="26"/>
      <c r="B334" s="26"/>
      <c r="C334" s="26"/>
      <c r="D334" s="26"/>
      <c r="E334" s="26"/>
      <c r="F334" s="26"/>
      <c r="G334" s="26"/>
    </row>
    <row r="335" spans="1:7" ht="15" customHeight="1" x14ac:dyDescent="0.35">
      <c r="A335" s="26"/>
      <c r="B335" s="26"/>
      <c r="C335" s="26"/>
      <c r="D335" s="26"/>
      <c r="E335" s="26"/>
      <c r="F335" s="26"/>
      <c r="G335" s="26"/>
    </row>
    <row r="336" spans="1:7" ht="15" customHeight="1" x14ac:dyDescent="0.35">
      <c r="A336" s="26"/>
      <c r="B336" s="26"/>
      <c r="C336" s="26"/>
      <c r="D336" s="26"/>
      <c r="E336" s="26"/>
      <c r="F336" s="26"/>
      <c r="G336" s="26"/>
    </row>
    <row r="337" spans="1:7" ht="15" customHeight="1" x14ac:dyDescent="0.35">
      <c r="A337" s="26"/>
      <c r="B337" s="26"/>
      <c r="C337" s="26"/>
      <c r="D337" s="26"/>
      <c r="E337" s="26"/>
      <c r="F337" s="26"/>
      <c r="G337" s="26"/>
    </row>
    <row r="338" spans="1:7" ht="15" customHeight="1" x14ac:dyDescent="0.35">
      <c r="A338" s="26"/>
      <c r="B338" s="26"/>
      <c r="C338" s="26"/>
      <c r="D338" s="26"/>
      <c r="E338" s="26"/>
      <c r="F338" s="26"/>
      <c r="G338" s="26"/>
    </row>
    <row r="339" spans="1:7" ht="15" customHeight="1" x14ac:dyDescent="0.35">
      <c r="A339" s="26"/>
      <c r="B339" s="26"/>
      <c r="C339" s="26"/>
      <c r="D339" s="26"/>
      <c r="E339" s="26"/>
      <c r="F339" s="26"/>
      <c r="G339" s="26"/>
    </row>
    <row r="340" spans="1:7" ht="15" customHeight="1" x14ac:dyDescent="0.35">
      <c r="A340" s="26"/>
      <c r="B340" s="26"/>
      <c r="C340" s="26"/>
      <c r="D340" s="26"/>
      <c r="E340" s="26"/>
      <c r="F340" s="26"/>
      <c r="G340" s="26"/>
    </row>
    <row r="341" spans="1:7" ht="15" customHeight="1" x14ac:dyDescent="0.35">
      <c r="A341" s="26"/>
      <c r="B341" s="26"/>
      <c r="C341" s="26"/>
      <c r="D341" s="26"/>
      <c r="E341" s="26"/>
      <c r="F341" s="26"/>
      <c r="G341" s="26"/>
    </row>
    <row r="342" spans="1:7" ht="15" customHeight="1" x14ac:dyDescent="0.35">
      <c r="A342" s="26"/>
      <c r="B342" s="26"/>
      <c r="C342" s="26"/>
      <c r="D342" s="26"/>
      <c r="E342" s="26"/>
      <c r="F342" s="26"/>
      <c r="G342" s="26"/>
    </row>
    <row r="343" spans="1:7" ht="15" customHeight="1" x14ac:dyDescent="0.35">
      <c r="A343" s="26"/>
      <c r="B343" s="26"/>
      <c r="C343" s="26"/>
      <c r="D343" s="26"/>
      <c r="E343" s="26"/>
      <c r="F343" s="26"/>
      <c r="G343" s="26"/>
    </row>
    <row r="344" spans="1:7" ht="15" customHeight="1" x14ac:dyDescent="0.35">
      <c r="A344" s="26"/>
      <c r="B344" s="26"/>
      <c r="C344" s="26"/>
      <c r="D344" s="26"/>
      <c r="E344" s="26"/>
      <c r="F344" s="26"/>
      <c r="G344" s="26"/>
    </row>
    <row r="345" spans="1:7" ht="15" customHeight="1" x14ac:dyDescent="0.35">
      <c r="A345" s="26"/>
      <c r="B345" s="26"/>
      <c r="C345" s="26"/>
      <c r="D345" s="26"/>
      <c r="E345" s="26"/>
      <c r="F345" s="26"/>
      <c r="G345" s="26"/>
    </row>
    <row r="346" spans="1:7" ht="15" customHeight="1" x14ac:dyDescent="0.35">
      <c r="A346" s="26"/>
      <c r="B346" s="26"/>
      <c r="C346" s="26"/>
      <c r="D346" s="26"/>
      <c r="E346" s="26"/>
      <c r="F346" s="26"/>
      <c r="G346" s="26"/>
    </row>
    <row r="347" spans="1:7" ht="15" customHeight="1" x14ac:dyDescent="0.35">
      <c r="A347" s="26"/>
      <c r="B347" s="26"/>
      <c r="C347" s="26"/>
      <c r="D347" s="26"/>
      <c r="E347" s="26"/>
      <c r="F347" s="26"/>
      <c r="G347" s="26"/>
    </row>
    <row r="348" spans="1:7" ht="15" customHeight="1" x14ac:dyDescent="0.35">
      <c r="A348" s="26"/>
      <c r="B348" s="26"/>
      <c r="C348" s="26"/>
      <c r="D348" s="26"/>
      <c r="E348" s="26"/>
      <c r="F348" s="26"/>
      <c r="G348" s="26"/>
    </row>
    <row r="349" spans="1:7" ht="15" customHeight="1" x14ac:dyDescent="0.35">
      <c r="A349" s="26"/>
      <c r="B349" s="26"/>
      <c r="C349" s="26"/>
      <c r="D349" s="26"/>
      <c r="E349" s="26"/>
      <c r="F349" s="26"/>
      <c r="G349" s="26"/>
    </row>
    <row r="350" spans="1:7" ht="15" customHeight="1" x14ac:dyDescent="0.35">
      <c r="A350" s="26"/>
      <c r="B350" s="26"/>
      <c r="C350" s="26"/>
      <c r="D350" s="26"/>
      <c r="E350" s="26"/>
      <c r="F350" s="26"/>
      <c r="G350" s="26"/>
    </row>
  </sheetData>
  <autoFilter ref="AL2:BG139" xr:uid="{00000000-0009-0000-0000-000000000000}"/>
  <mergeCells count="32">
    <mergeCell ref="AM2:AM3"/>
    <mergeCell ref="K123:AB123"/>
    <mergeCell ref="AN3:BE3"/>
    <mergeCell ref="K134:AB134"/>
    <mergeCell ref="A134:J134"/>
    <mergeCell ref="K101:AB101"/>
    <mergeCell ref="K92:AB92"/>
    <mergeCell ref="A47:J47"/>
    <mergeCell ref="A92:J92"/>
    <mergeCell ref="A101:J101"/>
    <mergeCell ref="AJ2:AJ3"/>
    <mergeCell ref="I2:I3"/>
    <mergeCell ref="AL2:AL3"/>
    <mergeCell ref="AH2:AH3"/>
    <mergeCell ref="K79:AB79"/>
    <mergeCell ref="A123:J123"/>
    <mergeCell ref="A1:G1"/>
    <mergeCell ref="AI2:AI3"/>
    <mergeCell ref="J2:J3"/>
    <mergeCell ref="K3:AB3"/>
    <mergeCell ref="AE2:AE3"/>
    <mergeCell ref="AG2:AG3"/>
    <mergeCell ref="H2:H3"/>
    <mergeCell ref="A15:J15"/>
    <mergeCell ref="AD2:AD3"/>
    <mergeCell ref="AF2:AF3"/>
    <mergeCell ref="A79:J79"/>
    <mergeCell ref="A82:J82"/>
    <mergeCell ref="K137:AB137"/>
    <mergeCell ref="K82:AB82"/>
    <mergeCell ref="A137:J137"/>
    <mergeCell ref="A40:J40"/>
  </mergeCells>
  <conditionalFormatting sqref="AI1:AJ2 AI4:AJ1048576">
    <cfRule type="containsText" dxfId="1" priority="1" operator="containsText" text="POSIBLE ATÍPICO">
      <formula>NOT(ISERROR(SEARCH("POSIBLE ATÍPICO",AI1)))</formula>
    </cfRule>
    <cfRule type="containsText" dxfId="0" priority="2" operator="containsText" text="SE ACEPTA">
      <formula>NOT(ISERROR(SEARCH("SE ACEPTA",AI1)))</formula>
    </cfRule>
  </conditionalFormatting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activeCell="A8" sqref="A8:B8"/>
    </sheetView>
  </sheetViews>
  <sheetFormatPr baseColWidth="10" defaultColWidth="14.453125" defaultRowHeight="15" customHeight="1" x14ac:dyDescent="0.35"/>
  <cols>
    <col min="1" max="1" width="20" customWidth="1"/>
    <col min="2" max="2" width="19.81640625" customWidth="1"/>
    <col min="3" max="26" width="10.81640625" customWidth="1"/>
  </cols>
  <sheetData>
    <row r="1" spans="1:26" ht="15" customHeight="1" x14ac:dyDescent="0.35">
      <c r="A1" s="6" t="s">
        <v>180</v>
      </c>
      <c r="B1" s="6" t="s">
        <v>181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35">
      <c r="A2" s="3" t="s">
        <v>182</v>
      </c>
      <c r="B2" s="4" t="s">
        <v>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35">
      <c r="A3" s="3" t="s">
        <v>184</v>
      </c>
      <c r="B3" s="4" t="s">
        <v>185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35">
      <c r="A4" s="3" t="s">
        <v>186</v>
      </c>
      <c r="B4" s="4" t="s">
        <v>187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35">
      <c r="A5" s="3" t="s">
        <v>57</v>
      </c>
      <c r="B5" s="4" t="s">
        <v>188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35">
      <c r="A6" s="3" t="s">
        <v>189</v>
      </c>
      <c r="B6" s="4" t="s">
        <v>190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 x14ac:dyDescent="0.35">
      <c r="A7" s="3" t="s">
        <v>191</v>
      </c>
      <c r="B7" s="4" t="s">
        <v>192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3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" customHeight="1" x14ac:dyDescent="0.3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" customHeight="1" x14ac:dyDescent="0.3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" customHeight="1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" customHeight="1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" customHeight="1" x14ac:dyDescent="0.3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" customHeight="1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" customHeight="1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" customHeight="1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" customHeight="1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" customHeight="1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" customHeight="1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" customHeight="1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" customHeight="1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" customHeight="1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" customHeight="1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5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5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5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5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5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5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5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5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5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5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5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5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5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5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5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5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5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5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5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5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5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5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5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5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5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5" x14ac:dyDescent="0.3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5" x14ac:dyDescent="0.3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5" x14ac:dyDescent="0.3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5" x14ac:dyDescent="0.3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5" x14ac:dyDescent="0.3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5" x14ac:dyDescent="0.3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5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5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5" x14ac:dyDescent="0.3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5" x14ac:dyDescent="0.3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5" x14ac:dyDescent="0.3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5" x14ac:dyDescent="0.3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5" x14ac:dyDescent="0.3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5" x14ac:dyDescent="0.3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5" x14ac:dyDescent="0.3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5" x14ac:dyDescent="0.3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5" x14ac:dyDescent="0.3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5" x14ac:dyDescent="0.3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5" x14ac:dyDescent="0.3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5" x14ac:dyDescent="0.3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5" x14ac:dyDescent="0.3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5" x14ac:dyDescent="0.3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5" x14ac:dyDescent="0.3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5" x14ac:dyDescent="0.3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5" x14ac:dyDescent="0.3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5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5" x14ac:dyDescent="0.3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5" x14ac:dyDescent="0.3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5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5" x14ac:dyDescent="0.3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5" x14ac:dyDescent="0.3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5" x14ac:dyDescent="0.3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5" x14ac:dyDescent="0.3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5" x14ac:dyDescent="0.3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5" x14ac:dyDescent="0.3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5" x14ac:dyDescent="0.3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5" x14ac:dyDescent="0.3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5" x14ac:dyDescent="0.3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5" x14ac:dyDescent="0.3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5" x14ac:dyDescent="0.3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5" x14ac:dyDescent="0.3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5" x14ac:dyDescent="0.3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5" x14ac:dyDescent="0.3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5" x14ac:dyDescent="0.3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5" x14ac:dyDescent="0.3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5" x14ac:dyDescent="0.3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5" x14ac:dyDescent="0.3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5" x14ac:dyDescent="0.3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5" x14ac:dyDescent="0.3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5" x14ac:dyDescent="0.3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5" x14ac:dyDescent="0.3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5" x14ac:dyDescent="0.3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5" x14ac:dyDescent="0.3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5" x14ac:dyDescent="0.3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5" x14ac:dyDescent="0.3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5" x14ac:dyDescent="0.3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5" x14ac:dyDescent="0.3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5" x14ac:dyDescent="0.3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5" x14ac:dyDescent="0.3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5" x14ac:dyDescent="0.3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5" x14ac:dyDescent="0.3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5" x14ac:dyDescent="0.3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5" x14ac:dyDescent="0.3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5" x14ac:dyDescent="0.3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5" x14ac:dyDescent="0.3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5" x14ac:dyDescent="0.3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5" x14ac:dyDescent="0.3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5" x14ac:dyDescent="0.3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5" x14ac:dyDescent="0.3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5" x14ac:dyDescent="0.3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5" x14ac:dyDescent="0.3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5" x14ac:dyDescent="0.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5" x14ac:dyDescent="0.3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5" x14ac:dyDescent="0.3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5" x14ac:dyDescent="0.3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5" x14ac:dyDescent="0.3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5" x14ac:dyDescent="0.3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5" x14ac:dyDescent="0.3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5" x14ac:dyDescent="0.3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5" x14ac:dyDescent="0.3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5" x14ac:dyDescent="0.3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5" x14ac:dyDescent="0.3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5" x14ac:dyDescent="0.3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5" x14ac:dyDescent="0.3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5" x14ac:dyDescent="0.3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5" x14ac:dyDescent="0.3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5" x14ac:dyDescent="0.3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5" x14ac:dyDescent="0.3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5" x14ac:dyDescent="0.3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5" x14ac:dyDescent="0.3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5" x14ac:dyDescent="0.3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5" x14ac:dyDescent="0.3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5" x14ac:dyDescent="0.3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5" x14ac:dyDescent="0.3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5" x14ac:dyDescent="0.3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5" x14ac:dyDescent="0.3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5" x14ac:dyDescent="0.3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5" x14ac:dyDescent="0.3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5" x14ac:dyDescent="0.3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5" x14ac:dyDescent="0.3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5" x14ac:dyDescent="0.3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5" x14ac:dyDescent="0.3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5" x14ac:dyDescent="0.3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5" x14ac:dyDescent="0.3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5" x14ac:dyDescent="0.3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5" x14ac:dyDescent="0.3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5" x14ac:dyDescent="0.3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5" x14ac:dyDescent="0.3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5" x14ac:dyDescent="0.3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5" x14ac:dyDescent="0.3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5" x14ac:dyDescent="0.3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5" x14ac:dyDescent="0.3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5" x14ac:dyDescent="0.3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5" x14ac:dyDescent="0.3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5" x14ac:dyDescent="0.3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5" x14ac:dyDescent="0.3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5" x14ac:dyDescent="0.3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5" x14ac:dyDescent="0.3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5" x14ac:dyDescent="0.3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5" x14ac:dyDescent="0.3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5" x14ac:dyDescent="0.3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5" x14ac:dyDescent="0.3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5" x14ac:dyDescent="0.3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5" x14ac:dyDescent="0.3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5" x14ac:dyDescent="0.3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5" x14ac:dyDescent="0.3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5" x14ac:dyDescent="0.3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5" x14ac:dyDescent="0.3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5" x14ac:dyDescent="0.3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5" x14ac:dyDescent="0.3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5" x14ac:dyDescent="0.3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5" x14ac:dyDescent="0.3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5" x14ac:dyDescent="0.3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5" x14ac:dyDescent="0.3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5" x14ac:dyDescent="0.3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5" x14ac:dyDescent="0.3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5" x14ac:dyDescent="0.3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5" x14ac:dyDescent="0.3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5" x14ac:dyDescent="0.3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5" x14ac:dyDescent="0.3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5" x14ac:dyDescent="0.3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5" x14ac:dyDescent="0.3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5" x14ac:dyDescent="0.3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5" x14ac:dyDescent="0.3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5" x14ac:dyDescent="0.3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5" x14ac:dyDescent="0.3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5" x14ac:dyDescent="0.3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5" x14ac:dyDescent="0.3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5" x14ac:dyDescent="0.3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5" x14ac:dyDescent="0.3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5" x14ac:dyDescent="0.3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5" x14ac:dyDescent="0.3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5" x14ac:dyDescent="0.3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5" x14ac:dyDescent="0.3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5" x14ac:dyDescent="0.3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5" x14ac:dyDescent="0.3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5" x14ac:dyDescent="0.3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5" x14ac:dyDescent="0.3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5" x14ac:dyDescent="0.3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5" x14ac:dyDescent="0.3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5" x14ac:dyDescent="0.3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5" x14ac:dyDescent="0.3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5" x14ac:dyDescent="0.3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5" x14ac:dyDescent="0.3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5" x14ac:dyDescent="0.3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5" x14ac:dyDescent="0.3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5" x14ac:dyDescent="0.3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5" x14ac:dyDescent="0.3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5" x14ac:dyDescent="0.3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5" x14ac:dyDescent="0.3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5" x14ac:dyDescent="0.3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5" x14ac:dyDescent="0.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5" x14ac:dyDescent="0.3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5" x14ac:dyDescent="0.3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5" x14ac:dyDescent="0.3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5" x14ac:dyDescent="0.3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5" x14ac:dyDescent="0.3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5" x14ac:dyDescent="0.3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5" x14ac:dyDescent="0.3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5" x14ac:dyDescent="0.3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5" x14ac:dyDescent="0.3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5" x14ac:dyDescent="0.3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5" x14ac:dyDescent="0.3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5" x14ac:dyDescent="0.3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5" x14ac:dyDescent="0.3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5" x14ac:dyDescent="0.3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5" x14ac:dyDescent="0.3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5" x14ac:dyDescent="0.3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5" x14ac:dyDescent="0.3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5" x14ac:dyDescent="0.3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5" x14ac:dyDescent="0.3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5" x14ac:dyDescent="0.3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5" x14ac:dyDescent="0.3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5" x14ac:dyDescent="0.3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5" x14ac:dyDescent="0.3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5" x14ac:dyDescent="0.3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5" x14ac:dyDescent="0.3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5" x14ac:dyDescent="0.3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5" x14ac:dyDescent="0.3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5" x14ac:dyDescent="0.3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5" x14ac:dyDescent="0.3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5" x14ac:dyDescent="0.3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5" x14ac:dyDescent="0.3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5" x14ac:dyDescent="0.3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5" x14ac:dyDescent="0.3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5" x14ac:dyDescent="0.3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5" x14ac:dyDescent="0.3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5" x14ac:dyDescent="0.3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5" x14ac:dyDescent="0.3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5" x14ac:dyDescent="0.3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5" x14ac:dyDescent="0.3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5" x14ac:dyDescent="0.3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5" x14ac:dyDescent="0.3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5" x14ac:dyDescent="0.3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5" x14ac:dyDescent="0.3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5" x14ac:dyDescent="0.3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5" x14ac:dyDescent="0.3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5" x14ac:dyDescent="0.3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5" x14ac:dyDescent="0.3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5" x14ac:dyDescent="0.3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5" x14ac:dyDescent="0.3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5" x14ac:dyDescent="0.3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5" x14ac:dyDescent="0.3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5" x14ac:dyDescent="0.3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5" x14ac:dyDescent="0.3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5" x14ac:dyDescent="0.3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5" x14ac:dyDescent="0.3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5" x14ac:dyDescent="0.3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5" x14ac:dyDescent="0.3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5" x14ac:dyDescent="0.3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5" x14ac:dyDescent="0.3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5" x14ac:dyDescent="0.3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5" x14ac:dyDescent="0.3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5" x14ac:dyDescent="0.3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5" x14ac:dyDescent="0.3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5" x14ac:dyDescent="0.3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5" x14ac:dyDescent="0.3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5" x14ac:dyDescent="0.3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5" x14ac:dyDescent="0.3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5" x14ac:dyDescent="0.3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5" x14ac:dyDescent="0.3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5" x14ac:dyDescent="0.3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5" x14ac:dyDescent="0.3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5" x14ac:dyDescent="0.3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5" x14ac:dyDescent="0.3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5" x14ac:dyDescent="0.3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5" x14ac:dyDescent="0.3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5" x14ac:dyDescent="0.3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5" x14ac:dyDescent="0.3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5" x14ac:dyDescent="0.3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5" x14ac:dyDescent="0.3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5" x14ac:dyDescent="0.3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5" x14ac:dyDescent="0.3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5" x14ac:dyDescent="0.3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5" x14ac:dyDescent="0.3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5" x14ac:dyDescent="0.3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5" x14ac:dyDescent="0.3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5" x14ac:dyDescent="0.3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5" x14ac:dyDescent="0.3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5" x14ac:dyDescent="0.3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5" x14ac:dyDescent="0.3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5" x14ac:dyDescent="0.3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5" x14ac:dyDescent="0.3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5" x14ac:dyDescent="0.3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5" x14ac:dyDescent="0.3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5" x14ac:dyDescent="0.3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5" x14ac:dyDescent="0.3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5" x14ac:dyDescent="0.3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5" x14ac:dyDescent="0.3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5" x14ac:dyDescent="0.3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5" x14ac:dyDescent="0.3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5" x14ac:dyDescent="0.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5" x14ac:dyDescent="0.3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5" x14ac:dyDescent="0.3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5" x14ac:dyDescent="0.3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5" x14ac:dyDescent="0.3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5" x14ac:dyDescent="0.3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5" x14ac:dyDescent="0.3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5" x14ac:dyDescent="0.3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5" x14ac:dyDescent="0.3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5" x14ac:dyDescent="0.3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5" x14ac:dyDescent="0.3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5" x14ac:dyDescent="0.3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5" x14ac:dyDescent="0.3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5" x14ac:dyDescent="0.3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5" x14ac:dyDescent="0.3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5" x14ac:dyDescent="0.3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5" x14ac:dyDescent="0.3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5" x14ac:dyDescent="0.3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5" x14ac:dyDescent="0.3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5" x14ac:dyDescent="0.3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5" x14ac:dyDescent="0.3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5" x14ac:dyDescent="0.3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5" x14ac:dyDescent="0.3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5" x14ac:dyDescent="0.3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5" x14ac:dyDescent="0.3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5" x14ac:dyDescent="0.3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5" x14ac:dyDescent="0.3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5" x14ac:dyDescent="0.3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5" x14ac:dyDescent="0.3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5" x14ac:dyDescent="0.3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5" x14ac:dyDescent="0.3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5" x14ac:dyDescent="0.3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5" x14ac:dyDescent="0.3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5" x14ac:dyDescent="0.3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5" x14ac:dyDescent="0.3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5" x14ac:dyDescent="0.3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5" x14ac:dyDescent="0.3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5" x14ac:dyDescent="0.3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5" x14ac:dyDescent="0.3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5" x14ac:dyDescent="0.3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5" x14ac:dyDescent="0.3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5" x14ac:dyDescent="0.3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5" x14ac:dyDescent="0.3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5" x14ac:dyDescent="0.3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5" x14ac:dyDescent="0.3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5" x14ac:dyDescent="0.3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5" x14ac:dyDescent="0.3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5" x14ac:dyDescent="0.3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5" x14ac:dyDescent="0.3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5" x14ac:dyDescent="0.3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5" x14ac:dyDescent="0.3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5" x14ac:dyDescent="0.3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5" x14ac:dyDescent="0.3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5" x14ac:dyDescent="0.3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5" x14ac:dyDescent="0.3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5" x14ac:dyDescent="0.3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5" x14ac:dyDescent="0.3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5" x14ac:dyDescent="0.3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5" x14ac:dyDescent="0.3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5" x14ac:dyDescent="0.3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5" x14ac:dyDescent="0.3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5" x14ac:dyDescent="0.3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5" x14ac:dyDescent="0.3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5" x14ac:dyDescent="0.3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5" x14ac:dyDescent="0.3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5" x14ac:dyDescent="0.3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5" x14ac:dyDescent="0.3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5" x14ac:dyDescent="0.3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5" x14ac:dyDescent="0.3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5" x14ac:dyDescent="0.3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5" x14ac:dyDescent="0.3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5" x14ac:dyDescent="0.3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5" x14ac:dyDescent="0.3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5" x14ac:dyDescent="0.3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5" x14ac:dyDescent="0.3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5" x14ac:dyDescent="0.3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5" x14ac:dyDescent="0.3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5" x14ac:dyDescent="0.3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5" x14ac:dyDescent="0.3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5" x14ac:dyDescent="0.3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5" x14ac:dyDescent="0.3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5" x14ac:dyDescent="0.3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5" x14ac:dyDescent="0.3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5" x14ac:dyDescent="0.3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5" x14ac:dyDescent="0.3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5" x14ac:dyDescent="0.3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5" x14ac:dyDescent="0.3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5" x14ac:dyDescent="0.3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5" x14ac:dyDescent="0.3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5" x14ac:dyDescent="0.3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5" x14ac:dyDescent="0.3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5" x14ac:dyDescent="0.3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5" x14ac:dyDescent="0.3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5" x14ac:dyDescent="0.3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5" x14ac:dyDescent="0.3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5" x14ac:dyDescent="0.3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5" x14ac:dyDescent="0.3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5" x14ac:dyDescent="0.3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5" x14ac:dyDescent="0.3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5" x14ac:dyDescent="0.3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5" x14ac:dyDescent="0.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5" x14ac:dyDescent="0.3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5" x14ac:dyDescent="0.3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5" x14ac:dyDescent="0.3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5" x14ac:dyDescent="0.3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5" x14ac:dyDescent="0.3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5" x14ac:dyDescent="0.3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5" x14ac:dyDescent="0.3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5" x14ac:dyDescent="0.3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5" x14ac:dyDescent="0.3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5" x14ac:dyDescent="0.3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5" x14ac:dyDescent="0.3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5" x14ac:dyDescent="0.3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5" x14ac:dyDescent="0.3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5" x14ac:dyDescent="0.3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5" x14ac:dyDescent="0.3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5" x14ac:dyDescent="0.3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5" x14ac:dyDescent="0.3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5" x14ac:dyDescent="0.3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5" x14ac:dyDescent="0.3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5" x14ac:dyDescent="0.3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5" x14ac:dyDescent="0.3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5" x14ac:dyDescent="0.3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5" x14ac:dyDescent="0.3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5" x14ac:dyDescent="0.3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5" x14ac:dyDescent="0.3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5" x14ac:dyDescent="0.3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5" x14ac:dyDescent="0.3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5" x14ac:dyDescent="0.3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5" x14ac:dyDescent="0.3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5" x14ac:dyDescent="0.3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5" x14ac:dyDescent="0.3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5" x14ac:dyDescent="0.3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5" x14ac:dyDescent="0.3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5" x14ac:dyDescent="0.3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5" x14ac:dyDescent="0.3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5" x14ac:dyDescent="0.3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5" x14ac:dyDescent="0.3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5" x14ac:dyDescent="0.3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5" x14ac:dyDescent="0.3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5" x14ac:dyDescent="0.3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5" x14ac:dyDescent="0.3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5" x14ac:dyDescent="0.3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5" x14ac:dyDescent="0.3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5" x14ac:dyDescent="0.3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5" x14ac:dyDescent="0.3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5" x14ac:dyDescent="0.3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5" x14ac:dyDescent="0.3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5" x14ac:dyDescent="0.3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5" x14ac:dyDescent="0.3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5" x14ac:dyDescent="0.3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5" x14ac:dyDescent="0.3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5" x14ac:dyDescent="0.3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5" x14ac:dyDescent="0.3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5" x14ac:dyDescent="0.3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5" x14ac:dyDescent="0.3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5" x14ac:dyDescent="0.3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5" x14ac:dyDescent="0.3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5" x14ac:dyDescent="0.3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5" x14ac:dyDescent="0.3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5" x14ac:dyDescent="0.3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5" x14ac:dyDescent="0.3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5" x14ac:dyDescent="0.3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5" x14ac:dyDescent="0.3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5" x14ac:dyDescent="0.3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5" x14ac:dyDescent="0.3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5" x14ac:dyDescent="0.3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5" x14ac:dyDescent="0.3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5" x14ac:dyDescent="0.3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5" x14ac:dyDescent="0.3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5" x14ac:dyDescent="0.3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5" x14ac:dyDescent="0.3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5" x14ac:dyDescent="0.3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5" x14ac:dyDescent="0.3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5" x14ac:dyDescent="0.3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5" x14ac:dyDescent="0.3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5" x14ac:dyDescent="0.3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5" x14ac:dyDescent="0.3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5" x14ac:dyDescent="0.3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5" x14ac:dyDescent="0.3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5" x14ac:dyDescent="0.3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5" x14ac:dyDescent="0.3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5" x14ac:dyDescent="0.3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5" x14ac:dyDescent="0.3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5" x14ac:dyDescent="0.3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5" x14ac:dyDescent="0.3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5" x14ac:dyDescent="0.3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5" x14ac:dyDescent="0.3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5" x14ac:dyDescent="0.3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5" x14ac:dyDescent="0.3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5" x14ac:dyDescent="0.3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5" x14ac:dyDescent="0.3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5" x14ac:dyDescent="0.3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5" x14ac:dyDescent="0.3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5" x14ac:dyDescent="0.3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5" x14ac:dyDescent="0.3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5" x14ac:dyDescent="0.3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5" x14ac:dyDescent="0.3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5" x14ac:dyDescent="0.3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5" x14ac:dyDescent="0.3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5" x14ac:dyDescent="0.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5" x14ac:dyDescent="0.3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5" x14ac:dyDescent="0.3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5" x14ac:dyDescent="0.3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5" x14ac:dyDescent="0.3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5" x14ac:dyDescent="0.3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5" x14ac:dyDescent="0.3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5" x14ac:dyDescent="0.3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5" x14ac:dyDescent="0.3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5" x14ac:dyDescent="0.3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5" x14ac:dyDescent="0.3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5" x14ac:dyDescent="0.3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5" x14ac:dyDescent="0.3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5" x14ac:dyDescent="0.3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5" x14ac:dyDescent="0.3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5" x14ac:dyDescent="0.3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5" x14ac:dyDescent="0.3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5" x14ac:dyDescent="0.3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5" x14ac:dyDescent="0.3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5" x14ac:dyDescent="0.3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5" x14ac:dyDescent="0.3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5" x14ac:dyDescent="0.3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5" x14ac:dyDescent="0.3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5" x14ac:dyDescent="0.3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5" x14ac:dyDescent="0.3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5" x14ac:dyDescent="0.3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5" x14ac:dyDescent="0.3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5" x14ac:dyDescent="0.3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5" x14ac:dyDescent="0.3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5" x14ac:dyDescent="0.3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5" x14ac:dyDescent="0.3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5" x14ac:dyDescent="0.3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5" x14ac:dyDescent="0.3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5" x14ac:dyDescent="0.3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5" x14ac:dyDescent="0.3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5" x14ac:dyDescent="0.3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5" x14ac:dyDescent="0.3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5" x14ac:dyDescent="0.3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5" x14ac:dyDescent="0.3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5" x14ac:dyDescent="0.3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5" x14ac:dyDescent="0.3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5" x14ac:dyDescent="0.3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5" x14ac:dyDescent="0.3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5" x14ac:dyDescent="0.3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5" x14ac:dyDescent="0.3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5" x14ac:dyDescent="0.3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5" x14ac:dyDescent="0.3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5" x14ac:dyDescent="0.3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5" x14ac:dyDescent="0.3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5" x14ac:dyDescent="0.3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5" x14ac:dyDescent="0.3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5" x14ac:dyDescent="0.3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5" x14ac:dyDescent="0.3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5" x14ac:dyDescent="0.3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5" x14ac:dyDescent="0.3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5" x14ac:dyDescent="0.3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5" x14ac:dyDescent="0.3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5" x14ac:dyDescent="0.3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5" x14ac:dyDescent="0.3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5" x14ac:dyDescent="0.3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5" x14ac:dyDescent="0.3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5" x14ac:dyDescent="0.3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5" x14ac:dyDescent="0.3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5" x14ac:dyDescent="0.3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5" x14ac:dyDescent="0.3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5" x14ac:dyDescent="0.3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5" x14ac:dyDescent="0.3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5" x14ac:dyDescent="0.3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5" x14ac:dyDescent="0.3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5" x14ac:dyDescent="0.3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5" x14ac:dyDescent="0.3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5" x14ac:dyDescent="0.3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5" x14ac:dyDescent="0.3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5" x14ac:dyDescent="0.3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5" x14ac:dyDescent="0.3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5" x14ac:dyDescent="0.3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5" x14ac:dyDescent="0.3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5" x14ac:dyDescent="0.3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5" x14ac:dyDescent="0.3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5" x14ac:dyDescent="0.3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5" x14ac:dyDescent="0.3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5" x14ac:dyDescent="0.3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5" x14ac:dyDescent="0.3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5" x14ac:dyDescent="0.3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5" x14ac:dyDescent="0.3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5" x14ac:dyDescent="0.3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5" x14ac:dyDescent="0.3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5" x14ac:dyDescent="0.3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5" x14ac:dyDescent="0.3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5" x14ac:dyDescent="0.3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5" x14ac:dyDescent="0.3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5" x14ac:dyDescent="0.3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5" x14ac:dyDescent="0.3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5" x14ac:dyDescent="0.3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5" x14ac:dyDescent="0.3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5" x14ac:dyDescent="0.3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5" x14ac:dyDescent="0.3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5" x14ac:dyDescent="0.3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5" x14ac:dyDescent="0.3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5" x14ac:dyDescent="0.3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5" x14ac:dyDescent="0.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5" x14ac:dyDescent="0.3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5" x14ac:dyDescent="0.3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5" x14ac:dyDescent="0.3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5" x14ac:dyDescent="0.3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5" x14ac:dyDescent="0.3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5" x14ac:dyDescent="0.3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5" x14ac:dyDescent="0.3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5" x14ac:dyDescent="0.3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5" x14ac:dyDescent="0.3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5" x14ac:dyDescent="0.3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5" x14ac:dyDescent="0.3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5" x14ac:dyDescent="0.3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5" x14ac:dyDescent="0.3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5" x14ac:dyDescent="0.3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5" x14ac:dyDescent="0.3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5" x14ac:dyDescent="0.3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5" x14ac:dyDescent="0.3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5" x14ac:dyDescent="0.3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5" x14ac:dyDescent="0.3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5" x14ac:dyDescent="0.3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5" x14ac:dyDescent="0.3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5" x14ac:dyDescent="0.3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5" x14ac:dyDescent="0.3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5" x14ac:dyDescent="0.3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5" x14ac:dyDescent="0.3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5" x14ac:dyDescent="0.3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5" x14ac:dyDescent="0.3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5" x14ac:dyDescent="0.3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5" x14ac:dyDescent="0.3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5" x14ac:dyDescent="0.3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5" x14ac:dyDescent="0.3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5" x14ac:dyDescent="0.3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5" x14ac:dyDescent="0.3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5" x14ac:dyDescent="0.3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5" x14ac:dyDescent="0.3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5" x14ac:dyDescent="0.3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5" x14ac:dyDescent="0.3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5" x14ac:dyDescent="0.3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5" x14ac:dyDescent="0.3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5" x14ac:dyDescent="0.3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5" x14ac:dyDescent="0.3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5" x14ac:dyDescent="0.3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5" x14ac:dyDescent="0.3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5" x14ac:dyDescent="0.3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5" x14ac:dyDescent="0.3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5" x14ac:dyDescent="0.3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5" x14ac:dyDescent="0.3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5" x14ac:dyDescent="0.3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5" x14ac:dyDescent="0.3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5" x14ac:dyDescent="0.3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5" x14ac:dyDescent="0.3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5" x14ac:dyDescent="0.3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5" x14ac:dyDescent="0.3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5" x14ac:dyDescent="0.3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5" x14ac:dyDescent="0.3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5" x14ac:dyDescent="0.3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5" x14ac:dyDescent="0.3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5" x14ac:dyDescent="0.3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5" x14ac:dyDescent="0.3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5" x14ac:dyDescent="0.3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5" x14ac:dyDescent="0.3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5" x14ac:dyDescent="0.3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5" x14ac:dyDescent="0.3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5" x14ac:dyDescent="0.3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5" x14ac:dyDescent="0.3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5" x14ac:dyDescent="0.3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5" x14ac:dyDescent="0.3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5" x14ac:dyDescent="0.3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5" x14ac:dyDescent="0.3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5" x14ac:dyDescent="0.3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5" x14ac:dyDescent="0.3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5" x14ac:dyDescent="0.3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5" x14ac:dyDescent="0.3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5" x14ac:dyDescent="0.3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5" x14ac:dyDescent="0.3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5" x14ac:dyDescent="0.3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5" x14ac:dyDescent="0.3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5" x14ac:dyDescent="0.3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5" x14ac:dyDescent="0.3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5" x14ac:dyDescent="0.3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5" x14ac:dyDescent="0.3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5" x14ac:dyDescent="0.3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5" x14ac:dyDescent="0.3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5" x14ac:dyDescent="0.3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5" x14ac:dyDescent="0.3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5" x14ac:dyDescent="0.3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5" x14ac:dyDescent="0.3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5" x14ac:dyDescent="0.3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5" x14ac:dyDescent="0.3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5" x14ac:dyDescent="0.3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5" x14ac:dyDescent="0.3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5" x14ac:dyDescent="0.3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5" x14ac:dyDescent="0.3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5" x14ac:dyDescent="0.3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5" x14ac:dyDescent="0.3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5" x14ac:dyDescent="0.3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5" x14ac:dyDescent="0.3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5" x14ac:dyDescent="0.3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5" x14ac:dyDescent="0.3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5" x14ac:dyDescent="0.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5" x14ac:dyDescent="0.3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5" x14ac:dyDescent="0.3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5" x14ac:dyDescent="0.3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5" x14ac:dyDescent="0.3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5" x14ac:dyDescent="0.3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5" x14ac:dyDescent="0.3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5" x14ac:dyDescent="0.3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5" x14ac:dyDescent="0.3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5" x14ac:dyDescent="0.3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5" x14ac:dyDescent="0.3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5" x14ac:dyDescent="0.3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5" x14ac:dyDescent="0.3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5" x14ac:dyDescent="0.3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5" x14ac:dyDescent="0.3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5" x14ac:dyDescent="0.3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5" x14ac:dyDescent="0.3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5" x14ac:dyDescent="0.3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5" x14ac:dyDescent="0.3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5" x14ac:dyDescent="0.3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5" x14ac:dyDescent="0.3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5" x14ac:dyDescent="0.3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5" x14ac:dyDescent="0.3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5" x14ac:dyDescent="0.3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5" x14ac:dyDescent="0.3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5" x14ac:dyDescent="0.3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5" x14ac:dyDescent="0.3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5" x14ac:dyDescent="0.3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5" x14ac:dyDescent="0.3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5" x14ac:dyDescent="0.3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5" x14ac:dyDescent="0.3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5" x14ac:dyDescent="0.3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5" x14ac:dyDescent="0.3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5" x14ac:dyDescent="0.3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5" x14ac:dyDescent="0.3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5" x14ac:dyDescent="0.3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5" x14ac:dyDescent="0.3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5" x14ac:dyDescent="0.3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5" x14ac:dyDescent="0.3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5" x14ac:dyDescent="0.3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5" x14ac:dyDescent="0.3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5" x14ac:dyDescent="0.3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5" x14ac:dyDescent="0.3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5" x14ac:dyDescent="0.3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5" x14ac:dyDescent="0.3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5" x14ac:dyDescent="0.3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5" x14ac:dyDescent="0.3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5" x14ac:dyDescent="0.3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5" x14ac:dyDescent="0.3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5" x14ac:dyDescent="0.3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5" x14ac:dyDescent="0.3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5" x14ac:dyDescent="0.3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5" x14ac:dyDescent="0.3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5" x14ac:dyDescent="0.3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5" x14ac:dyDescent="0.3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5" x14ac:dyDescent="0.3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5" x14ac:dyDescent="0.3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5" x14ac:dyDescent="0.3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5" x14ac:dyDescent="0.3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5" x14ac:dyDescent="0.3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5" x14ac:dyDescent="0.3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5" x14ac:dyDescent="0.3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5" x14ac:dyDescent="0.3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5" x14ac:dyDescent="0.3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5" x14ac:dyDescent="0.3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5" x14ac:dyDescent="0.3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5" x14ac:dyDescent="0.3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5" x14ac:dyDescent="0.3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5" x14ac:dyDescent="0.3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5" x14ac:dyDescent="0.3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5" x14ac:dyDescent="0.3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5" x14ac:dyDescent="0.3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5" x14ac:dyDescent="0.3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5" x14ac:dyDescent="0.3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5" x14ac:dyDescent="0.3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5" x14ac:dyDescent="0.3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5" x14ac:dyDescent="0.3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5" x14ac:dyDescent="0.3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5" x14ac:dyDescent="0.3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5" x14ac:dyDescent="0.3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5" x14ac:dyDescent="0.3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5" x14ac:dyDescent="0.3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5" x14ac:dyDescent="0.3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5" x14ac:dyDescent="0.3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5" x14ac:dyDescent="0.3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5" x14ac:dyDescent="0.3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5" x14ac:dyDescent="0.3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5" x14ac:dyDescent="0.3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5" x14ac:dyDescent="0.3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5" x14ac:dyDescent="0.3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5" x14ac:dyDescent="0.3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5" x14ac:dyDescent="0.3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5" x14ac:dyDescent="0.3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5" x14ac:dyDescent="0.3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5" x14ac:dyDescent="0.3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5" x14ac:dyDescent="0.3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5" x14ac:dyDescent="0.3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5" x14ac:dyDescent="0.3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5" x14ac:dyDescent="0.3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5" x14ac:dyDescent="0.3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5" x14ac:dyDescent="0.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5" x14ac:dyDescent="0.3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5" x14ac:dyDescent="0.3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5" x14ac:dyDescent="0.3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5" x14ac:dyDescent="0.3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5" x14ac:dyDescent="0.3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5" x14ac:dyDescent="0.3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5" x14ac:dyDescent="0.3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5" x14ac:dyDescent="0.3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5" x14ac:dyDescent="0.3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5" x14ac:dyDescent="0.3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5" x14ac:dyDescent="0.3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5" x14ac:dyDescent="0.3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5" x14ac:dyDescent="0.3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5" x14ac:dyDescent="0.3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5" x14ac:dyDescent="0.3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5" x14ac:dyDescent="0.3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5" x14ac:dyDescent="0.3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5" x14ac:dyDescent="0.3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5" x14ac:dyDescent="0.3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5" x14ac:dyDescent="0.3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5" x14ac:dyDescent="0.3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5" x14ac:dyDescent="0.3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5" x14ac:dyDescent="0.3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5" x14ac:dyDescent="0.3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5" x14ac:dyDescent="0.3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5" x14ac:dyDescent="0.3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5" x14ac:dyDescent="0.3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5" x14ac:dyDescent="0.3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5" x14ac:dyDescent="0.3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5" x14ac:dyDescent="0.3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5" x14ac:dyDescent="0.3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5" x14ac:dyDescent="0.3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5" x14ac:dyDescent="0.3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5" x14ac:dyDescent="0.3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5" x14ac:dyDescent="0.3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5" x14ac:dyDescent="0.3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5" x14ac:dyDescent="0.3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5" x14ac:dyDescent="0.3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5" x14ac:dyDescent="0.3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5" x14ac:dyDescent="0.3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5" x14ac:dyDescent="0.3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5" x14ac:dyDescent="0.3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5" x14ac:dyDescent="0.3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5" x14ac:dyDescent="0.3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5" x14ac:dyDescent="0.3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5" x14ac:dyDescent="0.3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5" x14ac:dyDescent="0.3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5" x14ac:dyDescent="0.3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5" x14ac:dyDescent="0.3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5" x14ac:dyDescent="0.3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5" x14ac:dyDescent="0.3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5" x14ac:dyDescent="0.3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5" x14ac:dyDescent="0.3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5" x14ac:dyDescent="0.3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5" x14ac:dyDescent="0.3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5" x14ac:dyDescent="0.3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5" x14ac:dyDescent="0.3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5" x14ac:dyDescent="0.3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5" x14ac:dyDescent="0.3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5" x14ac:dyDescent="0.3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5" x14ac:dyDescent="0.3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5" x14ac:dyDescent="0.3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5" x14ac:dyDescent="0.3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5" x14ac:dyDescent="0.3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5" x14ac:dyDescent="0.3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5" x14ac:dyDescent="0.3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5" x14ac:dyDescent="0.3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5" x14ac:dyDescent="0.3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5" x14ac:dyDescent="0.3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5" x14ac:dyDescent="0.3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5" x14ac:dyDescent="0.3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5" x14ac:dyDescent="0.3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5" x14ac:dyDescent="0.3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5" x14ac:dyDescent="0.3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5" x14ac:dyDescent="0.3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5" x14ac:dyDescent="0.3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5" x14ac:dyDescent="0.3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5" x14ac:dyDescent="0.3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5" x14ac:dyDescent="0.3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5" x14ac:dyDescent="0.3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5" x14ac:dyDescent="0.3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5" x14ac:dyDescent="0.3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5" x14ac:dyDescent="0.3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5" x14ac:dyDescent="0.3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5" x14ac:dyDescent="0.3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5" x14ac:dyDescent="0.3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5" x14ac:dyDescent="0.3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5" x14ac:dyDescent="0.3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5" x14ac:dyDescent="0.3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5" x14ac:dyDescent="0.3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5" x14ac:dyDescent="0.3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5" x14ac:dyDescent="0.3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5" x14ac:dyDescent="0.3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5" x14ac:dyDescent="0.3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5" x14ac:dyDescent="0.3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5" x14ac:dyDescent="0.3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5" x14ac:dyDescent="0.3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5" x14ac:dyDescent="0.3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5" x14ac:dyDescent="0.3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5" x14ac:dyDescent="0.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5" x14ac:dyDescent="0.3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5" x14ac:dyDescent="0.3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5" x14ac:dyDescent="0.3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5" x14ac:dyDescent="0.3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5" x14ac:dyDescent="0.3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5" x14ac:dyDescent="0.3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5" x14ac:dyDescent="0.3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5" x14ac:dyDescent="0.3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5" x14ac:dyDescent="0.3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5" x14ac:dyDescent="0.3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5" x14ac:dyDescent="0.3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5" x14ac:dyDescent="0.3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5" x14ac:dyDescent="0.3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5" x14ac:dyDescent="0.3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5" x14ac:dyDescent="0.3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5" x14ac:dyDescent="0.3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5" x14ac:dyDescent="0.3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5" x14ac:dyDescent="0.3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5" x14ac:dyDescent="0.3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5" x14ac:dyDescent="0.3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5" x14ac:dyDescent="0.3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5" x14ac:dyDescent="0.3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5" x14ac:dyDescent="0.3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5" x14ac:dyDescent="0.3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5" x14ac:dyDescent="0.3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5" x14ac:dyDescent="0.3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5" x14ac:dyDescent="0.3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5" x14ac:dyDescent="0.3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5" x14ac:dyDescent="0.3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5" x14ac:dyDescent="0.3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5" x14ac:dyDescent="0.3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5" x14ac:dyDescent="0.3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5" x14ac:dyDescent="0.3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5" x14ac:dyDescent="0.3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5" x14ac:dyDescent="0.3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5" x14ac:dyDescent="0.3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5" x14ac:dyDescent="0.3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5" x14ac:dyDescent="0.3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5" x14ac:dyDescent="0.3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5" x14ac:dyDescent="0.3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5" x14ac:dyDescent="0.3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5" x14ac:dyDescent="0.3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5" x14ac:dyDescent="0.3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5" x14ac:dyDescent="0.3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5" x14ac:dyDescent="0.3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5" x14ac:dyDescent="0.3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5" x14ac:dyDescent="0.3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5" x14ac:dyDescent="0.3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5" x14ac:dyDescent="0.3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5" x14ac:dyDescent="0.3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5" x14ac:dyDescent="0.3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5" x14ac:dyDescent="0.3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5" x14ac:dyDescent="0.3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5" x14ac:dyDescent="0.3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5" x14ac:dyDescent="0.3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5" x14ac:dyDescent="0.3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5" x14ac:dyDescent="0.3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5" x14ac:dyDescent="0.3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5" x14ac:dyDescent="0.3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5" x14ac:dyDescent="0.3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5" x14ac:dyDescent="0.3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5" x14ac:dyDescent="0.3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5" x14ac:dyDescent="0.3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5" x14ac:dyDescent="0.3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5" x14ac:dyDescent="0.3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Final</vt:lpstr>
      <vt:lpstr>Unidades de medida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lorena lozano</cp:lastModifiedBy>
  <dcterms:created xsi:type="dcterms:W3CDTF">2022-12-05T20:44:46Z</dcterms:created>
  <dcterms:modified xsi:type="dcterms:W3CDTF">2026-08-20T20:25:28Z</dcterms:modified>
</cp:coreProperties>
</file>