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D:\OneDrive\Documentos\SECRETARIA DE OBRAS PÚBLICAS\CONTRATO PRESTACION DE SERVICIOS 3\7. JULIO\ESTUDIOS PREVIOS PLACA HUELLAS SAN JOSÉ Y SANTA BARBARA\"/>
    </mc:Choice>
  </mc:AlternateContent>
  <xr:revisionPtr revIDLastSave="0" documentId="13_ncr:1_{13CCD75C-6DAF-4DD3-A843-3B8CC1599108}" xr6:coauthVersionLast="47" xr6:coauthVersionMax="47" xr10:uidLastSave="{00000000-0000-0000-0000-000000000000}"/>
  <bookViews>
    <workbookView xWindow="-25320" yWindow="270" windowWidth="25440" windowHeight="1527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(Entidad)'!$A$1:$M$38</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(Entidad)'!$K$33</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(Entidad)'!$K$33</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(Entidad)'!$K$34</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4" i="265" l="1"/>
  <c r="I23" i="265"/>
  <c r="I22" i="265"/>
  <c r="I21" i="265"/>
  <c r="I20" i="265"/>
  <c r="I19" i="265"/>
  <c r="I18" i="265"/>
  <c r="I17" i="265"/>
  <c r="I16" i="265"/>
  <c r="I15" i="265"/>
  <c r="I14" i="265"/>
  <c r="J24" i="265"/>
  <c r="J23" i="265"/>
  <c r="J22" i="265"/>
  <c r="J21" i="265"/>
  <c r="J20" i="265"/>
  <c r="J19" i="265"/>
  <c r="J18" i="265"/>
  <c r="J17" i="265"/>
  <c r="J16" i="265"/>
  <c r="J15" i="265"/>
  <c r="J14" i="265"/>
  <c r="K22" i="265" l="1"/>
  <c r="K23" i="265"/>
  <c r="K24" i="265"/>
  <c r="K16" i="265"/>
  <c r="K15" i="265"/>
  <c r="K20" i="265" l="1"/>
  <c r="K35" i="265" l="1"/>
  <c r="K19" i="265"/>
  <c r="K18" i="265"/>
  <c r="K17" i="265"/>
  <c r="K21" i="265" l="1"/>
  <c r="K14" i="265" l="1"/>
  <c r="K25" i="265" s="1"/>
  <c r="K27" i="265" l="1"/>
  <c r="K28" i="265" s="1"/>
</calcChain>
</file>

<file path=xl/sharedStrings.xml><?xml version="1.0" encoding="utf-8"?>
<sst xmlns="http://schemas.openxmlformats.org/spreadsheetml/2006/main" count="187" uniqueCount="122">
  <si>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</si>
  <si>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</si>
  <si>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</si>
  <si>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</si>
  <si>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</si>
  <si>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</si>
  <si>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</si>
  <si>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</si>
  <si>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</si>
  <si>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</si>
  <si>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</si>
  <si>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</si>
  <si>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</si>
  <si>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</si>
  <si>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</si>
  <si>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</si>
  <si>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</si>
  <si>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</si>
  <si>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</si>
  <si>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</si>
  <si>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</si>
  <si>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</si>
  <si>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</si>
  <si>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</si>
  <si>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</si>
  <si>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</si>
  <si>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</si>
  <si>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</si>
  <si>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</si>
  <si>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</si>
  <si>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</si>
  <si>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</si>
  <si>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</si>
  <si>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</si>
  <si>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</si>
  <si>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</si>
  <si>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</si>
  <si>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</si>
  <si>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</si>
  <si>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</si>
  <si>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</si>
  <si>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</si>
  <si>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</si>
  <si>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</si>
  <si>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</si>
  <si>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</si>
  <si>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</si>
  <si>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</si>
  <si>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</si>
  <si>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</si>
  <si>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</si>
  <si>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</si>
  <si>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</si>
  <si>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</si>
  <si>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</si>
  <si>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</si>
  <si>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</si>
  <si>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</si>
  <si>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</si>
  <si>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</si>
  <si>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</si>
  <si>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</si>
  <si>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</si>
  <si>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</si>
  <si>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</si>
  <si>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</si>
  <si>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</si>
  <si>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</si>
  <si>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</si>
  <si>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</si>
  <si>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</si>
  <si>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</si>
  <si>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</si>
  <si>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</si>
  <si>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</si>
  <si>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</si>
  <si>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</si>
  <si>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</si>
  <si>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</si>
  <si>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</si>
  <si>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</si>
  <si>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</si>
  <si>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</si>
  <si>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</si>
  <si>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</si>
  <si>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</si>
  <si>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</si>
  <si>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</si>
  <si>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</si>
  <si>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</si>
  <si>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</si>
  <si>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</si>
  <si>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</si>
  <si>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</si>
  <si>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</si>
  <si>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</si>
  <si>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</si>
  <si>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</si>
  <si>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</si>
  <si>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</si>
  <si>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</si>
  <si>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AJUSTE AL PESO</t>
  </si>
  <si>
    <t>CONFORMACIÓN DE LA CALZADA EXISTENTE</t>
  </si>
  <si>
    <t>AFIRMADO</t>
  </si>
  <si>
    <t>M2</t>
  </si>
  <si>
    <t>EXCAVACIÓN PARA REPARACIÓN DEL PAVIMENTO EXISTENTE (INCLUYE RETIRO DE ESCOMBROS CON CARGUE MENOR A 5 KM)</t>
  </si>
  <si>
    <t>RELLENO TIPO 7 "ARENA DE PEÑA"</t>
  </si>
  <si>
    <t>SUMIDERO EN LADRILLO SL100</t>
  </si>
  <si>
    <t>TUBERÍA PVC ALCANTARILLADO 10"</t>
  </si>
  <si>
    <t>UN</t>
  </si>
  <si>
    <t>ML</t>
  </si>
  <si>
    <t>6,1 - V</t>
  </si>
  <si>
    <t>3,15 - V</t>
  </si>
  <si>
    <t>3,4 - V</t>
  </si>
  <si>
    <t>2,13 - V</t>
  </si>
  <si>
    <t>4,6 - V</t>
  </si>
  <si>
    <t>4,25 - V</t>
  </si>
  <si>
    <t>4,21 - V</t>
  </si>
  <si>
    <t>4,52 - V</t>
  </si>
  <si>
    <t>2,9 - U</t>
  </si>
  <si>
    <t>4,7 - U</t>
  </si>
  <si>
    <t>3,26 - 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</si>
</sst>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
      <b/>
      <sz val="12"/>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1" fillId="0" borderId="0" applyFont="0" applyFill="0" applyBorder="0" applyAlignment="0" applyProtection="0"/>
  </cellStyleXfs>
  <cellXfs count="41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4" fillId="0" borderId="95"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0" fontId="58" fillId="0" borderId="84" xfId="0" applyFont="1" applyBorder="1" applyAlignment="1">
      <alignment horizontal="left"/>
    </xf>
    <xf numFmtId="0" fontId="58" fillId="0" borderId="93" xfId="0" applyFont="1" applyBorder="1" applyAlignment="1">
      <alignment horizontal="left"/>
    </xf>
    <xf numFmtId="0" fontId="58" fillId="0" borderId="96" xfId="0" applyFont="1" applyBorder="1" applyAlignment="1">
      <alignment horizontal="left"/>
    </xf>
    <xf numFmtId="0" fontId="30" fillId="0" borderId="75" xfId="126" applyFont="1" applyBorder="1" applyAlignment="1">
      <alignment horizontal="center" vertical="center" wrapText="1"/>
    </xf>
    <xf numFmtId="0" fontId="33" fillId="0" borderId="18" xfId="0" applyFont="1" applyBorder="1" applyAlignment="1">
      <alignment horizontal="left" vertical="center" wrapText="1"/>
    </xf>
    <xf numFmtId="0" fontId="33" fillId="25" borderId="75" xfId="73" applyFont="1" applyFill="1" applyBorder="1" applyAlignment="1">
      <alignment horizontal="center" vertical="center" wrapText="1"/>
    </xf>
    <xf numFmtId="0" fontId="33" fillId="25" borderId="20" xfId="73" applyFont="1" applyFill="1" applyBorder="1" applyAlignment="1">
      <alignment horizontal="center" vertical="center" wrapText="1"/>
    </xf>
    <xf numFmtId="0" fontId="33" fillId="0" borderId="20" xfId="74" applyFont="1" applyBorder="1" applyAlignment="1">
      <alignment horizontal="center" vertical="center"/>
    </xf>
    <xf numFmtId="0" fontId="33" fillId="0" borderId="20" xfId="0" applyFont="1" applyBorder="1" applyAlignment="1">
      <alignment horizontal="left" vertical="center" wrapText="1"/>
    </xf>
    <xf numFmtId="2" fontId="33" fillId="25" borderId="75" xfId="73" applyNumberFormat="1" applyFont="1" applyFill="1" applyBorder="1" applyAlignment="1">
      <alignment horizontal="center" vertical="center" wrapText="1"/>
    </xf>
    <xf numFmtId="2" fontId="33" fillId="0" borderId="20" xfId="39" applyNumberFormat="1" applyFont="1" applyBorder="1" applyAlignment="1">
      <alignment horizontal="center" vertical="center" wrapText="1"/>
    </xf>
    <xf numFmtId="44" fontId="33" fillId="25" borderId="30" xfId="257" applyFont="1" applyFill="1" applyBorder="1" applyAlignment="1">
      <alignment horizontal="center" vertical="center" wrapText="1"/>
    </xf>
    <xf numFmtId="44" fontId="33" fillId="25" borderId="75" xfId="257" applyFont="1" applyFill="1" applyBorder="1" applyAlignment="1">
      <alignment horizontal="center" vertical="center" wrapText="1"/>
    </xf>
    <xf numFmtId="44" fontId="33" fillId="0" borderId="20" xfId="257" applyFont="1" applyBorder="1" applyAlignment="1">
      <alignment horizontal="center" vertical="center" wrapText="1"/>
    </xf>
    <xf numFmtId="44" fontId="33" fillId="25" borderId="40" xfId="257" applyFont="1" applyFill="1" applyBorder="1" applyAlignment="1">
      <alignment horizontal="center" vertical="center" wrapText="1"/>
    </xf>
    <xf numFmtId="0" fontId="33" fillId="0" borderId="75" xfId="0" applyFont="1" applyBorder="1" applyAlignment="1">
      <alignment horizontal="left" vertical="center" wrapText="1"/>
    </xf>
    <xf numFmtId="44" fontId="33" fillId="25" borderId="74" xfId="257" applyFont="1" applyFill="1" applyBorder="1" applyAlignment="1">
      <alignment horizontal="center" vertical="center" wrapText="1"/>
    </xf>
    <xf numFmtId="0" fontId="30" fillId="25" borderId="100" xfId="73" applyFont="1" applyFill="1" applyBorder="1" applyAlignment="1">
      <alignment horizontal="center" vertical="center" wrapText="1"/>
    </xf>
    <xf numFmtId="0" fontId="33" fillId="25" borderId="63" xfId="73" applyFont="1" applyFill="1" applyBorder="1" applyAlignment="1">
      <alignment horizontal="left" vertical="center" wrapText="1"/>
    </xf>
    <xf numFmtId="181" fontId="62" fillId="0" borderId="30" xfId="129" applyNumberFormat="1" applyFont="1" applyBorder="1" applyAlignment="1">
      <alignment vertical="center"/>
    </xf>
    <xf numFmtId="0" fontId="33" fillId="25" borderId="47" xfId="73" applyFont="1" applyFill="1" applyBorder="1" applyAlignment="1">
      <alignment horizontal="center" vertical="center" wrapText="1"/>
    </xf>
    <xf numFmtId="0" fontId="30" fillId="0" borderId="47" xfId="126" applyFont="1" applyBorder="1" applyAlignment="1">
      <alignment horizontal="center" vertical="center" wrapText="1"/>
    </xf>
    <xf numFmtId="0" fontId="33" fillId="0" borderId="25" xfId="0" applyFont="1" applyBorder="1" applyAlignment="1">
      <alignment horizontal="left" vertical="center" wrapText="1"/>
    </xf>
    <xf numFmtId="2" fontId="33" fillId="25" borderId="47" xfId="73" applyNumberFormat="1" applyFont="1" applyFill="1" applyBorder="1" applyAlignment="1">
      <alignment horizontal="center" vertical="center" wrapText="1"/>
    </xf>
    <xf numFmtId="44" fontId="33" fillId="25" borderId="47" xfId="257" applyFont="1" applyFill="1" applyBorder="1" applyAlignment="1">
      <alignment horizontal="center" vertical="center" wrapText="1"/>
    </xf>
    <xf numFmtId="44" fontId="33" fillId="25" borderId="45" xfId="257" applyFont="1" applyFill="1" applyBorder="1" applyAlignment="1">
      <alignment horizontal="center" vertical="center" wrapText="1"/>
    </xf>
    <xf numFmtId="0" fontId="33" fillId="25" borderId="18" xfId="73" applyFont="1" applyFill="1" applyBorder="1" applyAlignment="1">
      <alignment horizontal="center" vertical="center" wrapText="1"/>
    </xf>
    <xf numFmtId="2" fontId="33" fillId="0" borderId="18" xfId="39" applyNumberFormat="1" applyFont="1" applyBorder="1" applyAlignment="1">
      <alignment horizontal="center" vertical="center" wrapText="1"/>
    </xf>
    <xf numFmtId="44" fontId="33" fillId="0" borderId="18" xfId="257" applyFont="1" applyBorder="1" applyAlignment="1">
      <alignment horizontal="center" vertical="center" wrapText="1"/>
    </xf>
    <xf numFmtId="0" fontId="30" fillId="0" borderId="58" xfId="130" applyFont="1" applyBorder="1" applyAlignment="1">
      <alignment horizontal="center" vertical="center"/>
    </xf>
    <xf numFmtId="0" fontId="30" fillId="0" borderId="57" xfId="130" applyFont="1" applyBorder="1" applyAlignment="1">
      <alignment horizontal="center" vertical="center"/>
    </xf>
    <xf numFmtId="0" fontId="30" fillId="0" borderId="56" xfId="130" applyFont="1" applyBorder="1" applyAlignment="1">
      <alignment horizontal="center" vertic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71" xfId="130" applyFont="1" applyBorder="1" applyAlignment="1">
      <alignment horizontal="center" vertical="center"/>
    </xf>
    <xf numFmtId="0" fontId="33" fillId="0" borderId="54" xfId="130" applyFont="1" applyBorder="1" applyAlignment="1">
      <alignment horizontal="center" vertical="center"/>
    </xf>
    <xf numFmtId="0" fontId="33" fillId="0" borderId="70" xfId="130"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75"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75"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74"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100"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vertical="center" wrapText="1"/>
    </xf>
    <xf numFmtId="0" fontId="33" fillId="27" borderId="18" xfId="89" applyFont="1" applyFill="1" applyBorder="1" applyAlignment="1">
      <alignment horizontal="left" vertical="center" wrapText="1"/>
    </xf>
    <xf numFmtId="0" fontId="33" fillId="27" borderId="30" xfId="89" applyFont="1" applyFill="1" applyBorder="1" applyAlignment="1">
      <alignment horizontal="left" vertical="center" wrapText="1"/>
    </xf>
    <xf numFmtId="0" fontId="33" fillId="26" borderId="21" xfId="89" applyFont="1" applyFill="1" applyBorder="1" applyAlignment="1">
      <alignment horizontal="center" vertical="center" wrapText="1"/>
    </xf>
    <xf numFmtId="0" fontId="33" fillId="26" borderId="22" xfId="89" applyFont="1" applyFill="1" applyBorder="1" applyAlignment="1">
      <alignment horizontal="center" vertical="center" wrapText="1"/>
    </xf>
    <xf numFmtId="0" fontId="33" fillId="26" borderId="55" xfId="89"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5" borderId="46"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EMORIAS,%20CDP%20Y%20BANCO/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Personalizar"/>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C SAN JOSÉ"/>
      <sheetName val="M.C SANTA BARBARA"/>
    </sheetNames>
    <sheetDataSet>
      <sheetData sheetId="0">
        <row r="6">
          <cell r="F6">
            <v>49.2</v>
          </cell>
        </row>
        <row r="8">
          <cell r="F8">
            <v>8.64</v>
          </cell>
        </row>
        <row r="9">
          <cell r="F9">
            <v>1.45</v>
          </cell>
        </row>
        <row r="11">
          <cell r="F11">
            <v>25.73</v>
          </cell>
        </row>
        <row r="13">
          <cell r="F13">
            <v>37.21</v>
          </cell>
        </row>
        <row r="14">
          <cell r="F14">
            <v>28.74</v>
          </cell>
        </row>
        <row r="15">
          <cell r="F15">
            <v>24.38</v>
          </cell>
        </row>
        <row r="16">
          <cell r="F16">
            <v>3517.46</v>
          </cell>
        </row>
        <row r="18">
          <cell r="F18">
            <v>4.51</v>
          </cell>
        </row>
        <row r="19">
          <cell r="F19">
            <v>2</v>
          </cell>
        </row>
        <row r="20">
          <cell r="F20">
            <v>21</v>
          </cell>
        </row>
        <row r="31">
          <cell r="F31">
            <v>140.4</v>
          </cell>
        </row>
        <row r="33">
          <cell r="F33">
            <v>20.010000000000002</v>
          </cell>
        </row>
        <row r="34">
          <cell r="F34">
            <v>0</v>
          </cell>
        </row>
        <row r="36">
          <cell r="F36">
            <v>8.6000000000000014</v>
          </cell>
        </row>
        <row r="38">
          <cell r="F38">
            <v>32.93</v>
          </cell>
        </row>
        <row r="39">
          <cell r="F39">
            <v>14.24</v>
          </cell>
        </row>
        <row r="40">
          <cell r="F40">
            <v>20.95</v>
          </cell>
        </row>
        <row r="41">
          <cell r="F41">
            <v>3177.89</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38"/>
  <sheetViews>
    <sheetView showGridLines="0" tabSelected="1" view="pageBreakPreview" topLeftCell="A4" zoomScale="55" zoomScaleNormal="55" zoomScaleSheetLayoutView="55" zoomScalePageLayoutView="70" workbookViewId="0">
      <selection activeCell="K25" sqref="K25"/>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9.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33"/>
      <c r="C2" s="234"/>
      <c r="D2" s="234"/>
      <c r="E2" s="234"/>
      <c r="F2" s="234"/>
      <c r="G2" s="234"/>
      <c r="H2" s="234"/>
      <c r="I2" s="234"/>
      <c r="J2" s="234"/>
      <c r="K2" s="234"/>
      <c r="L2" s="235"/>
      <c r="M2" s="5"/>
    </row>
    <row r="3" spans="1:13" ht="30.75" customHeight="1">
      <c r="A3" s="5"/>
      <c r="B3" s="7"/>
      <c r="C3" s="230" t="s">
        <v>91</v>
      </c>
      <c r="D3" s="231"/>
      <c r="E3" s="231"/>
      <c r="F3" s="232"/>
      <c r="G3" s="5"/>
      <c r="H3" s="5"/>
      <c r="I3" s="5"/>
      <c r="J3" s="5"/>
      <c r="K3" s="5"/>
      <c r="L3" s="8"/>
      <c r="M3" s="5"/>
    </row>
    <row r="4" spans="1:13" ht="15.6">
      <c r="A4" s="5"/>
      <c r="B4" s="7"/>
      <c r="C4" s="191" t="s">
        <v>0</v>
      </c>
      <c r="D4" s="198" t="s">
        <v>1</v>
      </c>
      <c r="E4" s="191" t="s">
        <v>2</v>
      </c>
      <c r="F4" s="198">
        <v>2</v>
      </c>
      <c r="G4" s="5"/>
      <c r="H4" s="5"/>
      <c r="I4" s="5"/>
      <c r="J4" s="5"/>
      <c r="K4" s="5"/>
      <c r="L4" s="8"/>
      <c r="M4" s="5"/>
    </row>
    <row r="5" spans="1:13" ht="16.2" thickBot="1">
      <c r="A5" s="5"/>
      <c r="B5" s="7"/>
      <c r="C5" s="173"/>
      <c r="D5" s="174"/>
      <c r="E5" s="173"/>
      <c r="F5" s="174"/>
      <c r="G5" s="5"/>
      <c r="H5" s="5"/>
      <c r="I5" s="5"/>
      <c r="J5" s="5"/>
      <c r="K5" s="5"/>
      <c r="L5" s="8"/>
      <c r="M5" s="5"/>
    </row>
    <row r="6" spans="1:13" ht="31.5" customHeight="1">
      <c r="A6" s="5"/>
      <c r="B6" s="7"/>
      <c r="C6" s="227" t="s">
        <v>3</v>
      </c>
      <c r="D6" s="228"/>
      <c r="E6" s="228"/>
      <c r="F6" s="228"/>
      <c r="G6" s="228"/>
      <c r="H6" s="228"/>
      <c r="I6" s="228"/>
      <c r="J6" s="228"/>
      <c r="K6" s="229"/>
      <c r="L6" s="8"/>
      <c r="M6" s="5"/>
    </row>
    <row r="7" spans="1:13" ht="15.6">
      <c r="A7" s="5"/>
      <c r="B7" s="7"/>
      <c r="C7" s="236" t="s">
        <v>4</v>
      </c>
      <c r="D7" s="237"/>
      <c r="E7" s="237"/>
      <c r="F7" s="237"/>
      <c r="G7" s="237"/>
      <c r="H7" s="237"/>
      <c r="I7" s="237"/>
      <c r="J7" s="237"/>
      <c r="K7" s="238"/>
      <c r="L7" s="8"/>
      <c r="M7" s="5"/>
    </row>
    <row r="8" spans="1:13" s="147" customFormat="1" ht="15.6">
      <c r="A8" s="145"/>
      <c r="B8" s="146"/>
      <c r="C8" s="248" t="s">
        <v>92</v>
      </c>
      <c r="D8" s="249"/>
      <c r="E8" s="249"/>
      <c r="F8" s="249"/>
      <c r="G8" s="249"/>
      <c r="H8" s="249"/>
      <c r="I8" s="249"/>
      <c r="J8" s="249"/>
      <c r="K8" s="250"/>
      <c r="L8" s="148"/>
      <c r="M8" s="145"/>
    </row>
    <row r="9" spans="1:13" ht="15.6">
      <c r="A9" s="5"/>
      <c r="B9" s="7"/>
      <c r="C9" s="248"/>
      <c r="D9" s="249"/>
      <c r="E9" s="249"/>
      <c r="F9" s="249"/>
      <c r="G9" s="249"/>
      <c r="H9" s="249"/>
      <c r="I9" s="249"/>
      <c r="J9" s="249"/>
      <c r="K9" s="250"/>
      <c r="L9" s="8"/>
      <c r="M9" s="5"/>
    </row>
    <row r="10" spans="1:13" ht="34.200000000000003" customHeight="1">
      <c r="A10" s="5"/>
      <c r="B10" s="7"/>
      <c r="C10" s="251" t="s">
        <v>5</v>
      </c>
      <c r="D10" s="252"/>
      <c r="E10" s="252"/>
      <c r="F10" s="252"/>
      <c r="G10" s="252"/>
      <c r="H10" s="252"/>
      <c r="I10" s="252"/>
      <c r="J10" s="252"/>
      <c r="K10" s="253"/>
      <c r="L10" s="8"/>
      <c r="M10" s="5"/>
    </row>
    <row r="11" spans="1:13" ht="30" customHeight="1" thickBot="1">
      <c r="A11" s="5"/>
      <c r="B11" s="7"/>
      <c r="C11" s="256"/>
      <c r="D11" s="257"/>
      <c r="E11" s="257"/>
      <c r="F11" s="257"/>
      <c r="G11" s="257"/>
      <c r="H11" s="257"/>
      <c r="I11" s="257"/>
      <c r="J11" s="257"/>
      <c r="K11" s="258"/>
      <c r="L11" s="8"/>
      <c r="M11" s="5"/>
    </row>
    <row r="12" spans="1:13" ht="30" customHeight="1">
      <c r="A12" s="5"/>
      <c r="B12" s="7"/>
      <c r="C12" s="245" t="s">
        <v>6</v>
      </c>
      <c r="D12" s="239" t="s">
        <v>7</v>
      </c>
      <c r="E12" s="247" t="s">
        <v>8</v>
      </c>
      <c r="F12" s="247"/>
      <c r="G12" s="245" t="s">
        <v>9</v>
      </c>
      <c r="H12" s="239" t="s">
        <v>10</v>
      </c>
      <c r="I12" s="239" t="s">
        <v>11</v>
      </c>
      <c r="J12" s="241" t="s">
        <v>12</v>
      </c>
      <c r="K12" s="243" t="s">
        <v>13</v>
      </c>
      <c r="L12" s="8"/>
      <c r="M12" s="5"/>
    </row>
    <row r="13" spans="1:13" ht="30" customHeight="1">
      <c r="A13" s="5"/>
      <c r="B13" s="7"/>
      <c r="C13" s="246"/>
      <c r="D13" s="240"/>
      <c r="E13" s="201" t="s">
        <v>14</v>
      </c>
      <c r="F13" s="201" t="s">
        <v>15</v>
      </c>
      <c r="G13" s="246"/>
      <c r="H13" s="240"/>
      <c r="I13" s="240"/>
      <c r="J13" s="242"/>
      <c r="K13" s="244"/>
      <c r="L13" s="8"/>
      <c r="M13" s="5"/>
    </row>
    <row r="14" spans="1:13" ht="30" customHeight="1">
      <c r="A14" s="5"/>
      <c r="B14" s="7"/>
      <c r="C14" s="215">
        <v>1</v>
      </c>
      <c r="D14" s="203" t="s">
        <v>111</v>
      </c>
      <c r="E14" s="201"/>
      <c r="F14" s="201"/>
      <c r="G14" s="216" t="s">
        <v>102</v>
      </c>
      <c r="H14" s="203" t="s">
        <v>104</v>
      </c>
      <c r="I14" s="207">
        <f>+'[115]PRESUPUESTO OFICIAL'!$F$6+'[115]PRESUPUESTO OFICIAL'!$F$31</f>
        <v>189.60000000000002</v>
      </c>
      <c r="J14" s="210">
        <f>1224*1.3</f>
        <v>1591.2</v>
      </c>
      <c r="K14" s="209">
        <f t="shared" ref="K14:K15" si="0">+I14*J14</f>
        <v>301691.52000000002</v>
      </c>
      <c r="L14" s="8"/>
      <c r="M14" s="5"/>
    </row>
    <row r="15" spans="1:13" ht="30" customHeight="1">
      <c r="A15" s="5"/>
      <c r="B15" s="7"/>
      <c r="C15" s="215">
        <v>2</v>
      </c>
      <c r="D15" s="203" t="s">
        <v>112</v>
      </c>
      <c r="E15" s="201"/>
      <c r="F15" s="201"/>
      <c r="G15" s="216" t="s">
        <v>103</v>
      </c>
      <c r="H15" s="203" t="s">
        <v>94</v>
      </c>
      <c r="I15" s="207">
        <f>+'[115]PRESUPUESTO OFICIAL'!$F$8+'[115]PRESUPUESTO OFICIAL'!$F$33</f>
        <v>28.650000000000002</v>
      </c>
      <c r="J15" s="210">
        <f>82831*1.3</f>
        <v>107680.3</v>
      </c>
      <c r="K15" s="209">
        <f t="shared" si="0"/>
        <v>3085040.5950000002</v>
      </c>
      <c r="L15" s="8"/>
      <c r="M15" s="5"/>
    </row>
    <row r="16" spans="1:13" ht="54" customHeight="1">
      <c r="A16" s="5"/>
      <c r="B16" s="7"/>
      <c r="C16" s="215">
        <v>3</v>
      </c>
      <c r="D16" s="203" t="s">
        <v>113</v>
      </c>
      <c r="E16" s="201"/>
      <c r="F16" s="201"/>
      <c r="G16" s="216" t="s">
        <v>105</v>
      </c>
      <c r="H16" s="203" t="s">
        <v>94</v>
      </c>
      <c r="I16" s="207">
        <f>+'[115]PRESUPUESTO OFICIAL'!$F$9+'[115]PRESUPUESTO OFICIAL'!$F$34</f>
        <v>1.45</v>
      </c>
      <c r="J16" s="210">
        <f>202137*1.3</f>
        <v>262778.10000000003</v>
      </c>
      <c r="K16" s="209">
        <f>+I16*J16</f>
        <v>381028.24500000005</v>
      </c>
      <c r="L16" s="8"/>
      <c r="M16" s="5"/>
    </row>
    <row r="17" spans="1:14" ht="56.25" customHeight="1">
      <c r="A17" s="5"/>
      <c r="B17" s="7"/>
      <c r="C17" s="215">
        <v>4</v>
      </c>
      <c r="D17" s="203" t="s">
        <v>114</v>
      </c>
      <c r="E17" s="201"/>
      <c r="F17" s="201"/>
      <c r="G17" s="202" t="s">
        <v>95</v>
      </c>
      <c r="H17" s="203" t="s">
        <v>94</v>
      </c>
      <c r="I17" s="207">
        <f>+'[115]PRESUPUESTO OFICIAL'!$F$36+'[115]PRESUPUESTO OFICIAL'!$F$11</f>
        <v>34.33</v>
      </c>
      <c r="J17" s="210">
        <f>71810*1.3</f>
        <v>93353</v>
      </c>
      <c r="K17" s="209">
        <f t="shared" ref="K17:K21" si="1">+I17*J17</f>
        <v>3204808.4899999998</v>
      </c>
      <c r="L17" s="8"/>
      <c r="M17" s="5"/>
    </row>
    <row r="18" spans="1:14" ht="43.5" customHeight="1">
      <c r="A18" s="5"/>
      <c r="B18" s="7"/>
      <c r="C18" s="215">
        <v>5</v>
      </c>
      <c r="D18" s="203" t="s">
        <v>115</v>
      </c>
      <c r="E18" s="201"/>
      <c r="F18" s="201"/>
      <c r="G18" s="202" t="s">
        <v>96</v>
      </c>
      <c r="H18" s="203" t="s">
        <v>94</v>
      </c>
      <c r="I18" s="207">
        <f>+'[115]PRESUPUESTO OFICIAL'!$F$13+'[115]PRESUPUESTO OFICIAL'!$F$38</f>
        <v>70.14</v>
      </c>
      <c r="J18" s="210">
        <f>791162*1.3</f>
        <v>1028510.6000000001</v>
      </c>
      <c r="K18" s="209">
        <f t="shared" si="1"/>
        <v>72139733.484000012</v>
      </c>
      <c r="L18" s="8"/>
      <c r="M18" s="5"/>
    </row>
    <row r="19" spans="1:14" ht="36.75" customHeight="1">
      <c r="A19" s="5"/>
      <c r="B19" s="7"/>
      <c r="C19" s="215">
        <v>6</v>
      </c>
      <c r="D19" s="203" t="s">
        <v>116</v>
      </c>
      <c r="E19" s="201"/>
      <c r="F19" s="201"/>
      <c r="G19" s="202" t="s">
        <v>97</v>
      </c>
      <c r="H19" s="203" t="s">
        <v>94</v>
      </c>
      <c r="I19" s="207">
        <f>+'[115]PRESUPUESTO OFICIAL'!$F$39+'[115]PRESUPUESTO OFICIAL'!$F$14</f>
        <v>42.98</v>
      </c>
      <c r="J19" s="210">
        <f>548129*1.3</f>
        <v>712567.70000000007</v>
      </c>
      <c r="K19" s="209">
        <f t="shared" si="1"/>
        <v>30626159.745999999</v>
      </c>
      <c r="L19" s="8"/>
      <c r="M19" s="5"/>
    </row>
    <row r="20" spans="1:14" ht="30" customHeight="1">
      <c r="A20" s="5"/>
      <c r="B20" s="7"/>
      <c r="C20" s="215">
        <v>7</v>
      </c>
      <c r="D20" s="203" t="s">
        <v>117</v>
      </c>
      <c r="E20" s="201"/>
      <c r="F20" s="201"/>
      <c r="G20" s="213" t="s">
        <v>98</v>
      </c>
      <c r="H20" s="203" t="s">
        <v>94</v>
      </c>
      <c r="I20" s="207">
        <f>+'[115]PRESUPUESTO OFICIAL'!$F$15+'[115]PRESUPUESTO OFICIAL'!$F$40</f>
        <v>45.33</v>
      </c>
      <c r="J20" s="210">
        <f>625629*1.3</f>
        <v>813317.70000000007</v>
      </c>
      <c r="K20" s="214">
        <f t="shared" si="1"/>
        <v>36867691.340999998</v>
      </c>
      <c r="L20" s="8"/>
      <c r="M20" s="5"/>
    </row>
    <row r="21" spans="1:14" ht="39" customHeight="1">
      <c r="A21" s="5"/>
      <c r="B21" s="7"/>
      <c r="C21" s="215">
        <v>8</v>
      </c>
      <c r="D21" s="224" t="s">
        <v>118</v>
      </c>
      <c r="E21" s="27"/>
      <c r="F21" s="27"/>
      <c r="G21" s="202" t="s">
        <v>99</v>
      </c>
      <c r="H21" s="27" t="s">
        <v>100</v>
      </c>
      <c r="I21" s="225">
        <f>+'[115]PRESUPUESTO OFICIAL'!$F$16+'[115]PRESUPUESTO OFICIAL'!$F$41</f>
        <v>6695.35</v>
      </c>
      <c r="J21" s="226">
        <f>8657*1.3</f>
        <v>11254.1</v>
      </c>
      <c r="K21" s="209">
        <f t="shared" si="1"/>
        <v>75350138.435000002</v>
      </c>
      <c r="L21" s="8"/>
      <c r="M21" s="5"/>
    </row>
    <row r="22" spans="1:14" ht="39" customHeight="1">
      <c r="A22" s="5"/>
      <c r="B22" s="7"/>
      <c r="C22" s="215">
        <v>9</v>
      </c>
      <c r="D22" s="218" t="s">
        <v>119</v>
      </c>
      <c r="E22" s="219"/>
      <c r="F22" s="219"/>
      <c r="G22" s="220" t="s">
        <v>106</v>
      </c>
      <c r="H22" s="218" t="s">
        <v>94</v>
      </c>
      <c r="I22" s="221">
        <f>+'[115]PRESUPUESTO OFICIAL'!$F$18</f>
        <v>4.51</v>
      </c>
      <c r="J22" s="222">
        <f>114696*1.3</f>
        <v>149104.80000000002</v>
      </c>
      <c r="K22" s="223">
        <f t="shared" ref="K22:K24" si="2">+I22*J22</f>
        <v>672462.64800000004</v>
      </c>
      <c r="L22" s="8"/>
      <c r="M22" s="5"/>
    </row>
    <row r="23" spans="1:14" ht="39" customHeight="1">
      <c r="A23" s="5"/>
      <c r="B23" s="7"/>
      <c r="C23" s="215">
        <v>10</v>
      </c>
      <c r="D23" s="203" t="s">
        <v>120</v>
      </c>
      <c r="E23" s="201"/>
      <c r="F23" s="201"/>
      <c r="G23" s="213" t="s">
        <v>107</v>
      </c>
      <c r="H23" s="203" t="s">
        <v>109</v>
      </c>
      <c r="I23" s="207">
        <f>+'[115]PRESUPUESTO OFICIAL'!$F$19</f>
        <v>2</v>
      </c>
      <c r="J23" s="210">
        <f>1745169*1.3</f>
        <v>2268719.7000000002</v>
      </c>
      <c r="K23" s="214">
        <f t="shared" si="2"/>
        <v>4537439.4000000004</v>
      </c>
      <c r="L23" s="8"/>
      <c r="M23" s="5"/>
    </row>
    <row r="24" spans="1:14" ht="39" customHeight="1" thickBot="1">
      <c r="A24" s="5"/>
      <c r="B24" s="7"/>
      <c r="C24" s="215">
        <v>11</v>
      </c>
      <c r="D24" s="204" t="s">
        <v>121</v>
      </c>
      <c r="E24" s="205"/>
      <c r="F24" s="205"/>
      <c r="G24" s="206" t="s">
        <v>108</v>
      </c>
      <c r="H24" s="205" t="s">
        <v>110</v>
      </c>
      <c r="I24" s="208">
        <f>+'[115]PRESUPUESTO OFICIAL'!$F$20</f>
        <v>21</v>
      </c>
      <c r="J24" s="211">
        <f>103804*1.3</f>
        <v>134945.20000000001</v>
      </c>
      <c r="K24" s="212">
        <f t="shared" si="2"/>
        <v>2833849.2</v>
      </c>
      <c r="L24" s="8"/>
      <c r="M24" s="5"/>
    </row>
    <row r="25" spans="1:14" s="3" customFormat="1" ht="30" customHeight="1" thickBot="1">
      <c r="A25" s="42"/>
      <c r="B25" s="43"/>
      <c r="C25" s="259" t="s">
        <v>17</v>
      </c>
      <c r="D25" s="260"/>
      <c r="E25" s="260"/>
      <c r="F25" s="260"/>
      <c r="G25" s="260"/>
      <c r="H25" s="260"/>
      <c r="I25" s="260"/>
      <c r="J25" s="261"/>
      <c r="K25" s="44">
        <f>SUM(K14:K24)</f>
        <v>230000043.104</v>
      </c>
      <c r="L25" s="45"/>
      <c r="M25" s="42"/>
    </row>
    <row r="26" spans="1:14" s="3" customFormat="1" ht="15.6">
      <c r="A26" s="42"/>
      <c r="B26" s="43"/>
      <c r="C26" s="177"/>
      <c r="D26" s="177"/>
      <c r="E26" s="177"/>
      <c r="F26" s="177"/>
      <c r="G26" s="177"/>
      <c r="H26" s="177"/>
      <c r="I26" s="177"/>
      <c r="J26" s="177"/>
      <c r="K26" s="178"/>
      <c r="L26" s="45"/>
      <c r="M26" s="42"/>
    </row>
    <row r="27" spans="1:14" s="3" customFormat="1" ht="30" customHeight="1" thickBot="1">
      <c r="A27" s="42"/>
      <c r="B27" s="43"/>
      <c r="C27" s="179"/>
      <c r="D27" s="180"/>
      <c r="E27" s="179"/>
      <c r="F27" s="152"/>
      <c r="G27" s="46" t="s">
        <v>101</v>
      </c>
      <c r="H27" s="58"/>
      <c r="I27" s="59"/>
      <c r="J27" s="63"/>
      <c r="K27" s="217">
        <f>230000000-K25</f>
        <v>-43.104000002145767</v>
      </c>
      <c r="L27" s="45"/>
      <c r="M27" s="42"/>
    </row>
    <row r="28" spans="1:14" s="3" customFormat="1" ht="30" customHeight="1" thickBot="1">
      <c r="A28" s="42"/>
      <c r="B28" s="43"/>
      <c r="C28" s="179"/>
      <c r="D28" s="180"/>
      <c r="E28" s="179"/>
      <c r="F28" s="179"/>
      <c r="G28" s="64" t="s">
        <v>19</v>
      </c>
      <c r="H28" s="65"/>
      <c r="I28" s="66"/>
      <c r="J28" s="67"/>
      <c r="K28" s="44">
        <f>+K25+K27</f>
        <v>230000000</v>
      </c>
      <c r="L28" s="45"/>
      <c r="M28" s="42"/>
    </row>
    <row r="29" spans="1:14" s="3" customFormat="1" ht="16.2" thickBot="1">
      <c r="A29" s="42"/>
      <c r="B29" s="43"/>
      <c r="C29" s="179"/>
      <c r="D29" s="180"/>
      <c r="E29" s="180"/>
      <c r="F29" s="180"/>
      <c r="G29" s="179"/>
      <c r="H29" s="179"/>
      <c r="I29" s="182"/>
      <c r="J29" s="183"/>
      <c r="K29" s="184"/>
      <c r="L29" s="45"/>
      <c r="M29" s="42"/>
    </row>
    <row r="30" spans="1:14" s="3" customFormat="1" ht="15.6">
      <c r="A30" s="42"/>
      <c r="B30" s="43"/>
      <c r="C30" s="48"/>
      <c r="D30" s="269"/>
      <c r="E30" s="269"/>
      <c r="F30" s="269"/>
      <c r="G30" s="269"/>
      <c r="H30" s="269"/>
      <c r="I30" s="269"/>
      <c r="J30" s="269"/>
      <c r="K30" s="270"/>
      <c r="L30" s="49"/>
      <c r="M30" s="42"/>
    </row>
    <row r="31" spans="1:14" s="3" customFormat="1" ht="46.5" customHeight="1">
      <c r="A31" s="42"/>
      <c r="B31" s="43"/>
      <c r="C31" s="254" t="s">
        <v>20</v>
      </c>
      <c r="D31" s="255"/>
      <c r="E31" s="255"/>
      <c r="F31" s="255"/>
      <c r="G31" s="255"/>
      <c r="H31" s="268" t="s">
        <v>9</v>
      </c>
      <c r="I31" s="268"/>
      <c r="J31" s="268"/>
      <c r="K31" s="150" t="s">
        <v>21</v>
      </c>
      <c r="L31" s="50"/>
      <c r="M31" s="42"/>
    </row>
    <row r="32" spans="1:14" s="3" customFormat="1" ht="32.25" customHeight="1">
      <c r="A32" s="42"/>
      <c r="B32" s="43"/>
      <c r="C32" s="254" t="s">
        <v>22</v>
      </c>
      <c r="D32" s="255"/>
      <c r="E32" s="255"/>
      <c r="F32" s="255"/>
      <c r="G32" s="255"/>
      <c r="H32" s="267" t="s">
        <v>23</v>
      </c>
      <c r="I32" s="267"/>
      <c r="J32" s="151" t="s">
        <v>24</v>
      </c>
      <c r="K32" s="149">
        <v>0.25</v>
      </c>
      <c r="L32" s="50"/>
      <c r="M32" s="42"/>
      <c r="N32" s="3">
        <v>23</v>
      </c>
    </row>
    <row r="33" spans="1:14" s="3" customFormat="1" ht="30" customHeight="1">
      <c r="A33" s="42"/>
      <c r="B33" s="43"/>
      <c r="C33" s="254" t="s">
        <v>25</v>
      </c>
      <c r="D33" s="255"/>
      <c r="E33" s="255"/>
      <c r="F33" s="255"/>
      <c r="G33" s="255"/>
      <c r="H33" s="264" t="s">
        <v>26</v>
      </c>
      <c r="I33" s="265"/>
      <c r="J33" s="151" t="s">
        <v>27</v>
      </c>
      <c r="K33" s="149">
        <v>0.02</v>
      </c>
      <c r="L33" s="50"/>
      <c r="M33" s="42"/>
    </row>
    <row r="34" spans="1:14" s="4" customFormat="1" ht="58.5" customHeight="1">
      <c r="A34" s="42"/>
      <c r="B34" s="43"/>
      <c r="C34" s="271"/>
      <c r="D34" s="272"/>
      <c r="E34" s="272"/>
      <c r="F34" s="272"/>
      <c r="G34" s="273"/>
      <c r="H34" s="266" t="s">
        <v>28</v>
      </c>
      <c r="I34" s="267"/>
      <c r="J34" s="151" t="s">
        <v>29</v>
      </c>
      <c r="K34" s="149">
        <v>0.03</v>
      </c>
      <c r="L34" s="45"/>
      <c r="M34" s="42"/>
      <c r="N34" s="4">
        <v>4</v>
      </c>
    </row>
    <row r="35" spans="1:14" ht="39" customHeight="1">
      <c r="A35" s="5"/>
      <c r="B35" s="7"/>
      <c r="C35" s="274"/>
      <c r="D35" s="275"/>
      <c r="E35" s="275"/>
      <c r="F35" s="275"/>
      <c r="G35" s="276"/>
      <c r="H35" s="267" t="s">
        <v>30</v>
      </c>
      <c r="I35" s="267"/>
      <c r="J35" s="151" t="s">
        <v>31</v>
      </c>
      <c r="K35" s="149">
        <f>SUM(K32:K34)</f>
        <v>0.30000000000000004</v>
      </c>
      <c r="L35" s="8"/>
      <c r="M35" s="5"/>
    </row>
    <row r="36" spans="1:14" ht="47.25" customHeight="1" thickBot="1">
      <c r="A36" s="5"/>
      <c r="B36" s="7"/>
      <c r="C36" s="277"/>
      <c r="D36" s="278"/>
      <c r="E36" s="278"/>
      <c r="F36" s="278"/>
      <c r="G36" s="279"/>
      <c r="H36" s="262"/>
      <c r="I36" s="262"/>
      <c r="J36" s="262"/>
      <c r="K36" s="263"/>
      <c r="L36" s="8"/>
      <c r="M36" s="5"/>
    </row>
    <row r="37" spans="1:14" ht="16.2" thickBot="1">
      <c r="A37" s="5"/>
      <c r="B37" s="185"/>
      <c r="C37" s="186"/>
      <c r="D37" s="186"/>
      <c r="E37" s="187"/>
      <c r="F37" s="186"/>
      <c r="G37" s="188"/>
      <c r="H37" s="186"/>
      <c r="I37" s="186"/>
      <c r="J37" s="186"/>
      <c r="K37" s="186"/>
      <c r="L37" s="189"/>
      <c r="M37" s="5"/>
    </row>
    <row r="38" spans="1:14" ht="16.2" thickTop="1">
      <c r="A38" s="5"/>
      <c r="B38" s="5"/>
      <c r="C38" s="5"/>
      <c r="D38" s="5"/>
      <c r="E38" s="6"/>
      <c r="F38" s="5"/>
      <c r="G38" s="5"/>
      <c r="H38" s="5"/>
      <c r="I38" s="5"/>
      <c r="J38" s="5"/>
      <c r="K38" s="5"/>
      <c r="L38" s="5"/>
      <c r="M38" s="5"/>
    </row>
  </sheetData>
  <mergeCells count="27">
    <mergeCell ref="C32:G32"/>
    <mergeCell ref="C11:K11"/>
    <mergeCell ref="C25:J25"/>
    <mergeCell ref="H36:K36"/>
    <mergeCell ref="C33:G33"/>
    <mergeCell ref="H33:I33"/>
    <mergeCell ref="H34:I34"/>
    <mergeCell ref="H35:I35"/>
    <mergeCell ref="C31:G31"/>
    <mergeCell ref="H31:J31"/>
    <mergeCell ref="H32:I32"/>
    <mergeCell ref="D30:K30"/>
    <mergeCell ref="C34:G36"/>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33"/>
      <c r="C2" s="234"/>
      <c r="D2" s="234"/>
      <c r="E2" s="234"/>
      <c r="F2" s="234"/>
      <c r="G2" s="234"/>
      <c r="H2" s="234"/>
      <c r="I2" s="234"/>
      <c r="J2" s="234"/>
      <c r="K2" s="234"/>
      <c r="L2" s="235"/>
      <c r="M2" s="5"/>
    </row>
    <row r="3" spans="1:13" ht="33" customHeight="1">
      <c r="A3" s="5"/>
      <c r="B3" s="7"/>
      <c r="C3" s="283" t="s">
        <v>91</v>
      </c>
      <c r="D3" s="284"/>
      <c r="E3" s="284"/>
      <c r="F3" s="285"/>
      <c r="G3" s="5"/>
      <c r="H3" s="5"/>
      <c r="I3" s="5"/>
      <c r="J3" s="5"/>
      <c r="K3" s="5"/>
      <c r="L3" s="8"/>
      <c r="M3" s="5"/>
    </row>
    <row r="4" spans="1:13" ht="15.6">
      <c r="A4" s="5"/>
      <c r="B4" s="7"/>
      <c r="C4" s="193" t="s">
        <v>0</v>
      </c>
      <c r="D4" s="199" t="s">
        <v>1</v>
      </c>
      <c r="E4" s="194" t="s">
        <v>2</v>
      </c>
      <c r="F4" s="200">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80" t="s">
        <v>3</v>
      </c>
      <c r="D6" s="281"/>
      <c r="E6" s="281"/>
      <c r="F6" s="281"/>
      <c r="G6" s="281"/>
      <c r="H6" s="281"/>
      <c r="I6" s="281"/>
      <c r="J6" s="281"/>
      <c r="K6" s="282"/>
      <c r="L6" s="8"/>
      <c r="M6" s="5"/>
    </row>
    <row r="7" spans="1:13" ht="15.6">
      <c r="A7" s="5"/>
      <c r="B7" s="7"/>
      <c r="C7" s="286" t="s">
        <v>32</v>
      </c>
      <c r="D7" s="287"/>
      <c r="E7" s="287"/>
      <c r="F7" s="287"/>
      <c r="G7" s="287"/>
      <c r="H7" s="287"/>
      <c r="I7" s="287"/>
      <c r="J7" s="287"/>
      <c r="K7" s="288"/>
      <c r="L7" s="8"/>
      <c r="M7" s="5"/>
    </row>
    <row r="8" spans="1:13" s="147" customFormat="1" ht="15.6">
      <c r="A8" s="145"/>
      <c r="B8" s="146"/>
      <c r="C8" s="289" t="s">
        <v>93</v>
      </c>
      <c r="D8" s="289"/>
      <c r="E8" s="289"/>
      <c r="F8" s="289"/>
      <c r="G8" s="289"/>
      <c r="H8" s="289"/>
      <c r="I8" s="289"/>
      <c r="J8" s="289"/>
      <c r="K8" s="289"/>
      <c r="L8" s="148"/>
      <c r="M8" s="145"/>
    </row>
    <row r="9" spans="1:13" ht="55.5" customHeight="1">
      <c r="A9" s="5"/>
      <c r="B9" s="7"/>
      <c r="C9" s="289"/>
      <c r="D9" s="289"/>
      <c r="E9" s="289"/>
      <c r="F9" s="289"/>
      <c r="G9" s="289"/>
      <c r="H9" s="289"/>
      <c r="I9" s="289"/>
      <c r="J9" s="289"/>
      <c r="K9" s="289"/>
      <c r="L9" s="8"/>
      <c r="M9" s="5"/>
    </row>
    <row r="10" spans="1:13" ht="34.5" customHeight="1">
      <c r="A10" s="5"/>
      <c r="B10" s="7"/>
      <c r="C10" s="290" t="s">
        <v>33</v>
      </c>
      <c r="D10" s="291"/>
      <c r="E10" s="291"/>
      <c r="F10" s="291"/>
      <c r="G10" s="291"/>
      <c r="H10" s="291"/>
      <c r="I10" s="291"/>
      <c r="J10" s="291"/>
      <c r="K10" s="292"/>
      <c r="L10" s="8"/>
      <c r="M10" s="5"/>
    </row>
    <row r="11" spans="1:13" ht="30" customHeight="1" thickBot="1">
      <c r="A11" s="5"/>
      <c r="B11" s="7"/>
      <c r="C11" s="256"/>
      <c r="D11" s="257"/>
      <c r="E11" s="257"/>
      <c r="F11" s="257"/>
      <c r="G11" s="257"/>
      <c r="H11" s="257"/>
      <c r="I11" s="257"/>
      <c r="J11" s="257"/>
      <c r="K11" s="258"/>
      <c r="L11" s="8"/>
      <c r="M11" s="5"/>
    </row>
    <row r="12" spans="1:13" ht="30" customHeight="1">
      <c r="A12" s="5"/>
      <c r="B12" s="7"/>
      <c r="C12" s="245" t="s">
        <v>6</v>
      </c>
      <c r="D12" s="239" t="s">
        <v>7</v>
      </c>
      <c r="E12" s="247" t="s">
        <v>8</v>
      </c>
      <c r="F12" s="247"/>
      <c r="G12" s="245" t="s">
        <v>9</v>
      </c>
      <c r="H12" s="239" t="s">
        <v>10</v>
      </c>
      <c r="I12" s="239" t="s">
        <v>11</v>
      </c>
      <c r="J12" s="241" t="s">
        <v>12</v>
      </c>
      <c r="K12" s="243" t="s">
        <v>13</v>
      </c>
      <c r="L12" s="8"/>
      <c r="M12" s="5"/>
    </row>
    <row r="13" spans="1:13" ht="30" customHeight="1" thickBot="1">
      <c r="A13" s="5"/>
      <c r="B13" s="7"/>
      <c r="C13" s="293"/>
      <c r="D13" s="294"/>
      <c r="E13" s="9" t="s">
        <v>14</v>
      </c>
      <c r="F13" s="9" t="s">
        <v>15</v>
      </c>
      <c r="G13" s="293"/>
      <c r="H13" s="294"/>
      <c r="I13" s="294"/>
      <c r="J13" s="295"/>
      <c r="K13" s="29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9" t="s">
        <v>17</v>
      </c>
      <c r="D41" s="260"/>
      <c r="E41" s="260"/>
      <c r="F41" s="260"/>
      <c r="G41" s="260"/>
      <c r="H41" s="260"/>
      <c r="I41" s="260"/>
      <c r="J41" s="261"/>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97"/>
      <c r="H43" s="298"/>
      <c r="I43" s="299"/>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69"/>
      <c r="E52" s="269"/>
      <c r="F52" s="269"/>
      <c r="G52" s="269"/>
      <c r="H52" s="269"/>
      <c r="I52" s="269"/>
      <c r="J52" s="269"/>
      <c r="K52" s="270"/>
      <c r="L52" s="49"/>
      <c r="M52" s="42"/>
    </row>
    <row r="53" spans="1:13" s="3" customFormat="1" ht="46.5" customHeight="1">
      <c r="A53" s="42"/>
      <c r="B53" s="43"/>
      <c r="C53" s="254" t="s">
        <v>20</v>
      </c>
      <c r="D53" s="255"/>
      <c r="E53" s="255"/>
      <c r="F53" s="255"/>
      <c r="G53" s="255"/>
      <c r="H53" s="268" t="s">
        <v>9</v>
      </c>
      <c r="I53" s="268"/>
      <c r="J53" s="268"/>
      <c r="K53" s="150" t="s">
        <v>21</v>
      </c>
      <c r="L53" s="50"/>
      <c r="M53" s="42"/>
    </row>
    <row r="54" spans="1:13" s="3" customFormat="1" ht="32.25" customHeight="1">
      <c r="A54" s="42"/>
      <c r="B54" s="43"/>
      <c r="C54" s="254" t="s">
        <v>22</v>
      </c>
      <c r="D54" s="255"/>
      <c r="E54" s="255"/>
      <c r="F54" s="255"/>
      <c r="G54" s="255"/>
      <c r="H54" s="267" t="s">
        <v>23</v>
      </c>
      <c r="I54" s="267"/>
      <c r="J54" s="151" t="s">
        <v>24</v>
      </c>
      <c r="K54" s="149" t="s">
        <v>34</v>
      </c>
      <c r="L54" s="50"/>
      <c r="M54" s="42"/>
    </row>
    <row r="55" spans="1:13" s="3" customFormat="1" ht="30" customHeight="1">
      <c r="A55" s="42"/>
      <c r="B55" s="43"/>
      <c r="C55" s="254" t="s">
        <v>25</v>
      </c>
      <c r="D55" s="255"/>
      <c r="E55" s="255"/>
      <c r="F55" s="255"/>
      <c r="G55" s="255"/>
      <c r="H55" s="264" t="s">
        <v>26</v>
      </c>
      <c r="I55" s="265"/>
      <c r="J55" s="151" t="s">
        <v>27</v>
      </c>
      <c r="K55" s="149" t="s">
        <v>34</v>
      </c>
      <c r="L55" s="50"/>
      <c r="M55" s="42"/>
    </row>
    <row r="56" spans="1:13" s="4" customFormat="1" ht="58.5" customHeight="1">
      <c r="A56" s="42"/>
      <c r="B56" s="43"/>
      <c r="C56" s="271"/>
      <c r="D56" s="272"/>
      <c r="E56" s="272"/>
      <c r="F56" s="272"/>
      <c r="G56" s="273"/>
      <c r="H56" s="266" t="s">
        <v>28</v>
      </c>
      <c r="I56" s="267"/>
      <c r="J56" s="151" t="s">
        <v>29</v>
      </c>
      <c r="K56" s="149" t="s">
        <v>34</v>
      </c>
      <c r="L56" s="45"/>
      <c r="M56" s="42"/>
    </row>
    <row r="57" spans="1:13" ht="39" customHeight="1">
      <c r="A57" s="5"/>
      <c r="B57" s="7"/>
      <c r="C57" s="274"/>
      <c r="D57" s="275"/>
      <c r="E57" s="275"/>
      <c r="F57" s="275"/>
      <c r="G57" s="276"/>
      <c r="H57" s="267" t="s">
        <v>30</v>
      </c>
      <c r="I57" s="267"/>
      <c r="J57" s="151" t="s">
        <v>31</v>
      </c>
      <c r="K57" s="149" t="s">
        <v>34</v>
      </c>
      <c r="L57" s="8"/>
      <c r="M57" s="5"/>
    </row>
    <row r="58" spans="1:13" ht="47.25" customHeight="1" thickBot="1">
      <c r="A58" s="5"/>
      <c r="B58" s="7"/>
      <c r="C58" s="277"/>
      <c r="D58" s="278"/>
      <c r="E58" s="278"/>
      <c r="F58" s="278"/>
      <c r="G58" s="279"/>
      <c r="H58" s="262"/>
      <c r="I58" s="262"/>
      <c r="J58" s="262"/>
      <c r="K58" s="263"/>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L19" sqref="L19"/>
    </sheetView>
  </sheetViews>
  <sheetFormatPr baseColWidth="10" defaultColWidth="11.44140625" defaultRowHeight="13.8"/>
  <cols>
    <col min="1" max="2" width="3.109375" style="73" customWidth="1"/>
    <col min="3" max="3" width="14.6640625" style="73" customWidth="1"/>
    <col min="4" max="4" width="13"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03"/>
      <c r="C2" s="304"/>
      <c r="D2" s="304"/>
      <c r="E2" s="304"/>
      <c r="F2" s="304"/>
      <c r="G2" s="304"/>
      <c r="H2" s="304"/>
      <c r="I2" s="304"/>
      <c r="J2" s="304"/>
      <c r="K2" s="304"/>
      <c r="L2" s="304"/>
      <c r="M2" s="304"/>
      <c r="N2" s="304"/>
      <c r="O2" s="304"/>
      <c r="P2" s="305"/>
    </row>
    <row r="3" spans="2:16" ht="25.5" customHeight="1">
      <c r="B3" s="195"/>
      <c r="C3" s="300" t="s">
        <v>91</v>
      </c>
      <c r="D3" s="301"/>
      <c r="E3" s="301"/>
      <c r="F3" s="302"/>
      <c r="P3" s="163"/>
    </row>
    <row r="4" spans="2:16" ht="25.5" customHeight="1">
      <c r="B4" s="195"/>
      <c r="C4" s="196" t="s">
        <v>0</v>
      </c>
      <c r="D4" s="197" t="s">
        <v>1</v>
      </c>
      <c r="E4" s="196" t="s">
        <v>2</v>
      </c>
      <c r="F4" s="197">
        <v>2</v>
      </c>
      <c r="P4" s="163"/>
    </row>
    <row r="5" spans="2:16" ht="25.5" customHeight="1">
      <c r="B5" s="195"/>
      <c r="C5" s="173"/>
      <c r="D5" s="174"/>
      <c r="E5" s="173"/>
      <c r="F5" s="174"/>
      <c r="P5" s="163"/>
    </row>
    <row r="6" spans="2:16" ht="36.75" customHeight="1">
      <c r="B6" s="162"/>
      <c r="C6" s="402" t="s">
        <v>36</v>
      </c>
      <c r="D6" s="402"/>
      <c r="E6" s="402"/>
      <c r="F6" s="402"/>
      <c r="G6" s="402"/>
      <c r="H6" s="402"/>
      <c r="I6" s="402"/>
      <c r="J6" s="402"/>
      <c r="K6" s="402"/>
      <c r="L6" s="402"/>
      <c r="M6" s="402"/>
      <c r="N6" s="402"/>
      <c r="O6" s="402"/>
      <c r="P6" s="163"/>
    </row>
    <row r="7" spans="2:16" ht="14.4" thickBot="1">
      <c r="B7" s="162"/>
      <c r="P7" s="163"/>
    </row>
    <row r="8" spans="2:16">
      <c r="B8" s="162"/>
      <c r="C8" s="367"/>
      <c r="D8" s="369"/>
      <c r="E8" s="370"/>
      <c r="F8" s="370"/>
      <c r="G8" s="370"/>
      <c r="H8" s="370"/>
      <c r="I8" s="370"/>
      <c r="J8" s="370"/>
      <c r="K8" s="371"/>
      <c r="L8" s="385"/>
      <c r="M8" s="386"/>
      <c r="N8" s="386"/>
      <c r="O8" s="387"/>
      <c r="P8" s="163"/>
    </row>
    <row r="9" spans="2:16">
      <c r="B9" s="162"/>
      <c r="C9" s="368"/>
      <c r="D9" s="372" t="s">
        <v>37</v>
      </c>
      <c r="E9" s="373"/>
      <c r="F9" s="373"/>
      <c r="G9" s="373"/>
      <c r="H9" s="373"/>
      <c r="I9" s="373"/>
      <c r="J9" s="373"/>
      <c r="K9" s="374"/>
      <c r="L9" s="388"/>
      <c r="M9" s="389"/>
      <c r="N9" s="389"/>
      <c r="O9" s="390"/>
      <c r="P9" s="163"/>
    </row>
    <row r="10" spans="2:16">
      <c r="B10" s="162"/>
      <c r="C10" s="368"/>
      <c r="D10" s="375"/>
      <c r="E10" s="376"/>
      <c r="F10" s="376"/>
      <c r="G10" s="376"/>
      <c r="H10" s="376"/>
      <c r="I10" s="376"/>
      <c r="J10" s="376"/>
      <c r="K10" s="377"/>
      <c r="L10" s="378" t="s">
        <v>38</v>
      </c>
      <c r="M10" s="391"/>
      <c r="N10" s="392"/>
      <c r="O10" s="393"/>
      <c r="P10" s="163"/>
    </row>
    <row r="11" spans="2:16">
      <c r="B11" s="162"/>
      <c r="C11" s="368"/>
      <c r="D11" s="372" t="s">
        <v>39</v>
      </c>
      <c r="E11" s="373"/>
      <c r="F11" s="373"/>
      <c r="G11" s="373"/>
      <c r="H11" s="373"/>
      <c r="I11" s="373"/>
      <c r="J11" s="373"/>
      <c r="K11" s="374"/>
      <c r="L11" s="379"/>
      <c r="M11" s="394"/>
      <c r="N11" s="395"/>
      <c r="O11" s="396"/>
      <c r="P11" s="163"/>
    </row>
    <row r="12" spans="2:16" ht="12.75" customHeight="1">
      <c r="B12" s="162"/>
      <c r="C12" s="368"/>
      <c r="D12" s="403"/>
      <c r="E12" s="404"/>
      <c r="F12" s="404"/>
      <c r="G12" s="404"/>
      <c r="H12" s="404"/>
      <c r="I12" s="404"/>
      <c r="J12" s="404"/>
      <c r="K12" s="405"/>
      <c r="L12" s="378" t="s">
        <v>40</v>
      </c>
      <c r="M12" s="378">
        <v>1</v>
      </c>
      <c r="N12" s="378" t="s">
        <v>41</v>
      </c>
      <c r="O12" s="383">
        <v>1</v>
      </c>
      <c r="P12" s="163"/>
    </row>
    <row r="13" spans="2:16">
      <c r="B13" s="162"/>
      <c r="C13" s="368"/>
      <c r="D13" s="403"/>
      <c r="E13" s="404"/>
      <c r="F13" s="404"/>
      <c r="G13" s="404"/>
      <c r="H13" s="404"/>
      <c r="I13" s="404"/>
      <c r="J13" s="404"/>
      <c r="K13" s="405"/>
      <c r="L13" s="397"/>
      <c r="M13" s="397"/>
      <c r="N13" s="397"/>
      <c r="O13" s="384"/>
      <c r="P13" s="163"/>
    </row>
    <row r="14" spans="2:16">
      <c r="B14" s="162"/>
      <c r="C14" s="368"/>
      <c r="D14" s="372" t="s">
        <v>42</v>
      </c>
      <c r="E14" s="373"/>
      <c r="F14" s="373"/>
      <c r="G14" s="373"/>
      <c r="H14" s="373"/>
      <c r="I14" s="373"/>
      <c r="J14" s="373"/>
      <c r="K14" s="374"/>
      <c r="L14" s="397"/>
      <c r="M14" s="397"/>
      <c r="N14" s="397"/>
      <c r="O14" s="384"/>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12" t="s">
        <v>47</v>
      </c>
      <c r="D18" s="313"/>
      <c r="E18" s="313"/>
      <c r="F18" s="313"/>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408" t="s">
        <v>49</v>
      </c>
      <c r="D22" s="409"/>
      <c r="E22" s="409"/>
      <c r="F22" s="409"/>
      <c r="G22" s="409"/>
      <c r="H22" s="409"/>
      <c r="I22" s="409"/>
      <c r="J22" s="409"/>
      <c r="K22" s="409"/>
      <c r="L22" s="409"/>
      <c r="M22" s="409"/>
      <c r="N22" s="409"/>
      <c r="O22" s="410"/>
      <c r="P22" s="163"/>
    </row>
    <row r="23" spans="2:16" ht="14.4" thickBot="1">
      <c r="B23" s="162"/>
      <c r="C23" s="79"/>
      <c r="O23" s="78"/>
      <c r="P23" s="163"/>
    </row>
    <row r="24" spans="2:16">
      <c r="B24" s="162"/>
      <c r="C24" s="190" t="s">
        <v>50</v>
      </c>
      <c r="D24" s="380" t="s">
        <v>51</v>
      </c>
      <c r="E24" s="381"/>
      <c r="F24" s="381"/>
      <c r="G24" s="381"/>
      <c r="H24" s="381"/>
      <c r="I24" s="381"/>
      <c r="J24" s="381"/>
      <c r="K24" s="381"/>
      <c r="L24" s="382"/>
      <c r="M24" s="406" t="s">
        <v>52</v>
      </c>
      <c r="N24" s="407"/>
      <c r="O24" s="190" t="s">
        <v>11</v>
      </c>
      <c r="P24" s="163"/>
    </row>
    <row r="25" spans="2:16" ht="14.4" thickBot="1">
      <c r="B25" s="162"/>
      <c r="C25" s="128"/>
      <c r="D25" s="348"/>
      <c r="E25" s="349"/>
      <c r="F25" s="349"/>
      <c r="G25" s="349"/>
      <c r="H25" s="349"/>
      <c r="I25" s="349"/>
      <c r="J25" s="349"/>
      <c r="K25" s="349"/>
      <c r="L25" s="350"/>
      <c r="M25" s="348"/>
      <c r="N25" s="350"/>
      <c r="O25" s="127"/>
      <c r="P25" s="163"/>
    </row>
    <row r="26" spans="2:16">
      <c r="B26" s="162"/>
      <c r="C26" s="351" t="s">
        <v>53</v>
      </c>
      <c r="D26" s="352"/>
      <c r="E26" s="352"/>
      <c r="F26" s="352"/>
      <c r="G26" s="352"/>
      <c r="H26" s="352"/>
      <c r="I26" s="352"/>
      <c r="J26" s="352"/>
      <c r="K26" s="352"/>
      <c r="L26" s="352"/>
      <c r="M26" s="352"/>
      <c r="N26" s="352"/>
      <c r="O26" s="353"/>
      <c r="P26" s="163"/>
    </row>
    <row r="27" spans="2:16">
      <c r="B27" s="162"/>
      <c r="C27" s="354"/>
      <c r="D27" s="355"/>
      <c r="E27" s="355"/>
      <c r="F27" s="355"/>
      <c r="G27" s="355"/>
      <c r="H27" s="355"/>
      <c r="I27" s="355"/>
      <c r="J27" s="355"/>
      <c r="K27" s="355"/>
      <c r="L27" s="355"/>
      <c r="M27" s="355"/>
      <c r="N27" s="355"/>
      <c r="O27" s="356"/>
      <c r="P27" s="163"/>
    </row>
    <row r="28" spans="2:16" ht="14.4" thickBot="1">
      <c r="B28" s="162"/>
      <c r="C28" s="357"/>
      <c r="D28" s="358"/>
      <c r="E28" s="358"/>
      <c r="F28" s="358"/>
      <c r="G28" s="358"/>
      <c r="H28" s="358"/>
      <c r="I28" s="358"/>
      <c r="J28" s="358"/>
      <c r="K28" s="358"/>
      <c r="L28" s="358"/>
      <c r="M28" s="358"/>
      <c r="N28" s="358"/>
      <c r="O28" s="359"/>
      <c r="P28" s="163"/>
    </row>
    <row r="29" spans="2:16">
      <c r="B29" s="162"/>
      <c r="C29" s="336" t="s">
        <v>51</v>
      </c>
      <c r="D29" s="400"/>
      <c r="E29" s="400"/>
      <c r="F29" s="400"/>
      <c r="G29" s="401"/>
      <c r="H29" s="342" t="s">
        <v>54</v>
      </c>
      <c r="I29" s="400"/>
      <c r="J29" s="346" t="s">
        <v>55</v>
      </c>
      <c r="K29" s="347"/>
      <c r="L29" s="113" t="s">
        <v>56</v>
      </c>
      <c r="M29" s="342" t="s">
        <v>57</v>
      </c>
      <c r="N29" s="343"/>
      <c r="O29" s="118" t="s">
        <v>58</v>
      </c>
      <c r="P29" s="163"/>
    </row>
    <row r="30" spans="2:16">
      <c r="B30" s="162"/>
      <c r="C30" s="320"/>
      <c r="D30" s="321"/>
      <c r="E30" s="321"/>
      <c r="F30" s="321"/>
      <c r="G30" s="366"/>
      <c r="H30" s="411"/>
      <c r="I30" s="366"/>
      <c r="J30" s="411"/>
      <c r="K30" s="366"/>
      <c r="L30" s="124"/>
      <c r="M30" s="364"/>
      <c r="N30" s="365"/>
      <c r="O30" s="115"/>
      <c r="P30" s="163"/>
    </row>
    <row r="31" spans="2:16">
      <c r="B31" s="162"/>
      <c r="C31" s="99"/>
      <c r="D31" s="80"/>
      <c r="E31" s="80"/>
      <c r="F31" s="80"/>
      <c r="G31" s="125"/>
      <c r="H31" s="126"/>
      <c r="I31" s="125"/>
      <c r="J31" s="126"/>
      <c r="K31" s="125"/>
      <c r="L31" s="124"/>
      <c r="M31" s="364"/>
      <c r="N31" s="365"/>
      <c r="O31" s="115"/>
      <c r="P31" s="163"/>
    </row>
    <row r="32" spans="2:16" ht="14.4" thickBot="1">
      <c r="B32" s="162"/>
      <c r="C32" s="332"/>
      <c r="D32" s="333"/>
      <c r="E32" s="333"/>
      <c r="F32" s="333"/>
      <c r="G32" s="360"/>
      <c r="H32" s="361"/>
      <c r="I32" s="360"/>
      <c r="J32" s="361"/>
      <c r="K32" s="360"/>
      <c r="L32" s="123"/>
      <c r="M32" s="362"/>
      <c r="N32" s="363"/>
      <c r="O32" s="115"/>
      <c r="P32" s="163"/>
    </row>
    <row r="33" spans="2:16" ht="14.4" thickBot="1">
      <c r="B33" s="162"/>
      <c r="C33" s="326" t="s">
        <v>59</v>
      </c>
      <c r="D33" s="327"/>
      <c r="E33" s="327"/>
      <c r="F33" s="327"/>
      <c r="G33" s="327"/>
      <c r="H33" s="327"/>
      <c r="I33" s="327"/>
      <c r="J33" s="327"/>
      <c r="K33" s="327"/>
      <c r="L33" s="327"/>
      <c r="M33" s="327"/>
      <c r="N33" s="328"/>
      <c r="O33" s="114"/>
      <c r="P33" s="163"/>
    </row>
    <row r="34" spans="2:16" ht="13.5" customHeight="1">
      <c r="B34" s="162"/>
      <c r="C34" s="351" t="s">
        <v>60</v>
      </c>
      <c r="D34" s="352"/>
      <c r="E34" s="352"/>
      <c r="F34" s="352"/>
      <c r="G34" s="352"/>
      <c r="H34" s="352"/>
      <c r="I34" s="352"/>
      <c r="J34" s="352"/>
      <c r="K34" s="352"/>
      <c r="L34" s="352"/>
      <c r="M34" s="352"/>
      <c r="N34" s="352"/>
      <c r="O34" s="353"/>
      <c r="P34" s="163"/>
    </row>
    <row r="35" spans="2:16">
      <c r="B35" s="162"/>
      <c r="C35" s="354"/>
      <c r="D35" s="355"/>
      <c r="E35" s="355"/>
      <c r="F35" s="355"/>
      <c r="G35" s="355"/>
      <c r="H35" s="355"/>
      <c r="I35" s="355"/>
      <c r="J35" s="355"/>
      <c r="K35" s="355"/>
      <c r="L35" s="355"/>
      <c r="M35" s="355"/>
      <c r="N35" s="355"/>
      <c r="O35" s="356"/>
      <c r="P35" s="163"/>
    </row>
    <row r="36" spans="2:16" ht="14.4" thickBot="1">
      <c r="B36" s="162"/>
      <c r="C36" s="357"/>
      <c r="D36" s="358"/>
      <c r="E36" s="358"/>
      <c r="F36" s="358"/>
      <c r="G36" s="358"/>
      <c r="H36" s="358"/>
      <c r="I36" s="358"/>
      <c r="J36" s="358"/>
      <c r="K36" s="358"/>
      <c r="L36" s="358"/>
      <c r="M36" s="358"/>
      <c r="N36" s="358"/>
      <c r="O36" s="359"/>
      <c r="P36" s="163"/>
    </row>
    <row r="37" spans="2:16">
      <c r="B37" s="162"/>
      <c r="C37" s="336" t="s">
        <v>51</v>
      </c>
      <c r="D37" s="337"/>
      <c r="E37" s="337"/>
      <c r="F37" s="337"/>
      <c r="G37" s="337"/>
      <c r="H37" s="337"/>
      <c r="I37" s="337"/>
      <c r="J37" s="343"/>
      <c r="K37" s="161" t="s">
        <v>52</v>
      </c>
      <c r="L37" s="113" t="s">
        <v>11</v>
      </c>
      <c r="M37" s="342" t="s">
        <v>61</v>
      </c>
      <c r="N37" s="343"/>
      <c r="O37" s="118" t="s">
        <v>58</v>
      </c>
      <c r="P37" s="163"/>
    </row>
    <row r="38" spans="2:16">
      <c r="B38" s="162"/>
      <c r="C38" s="320"/>
      <c r="D38" s="321"/>
      <c r="E38" s="321"/>
      <c r="F38" s="321"/>
      <c r="G38" s="321"/>
      <c r="H38" s="321"/>
      <c r="I38" s="321"/>
      <c r="J38" s="366"/>
      <c r="K38" s="158"/>
      <c r="L38" s="122"/>
      <c r="M38" s="398"/>
      <c r="N38" s="399"/>
      <c r="O38" s="115"/>
      <c r="P38" s="163"/>
    </row>
    <row r="39" spans="2:16" ht="14.4" thickBot="1">
      <c r="B39" s="162"/>
      <c r="C39" s="332"/>
      <c r="D39" s="333"/>
      <c r="E39" s="333"/>
      <c r="F39" s="333"/>
      <c r="G39" s="333"/>
      <c r="H39" s="333"/>
      <c r="I39" s="333"/>
      <c r="J39" s="360"/>
      <c r="K39" s="80"/>
      <c r="L39" s="121"/>
      <c r="M39" s="334"/>
      <c r="N39" s="335"/>
      <c r="O39" s="120"/>
      <c r="P39" s="163"/>
    </row>
    <row r="40" spans="2:16" ht="14.4" thickBot="1">
      <c r="B40" s="162"/>
      <c r="C40" s="326" t="s">
        <v>59</v>
      </c>
      <c r="D40" s="327"/>
      <c r="E40" s="327"/>
      <c r="F40" s="327"/>
      <c r="G40" s="327"/>
      <c r="H40" s="327"/>
      <c r="I40" s="327"/>
      <c r="J40" s="327"/>
      <c r="K40" s="327"/>
      <c r="L40" s="327"/>
      <c r="M40" s="327"/>
      <c r="N40" s="328"/>
      <c r="O40" s="103">
        <v>0</v>
      </c>
      <c r="P40" s="163"/>
    </row>
    <row r="41" spans="2:16">
      <c r="B41" s="162"/>
      <c r="C41" s="351" t="s">
        <v>62</v>
      </c>
      <c r="D41" s="352"/>
      <c r="E41" s="352"/>
      <c r="F41" s="352"/>
      <c r="G41" s="352"/>
      <c r="H41" s="352"/>
      <c r="I41" s="352"/>
      <c r="J41" s="352"/>
      <c r="K41" s="352"/>
      <c r="L41" s="352"/>
      <c r="M41" s="352"/>
      <c r="N41" s="352"/>
      <c r="O41" s="353"/>
      <c r="P41" s="163"/>
    </row>
    <row r="42" spans="2:16">
      <c r="B42" s="162"/>
      <c r="C42" s="354"/>
      <c r="D42" s="355"/>
      <c r="E42" s="355"/>
      <c r="F42" s="355"/>
      <c r="G42" s="355"/>
      <c r="H42" s="355"/>
      <c r="I42" s="355"/>
      <c r="J42" s="355"/>
      <c r="K42" s="355"/>
      <c r="L42" s="355"/>
      <c r="M42" s="355"/>
      <c r="N42" s="355"/>
      <c r="O42" s="356"/>
      <c r="P42" s="163"/>
    </row>
    <row r="43" spans="2:16" ht="14.4" thickBot="1">
      <c r="B43" s="162"/>
      <c r="C43" s="357"/>
      <c r="D43" s="358"/>
      <c r="E43" s="358"/>
      <c r="F43" s="358"/>
      <c r="G43" s="358"/>
      <c r="H43" s="358"/>
      <c r="I43" s="358"/>
      <c r="J43" s="358"/>
      <c r="K43" s="358"/>
      <c r="L43" s="358"/>
      <c r="M43" s="358"/>
      <c r="N43" s="358"/>
      <c r="O43" s="359"/>
      <c r="P43" s="163"/>
    </row>
    <row r="44" spans="2:16">
      <c r="B44" s="162"/>
      <c r="C44" s="336" t="s">
        <v>63</v>
      </c>
      <c r="D44" s="337"/>
      <c r="E44" s="337"/>
      <c r="F44" s="337"/>
      <c r="G44" s="337"/>
      <c r="H44" s="337"/>
      <c r="I44" s="337"/>
      <c r="J44" s="113" t="s">
        <v>64</v>
      </c>
      <c r="K44" s="159" t="s">
        <v>65</v>
      </c>
      <c r="L44" s="119" t="s">
        <v>66</v>
      </c>
      <c r="M44" s="342" t="s">
        <v>67</v>
      </c>
      <c r="N44" s="343"/>
      <c r="O44" s="118" t="s">
        <v>58</v>
      </c>
      <c r="P44" s="163"/>
    </row>
    <row r="45" spans="2:16">
      <c r="B45" s="162"/>
      <c r="C45" s="320"/>
      <c r="D45" s="321"/>
      <c r="E45" s="321"/>
      <c r="F45" s="321"/>
      <c r="G45" s="321"/>
      <c r="H45" s="321"/>
      <c r="I45" s="321"/>
      <c r="J45" s="116"/>
      <c r="K45" s="117"/>
      <c r="L45" s="116"/>
      <c r="M45" s="340"/>
      <c r="N45" s="341"/>
      <c r="O45" s="115"/>
      <c r="P45" s="163"/>
    </row>
    <row r="46" spans="2:16" ht="14.4" thickBot="1">
      <c r="B46" s="162"/>
      <c r="C46" s="332"/>
      <c r="D46" s="333"/>
      <c r="E46" s="333"/>
      <c r="F46" s="333"/>
      <c r="G46" s="333"/>
      <c r="H46" s="333"/>
      <c r="I46" s="333"/>
      <c r="J46" s="105"/>
      <c r="K46" s="74"/>
      <c r="L46" s="105"/>
      <c r="M46" s="334"/>
      <c r="N46" s="335"/>
      <c r="O46" s="104"/>
      <c r="P46" s="163"/>
    </row>
    <row r="47" spans="2:16" ht="14.4" thickBot="1">
      <c r="B47" s="162"/>
      <c r="C47" s="326" t="s">
        <v>59</v>
      </c>
      <c r="D47" s="327"/>
      <c r="E47" s="327"/>
      <c r="F47" s="327"/>
      <c r="G47" s="327"/>
      <c r="H47" s="327"/>
      <c r="I47" s="327"/>
      <c r="J47" s="327"/>
      <c r="K47" s="327"/>
      <c r="L47" s="327"/>
      <c r="M47" s="327"/>
      <c r="N47" s="328"/>
      <c r="O47" s="114"/>
      <c r="P47" s="163"/>
    </row>
    <row r="48" spans="2:16">
      <c r="B48" s="162"/>
      <c r="C48" s="351" t="s">
        <v>68</v>
      </c>
      <c r="D48" s="352"/>
      <c r="E48" s="352"/>
      <c r="F48" s="352"/>
      <c r="G48" s="352"/>
      <c r="H48" s="352"/>
      <c r="I48" s="352"/>
      <c r="J48" s="352"/>
      <c r="K48" s="352"/>
      <c r="L48" s="352"/>
      <c r="M48" s="352"/>
      <c r="N48" s="352"/>
      <c r="O48" s="353"/>
      <c r="P48" s="163"/>
    </row>
    <row r="49" spans="2:16">
      <c r="B49" s="162"/>
      <c r="C49" s="354"/>
      <c r="D49" s="355"/>
      <c r="E49" s="355"/>
      <c r="F49" s="355"/>
      <c r="G49" s="355"/>
      <c r="H49" s="355"/>
      <c r="I49" s="355"/>
      <c r="J49" s="355"/>
      <c r="K49" s="355"/>
      <c r="L49" s="355"/>
      <c r="M49" s="355"/>
      <c r="N49" s="355"/>
      <c r="O49" s="356"/>
      <c r="P49" s="163"/>
    </row>
    <row r="50" spans="2:16" ht="14.4" thickBot="1">
      <c r="B50" s="162"/>
      <c r="C50" s="357"/>
      <c r="D50" s="358"/>
      <c r="E50" s="358"/>
      <c r="F50" s="358"/>
      <c r="G50" s="358"/>
      <c r="H50" s="358"/>
      <c r="I50" s="358"/>
      <c r="J50" s="358"/>
      <c r="K50" s="358"/>
      <c r="L50" s="358"/>
      <c r="M50" s="358"/>
      <c r="N50" s="358"/>
      <c r="O50" s="359"/>
      <c r="P50" s="163"/>
    </row>
    <row r="51" spans="2:16">
      <c r="B51" s="162"/>
      <c r="C51" s="336" t="s">
        <v>69</v>
      </c>
      <c r="D51" s="337"/>
      <c r="E51" s="337"/>
      <c r="F51" s="337"/>
      <c r="G51" s="337"/>
      <c r="H51" s="337"/>
      <c r="I51" s="337"/>
      <c r="J51" s="113" t="s">
        <v>70</v>
      </c>
      <c r="K51" s="112" t="s">
        <v>71</v>
      </c>
      <c r="L51" s="101" t="s">
        <v>72</v>
      </c>
      <c r="M51" s="338" t="s">
        <v>57</v>
      </c>
      <c r="N51" s="339"/>
      <c r="O51" s="100" t="s">
        <v>58</v>
      </c>
      <c r="P51" s="163"/>
    </row>
    <row r="52" spans="2:16">
      <c r="B52" s="162"/>
      <c r="C52" s="111"/>
      <c r="D52" s="110"/>
      <c r="E52" s="110"/>
      <c r="F52" s="110"/>
      <c r="G52" s="110"/>
      <c r="H52" s="110"/>
      <c r="I52" s="110"/>
      <c r="J52" s="109"/>
      <c r="K52" s="108"/>
      <c r="L52" s="107"/>
      <c r="M52" s="344"/>
      <c r="N52" s="345"/>
      <c r="O52" s="106"/>
      <c r="P52" s="163"/>
    </row>
    <row r="53" spans="2:16">
      <c r="B53" s="162"/>
      <c r="C53" s="111"/>
      <c r="D53" s="110"/>
      <c r="E53" s="110"/>
      <c r="F53" s="110"/>
      <c r="G53" s="110"/>
      <c r="H53" s="110"/>
      <c r="I53" s="110"/>
      <c r="J53" s="109"/>
      <c r="K53" s="108"/>
      <c r="L53" s="107"/>
      <c r="M53" s="344"/>
      <c r="N53" s="345"/>
      <c r="O53" s="106"/>
      <c r="P53" s="163"/>
    </row>
    <row r="54" spans="2:16">
      <c r="B54" s="162"/>
      <c r="C54" s="111"/>
      <c r="D54" s="110"/>
      <c r="E54" s="110"/>
      <c r="F54" s="110"/>
      <c r="G54" s="110"/>
      <c r="H54" s="110"/>
      <c r="I54" s="110"/>
      <c r="J54" s="109"/>
      <c r="K54" s="108"/>
      <c r="L54" s="107"/>
      <c r="M54" s="340"/>
      <c r="N54" s="341"/>
      <c r="O54" s="106"/>
      <c r="P54" s="163"/>
    </row>
    <row r="55" spans="2:16" ht="14.4" thickBot="1">
      <c r="B55" s="162"/>
      <c r="C55" s="332"/>
      <c r="D55" s="333"/>
      <c r="E55" s="333"/>
      <c r="F55" s="333"/>
      <c r="G55" s="333"/>
      <c r="H55" s="333"/>
      <c r="I55" s="333"/>
      <c r="J55" s="105"/>
      <c r="K55" s="74"/>
      <c r="L55" s="105"/>
      <c r="M55" s="334"/>
      <c r="N55" s="335"/>
      <c r="O55" s="104"/>
      <c r="P55" s="163"/>
    </row>
    <row r="56" spans="2:16" ht="14.4" thickBot="1">
      <c r="B56" s="162"/>
      <c r="C56" s="326" t="s">
        <v>59</v>
      </c>
      <c r="D56" s="327"/>
      <c r="E56" s="327"/>
      <c r="F56" s="327"/>
      <c r="G56" s="327"/>
      <c r="H56" s="327"/>
      <c r="I56" s="327"/>
      <c r="J56" s="327"/>
      <c r="K56" s="327"/>
      <c r="L56" s="327"/>
      <c r="M56" s="327"/>
      <c r="N56" s="328"/>
      <c r="O56" s="103"/>
      <c r="P56" s="163"/>
    </row>
    <row r="57" spans="2:16" ht="14.4" thickBot="1">
      <c r="B57" s="162"/>
      <c r="C57" s="79"/>
      <c r="O57" s="78"/>
      <c r="P57" s="163"/>
    </row>
    <row r="58" spans="2:16" ht="14.4" thickBot="1">
      <c r="B58" s="162"/>
      <c r="C58" s="329" t="s">
        <v>73</v>
      </c>
      <c r="D58" s="330"/>
      <c r="E58" s="330"/>
      <c r="F58" s="330"/>
      <c r="G58" s="330"/>
      <c r="H58" s="330"/>
      <c r="I58" s="330"/>
      <c r="J58" s="330"/>
      <c r="K58" s="330"/>
      <c r="L58" s="330"/>
      <c r="M58" s="330"/>
      <c r="N58" s="331"/>
      <c r="O58" s="102"/>
      <c r="P58" s="163"/>
    </row>
    <row r="59" spans="2:16">
      <c r="B59" s="162"/>
      <c r="C59" s="351" t="s">
        <v>74</v>
      </c>
      <c r="D59" s="352"/>
      <c r="E59" s="352"/>
      <c r="F59" s="352"/>
      <c r="G59" s="352"/>
      <c r="H59" s="352"/>
      <c r="I59" s="352"/>
      <c r="J59" s="352"/>
      <c r="K59" s="352"/>
      <c r="L59" s="352"/>
      <c r="M59" s="352"/>
      <c r="N59" s="352"/>
      <c r="O59" s="353"/>
      <c r="P59" s="163"/>
    </row>
    <row r="60" spans="2:16">
      <c r="B60" s="162"/>
      <c r="C60" s="354"/>
      <c r="D60" s="355"/>
      <c r="E60" s="355"/>
      <c r="F60" s="355"/>
      <c r="G60" s="355"/>
      <c r="H60" s="355"/>
      <c r="I60" s="355"/>
      <c r="J60" s="355"/>
      <c r="K60" s="355"/>
      <c r="L60" s="355"/>
      <c r="M60" s="355"/>
      <c r="N60" s="355"/>
      <c r="O60" s="356"/>
      <c r="P60" s="163"/>
    </row>
    <row r="61" spans="2:16" ht="14.4" thickBot="1">
      <c r="B61" s="162"/>
      <c r="C61" s="357"/>
      <c r="D61" s="358"/>
      <c r="E61" s="358"/>
      <c r="F61" s="358"/>
      <c r="G61" s="358"/>
      <c r="H61" s="358"/>
      <c r="I61" s="358"/>
      <c r="J61" s="358"/>
      <c r="K61" s="358"/>
      <c r="L61" s="358"/>
      <c r="M61" s="358"/>
      <c r="N61" s="358"/>
      <c r="O61" s="359"/>
      <c r="P61" s="163"/>
    </row>
    <row r="62" spans="2:16">
      <c r="B62" s="162"/>
      <c r="C62" s="336" t="s">
        <v>75</v>
      </c>
      <c r="D62" s="337"/>
      <c r="E62" s="337"/>
      <c r="F62" s="337"/>
      <c r="G62" s="337"/>
      <c r="H62" s="337"/>
      <c r="I62" s="337"/>
      <c r="J62" s="159"/>
      <c r="K62" s="160"/>
      <c r="L62" s="101" t="s">
        <v>76</v>
      </c>
      <c r="M62" s="338" t="s">
        <v>77</v>
      </c>
      <c r="N62" s="339"/>
      <c r="O62" s="100"/>
      <c r="P62" s="163"/>
    </row>
    <row r="63" spans="2:16">
      <c r="B63" s="162"/>
      <c r="C63" s="320" t="s">
        <v>23</v>
      </c>
      <c r="D63" s="321"/>
      <c r="E63" s="321"/>
      <c r="F63" s="321"/>
      <c r="G63" s="321"/>
      <c r="H63" s="321"/>
      <c r="I63" s="321"/>
      <c r="J63" s="98"/>
      <c r="K63" s="97"/>
      <c r="L63" s="94"/>
      <c r="M63" s="322"/>
      <c r="N63" s="323"/>
      <c r="O63" s="93"/>
      <c r="P63" s="163"/>
    </row>
    <row r="64" spans="2:16">
      <c r="B64" s="162"/>
      <c r="C64" s="99" t="s">
        <v>78</v>
      </c>
      <c r="D64" s="80"/>
      <c r="E64" s="80"/>
      <c r="F64" s="80"/>
      <c r="G64" s="80"/>
      <c r="H64" s="80"/>
      <c r="I64" s="80"/>
      <c r="J64" s="98"/>
      <c r="K64" s="97"/>
      <c r="L64" s="94"/>
      <c r="M64" s="322"/>
      <c r="N64" s="323"/>
      <c r="O64" s="93"/>
      <c r="P64" s="163"/>
    </row>
    <row r="65" spans="2:16" ht="14.4" thickBot="1">
      <c r="B65" s="162"/>
      <c r="C65" s="156" t="s">
        <v>79</v>
      </c>
      <c r="D65" s="157"/>
      <c r="E65" s="157"/>
      <c r="F65" s="157"/>
      <c r="G65" s="157"/>
      <c r="H65" s="157"/>
      <c r="I65" s="157"/>
      <c r="J65" s="96"/>
      <c r="K65" s="95"/>
      <c r="L65" s="94"/>
      <c r="M65" s="324"/>
      <c r="N65" s="325"/>
      <c r="O65" s="93"/>
      <c r="P65" s="163"/>
    </row>
    <row r="66" spans="2:16" ht="14.4" thickBot="1">
      <c r="B66" s="162"/>
      <c r="C66" s="326" t="s">
        <v>59</v>
      </c>
      <c r="D66" s="327"/>
      <c r="E66" s="327"/>
      <c r="F66" s="327"/>
      <c r="G66" s="327"/>
      <c r="H66" s="327"/>
      <c r="I66" s="327"/>
      <c r="J66" s="327"/>
      <c r="K66" s="327"/>
      <c r="L66" s="327"/>
      <c r="M66" s="327"/>
      <c r="N66" s="328"/>
      <c r="O66" s="92"/>
      <c r="P66" s="163"/>
    </row>
    <row r="67" spans="2:16" ht="14.4" thickBot="1">
      <c r="B67" s="162"/>
      <c r="C67" s="79"/>
      <c r="O67" s="78"/>
      <c r="P67" s="163"/>
    </row>
    <row r="68" spans="2:16" ht="14.4" thickBot="1">
      <c r="B68" s="162"/>
      <c r="C68" s="329" t="s">
        <v>80</v>
      </c>
      <c r="D68" s="330"/>
      <c r="E68" s="330"/>
      <c r="F68" s="330"/>
      <c r="G68" s="330"/>
      <c r="H68" s="330"/>
      <c r="I68" s="330"/>
      <c r="J68" s="330"/>
      <c r="K68" s="330"/>
      <c r="L68" s="330"/>
      <c r="M68" s="330"/>
      <c r="N68" s="331"/>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17"/>
      <c r="D78" s="318"/>
      <c r="E78" s="318"/>
      <c r="F78" s="318"/>
      <c r="G78" s="318"/>
      <c r="H78" s="318"/>
      <c r="I78" s="318"/>
      <c r="J78" s="318"/>
      <c r="K78" s="318"/>
      <c r="L78" s="318"/>
      <c r="M78" s="318"/>
      <c r="N78" s="318"/>
      <c r="O78" s="319"/>
      <c r="P78" s="163"/>
    </row>
    <row r="79" spans="2:16">
      <c r="B79" s="162"/>
      <c r="C79" s="317"/>
      <c r="D79" s="318"/>
      <c r="E79" s="318"/>
      <c r="F79" s="318"/>
      <c r="G79" s="318"/>
      <c r="H79" s="318"/>
      <c r="I79" s="318"/>
      <c r="J79" s="318"/>
      <c r="K79" s="318"/>
      <c r="L79" s="318"/>
      <c r="M79" s="318"/>
      <c r="N79" s="318"/>
      <c r="O79" s="319"/>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14" t="s">
        <v>88</v>
      </c>
      <c r="D82" s="315"/>
      <c r="E82" s="315"/>
      <c r="F82" s="315"/>
      <c r="G82" s="315"/>
      <c r="H82" s="315"/>
      <c r="I82" s="315"/>
      <c r="J82" s="315"/>
      <c r="K82" s="315"/>
      <c r="L82" s="315"/>
      <c r="M82" s="315"/>
      <c r="N82" s="315"/>
      <c r="O82" s="316"/>
      <c r="P82" s="163"/>
    </row>
    <row r="83" spans="2:16">
      <c r="B83" s="162"/>
      <c r="C83" s="314"/>
      <c r="D83" s="315"/>
      <c r="E83" s="315"/>
      <c r="F83" s="315"/>
      <c r="G83" s="315"/>
      <c r="H83" s="315"/>
      <c r="I83" s="315"/>
      <c r="J83" s="315"/>
      <c r="K83" s="315"/>
      <c r="L83" s="315"/>
      <c r="M83" s="315"/>
      <c r="N83" s="315"/>
      <c r="O83" s="316"/>
      <c r="P83" s="163"/>
    </row>
    <row r="84" spans="2:16" ht="12.9" customHeight="1">
      <c r="B84" s="162"/>
      <c r="C84" s="314" t="s">
        <v>89</v>
      </c>
      <c r="D84" s="315"/>
      <c r="E84" s="315"/>
      <c r="F84" s="315"/>
      <c r="G84" s="315"/>
      <c r="H84" s="315"/>
      <c r="I84" s="315"/>
      <c r="J84" s="315"/>
      <c r="K84" s="315"/>
      <c r="L84" s="315"/>
      <c r="M84" s="315"/>
      <c r="N84" s="315"/>
      <c r="O84" s="316"/>
      <c r="P84" s="163"/>
    </row>
    <row r="85" spans="2:16">
      <c r="B85" s="162"/>
      <c r="C85" s="314"/>
      <c r="D85" s="315"/>
      <c r="E85" s="315"/>
      <c r="F85" s="315"/>
      <c r="G85" s="315"/>
      <c r="H85" s="315"/>
      <c r="I85" s="315"/>
      <c r="J85" s="315"/>
      <c r="K85" s="315"/>
      <c r="L85" s="315"/>
      <c r="M85" s="315"/>
      <c r="N85" s="315"/>
      <c r="O85" s="316"/>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06"/>
      <c r="L91" s="306"/>
      <c r="M91" s="306"/>
      <c r="N91" s="306"/>
      <c r="O91" s="307"/>
      <c r="P91" s="163"/>
    </row>
    <row r="92" spans="2:16" ht="18.75" customHeight="1" thickBot="1">
      <c r="B92" s="162"/>
      <c r="C92" s="310"/>
      <c r="D92" s="311"/>
      <c r="E92" s="311"/>
      <c r="F92" s="74"/>
      <c r="G92" s="74"/>
      <c r="H92" s="74"/>
      <c r="I92" s="74"/>
      <c r="J92" s="74"/>
      <c r="K92" s="308"/>
      <c r="L92" s="308"/>
      <c r="M92" s="308"/>
      <c r="N92" s="308"/>
      <c r="O92" s="309"/>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JULIAN</cp:lastModifiedBy>
  <cp:revision/>
  <cp:lastPrinted>2020-02-14T22:15:33Z</cp:lastPrinted>
  <dcterms:created xsi:type="dcterms:W3CDTF">2006-06-27T16:47:25Z</dcterms:created>
  <dcterms:modified xsi:type="dcterms:W3CDTF">2026-07-01T00:01:24Z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