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https://d.docs.live.net/617eef9305003dcc/Escritorio/Procesos/2026/Soledad/LP-00X/"/>
    </mc:Choice>
  </mc:AlternateContent>
  <xr:revisionPtr revIDLastSave="1" documentId="14_{CA0C7C5B-1884-4425-8F94-605528244094}" xr6:coauthVersionLast="47" xr6:coauthVersionMax="47" xr10:uidLastSave="{CC9144BE-8FBE-43A6-BB5A-D779035E56A1}"/>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(Entidad)'!$D$1:$D$195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(Entidad)'!$B$1:$L$194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(Entidad)'!$K$178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(Entidad)'!$K$190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(Entidad)'!$K$190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(Entidad)'!$K$191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1" i="265" l="1"/>
  <c r="J12" i="265"/>
  <c r="K12" i="265" s="1"/>
  <c r="K13" i="265" s="1"/>
  <c r="K162" i="265"/>
  <c r="K163" i="265"/>
  <c r="K164" i="265"/>
  <c r="K165" i="265"/>
  <c r="K166" i="265"/>
  <c r="K167" i="265"/>
  <c r="K168" i="265"/>
  <c r="K169" i="265"/>
  <c r="K170" i="265"/>
  <c r="K171" i="265"/>
  <c r="K161" i="265"/>
  <c r="K151" i="265"/>
  <c r="K152" i="265"/>
  <c r="K153" i="265"/>
  <c r="K154" i="265"/>
  <c r="K155" i="265"/>
  <c r="K156" i="265"/>
  <c r="K157" i="265"/>
  <c r="K158" i="265"/>
  <c r="K150" i="265"/>
  <c r="K139" i="265"/>
  <c r="K140" i="265"/>
  <c r="K141" i="265"/>
  <c r="K142" i="265"/>
  <c r="K143" i="265"/>
  <c r="K144" i="265"/>
  <c r="K145" i="265"/>
  <c r="K146" i="265"/>
  <c r="K147" i="265"/>
  <c r="K138" i="265"/>
  <c r="K121" i="265"/>
  <c r="K122" i="265"/>
  <c r="K123" i="265"/>
  <c r="K124" i="265"/>
  <c r="K125" i="265"/>
  <c r="K126" i="265"/>
  <c r="K127" i="265"/>
  <c r="K128" i="265"/>
  <c r="K129" i="265"/>
  <c r="K130" i="265"/>
  <c r="K131" i="265"/>
  <c r="K132" i="265"/>
  <c r="K133" i="265"/>
  <c r="K134" i="265"/>
  <c r="K135" i="265"/>
  <c r="K120" i="265"/>
  <c r="K68" i="265"/>
  <c r="K69" i="265"/>
  <c r="K70" i="265"/>
  <c r="K71" i="265"/>
  <c r="K72" i="265"/>
  <c r="K73" i="265"/>
  <c r="K74" i="265"/>
  <c r="K75" i="265"/>
  <c r="K67" i="265"/>
  <c r="K53" i="265"/>
  <c r="K54" i="265"/>
  <c r="K55" i="265"/>
  <c r="K56" i="265"/>
  <c r="K57" i="265"/>
  <c r="K58" i="265"/>
  <c r="K59" i="265"/>
  <c r="K60" i="265"/>
  <c r="K61" i="265"/>
  <c r="K62" i="265"/>
  <c r="K63" i="265"/>
  <c r="K64" i="265"/>
  <c r="K52" i="265"/>
  <c r="K49" i="265"/>
  <c r="K48" i="265"/>
  <c r="K87" i="265"/>
  <c r="K88" i="265"/>
  <c r="K93" i="265"/>
  <c r="K94" i="265"/>
  <c r="K95" i="265"/>
  <c r="K96" i="265"/>
  <c r="K106" i="265"/>
  <c r="K107" i="265"/>
  <c r="K108" i="265"/>
  <c r="K110" i="265"/>
  <c r="K111" i="265"/>
  <c r="K112" i="265"/>
  <c r="K117" i="265"/>
  <c r="K84" i="265"/>
  <c r="K80" i="265"/>
  <c r="K40" i="265"/>
  <c r="K41" i="265"/>
  <c r="K42" i="265"/>
  <c r="K43" i="265"/>
  <c r="K22" i="265"/>
  <c r="K29" i="265"/>
  <c r="K30" i="265"/>
  <c r="K31" i="265"/>
  <c r="K16" i="265"/>
  <c r="K85" i="265"/>
  <c r="K97" i="265"/>
  <c r="K105" i="265"/>
  <c r="K109" i="265"/>
  <c r="K39" i="265"/>
  <c r="K38" i="265"/>
  <c r="K23" i="265"/>
  <c r="K28" i="265"/>
  <c r="K35" i="265"/>
  <c r="K192" i="265"/>
  <c r="K20" i="265"/>
  <c r="K21" i="265"/>
  <c r="K24" i="265"/>
  <c r="K25" i="265"/>
  <c r="K26" i="265"/>
  <c r="K27" i="265"/>
  <c r="K32" i="265"/>
  <c r="K33" i="265"/>
  <c r="K34" i="265"/>
  <c r="K19" i="265"/>
  <c r="K44" i="265"/>
  <c r="K45" i="265"/>
  <c r="K79" i="265"/>
  <c r="K81" i="265"/>
  <c r="K78" i="265"/>
  <c r="K86" i="265"/>
  <c r="K89" i="265"/>
  <c r="K90" i="265"/>
  <c r="K91" i="265"/>
  <c r="K92" i="265"/>
  <c r="K98" i="265"/>
  <c r="K99" i="265"/>
  <c r="K100" i="265"/>
  <c r="K101" i="265"/>
  <c r="K102" i="265"/>
  <c r="K103" i="265"/>
  <c r="K104" i="265"/>
  <c r="K113" i="265"/>
  <c r="K114" i="265"/>
  <c r="K115" i="265"/>
  <c r="K116" i="265"/>
  <c r="K174" i="265"/>
  <c r="K175" i="265" s="1"/>
  <c r="K82" i="265" l="1"/>
  <c r="K172" i="265"/>
  <c r="K159" i="265" l="1"/>
  <c r="K136" i="265"/>
  <c r="K118" i="265"/>
  <c r="K148" i="265"/>
  <c r="K46" i="265"/>
  <c r="K36" i="265"/>
  <c r="K65" i="265"/>
  <c r="K50" i="265"/>
  <c r="K76" i="265"/>
  <c r="K15" i="265"/>
  <c r="K17" i="265" s="1"/>
  <c r="K176" i="265" l="1"/>
  <c r="K181" i="265" s="1"/>
  <c r="K185" i="265" s="1"/>
</calcChain>
</file>

<file path=xl/sharedStrings.xml><?xml version="1.0" encoding="utf-8"?>
<sst xmlns="http://schemas.openxmlformats.org/spreadsheetml/2006/main" count="542" uniqueCount="349">
  <si>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</si>
  <si>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</si>
  <si>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</si>
  <si>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</si>
  <si>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</si>
  <si>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</si>
  <si>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</si>
  <si>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</si>
  <si>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</si>
  <si>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</si>
  <si>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</si>
  <si>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</si>
  <si>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</si>
  <si>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</si>
  <si>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</si>
  <si>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</si>
  <si>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</si>
  <si>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</si>
  <si>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</si>
  <si>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</si>
  <si>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</si>
  <si>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</si>
  <si>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</si>
  <si>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</si>
  <si>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</si>
  <si>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</si>
  <si>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</si>
  <si>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</si>
  <si>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</si>
  <si>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</si>
  <si>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</si>
  <si>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</si>
  <si>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</si>
  <si>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</si>
  <si>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</si>
  <si>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</si>
  <si>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</si>
  <si>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</si>
  <si>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</si>
  <si>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</si>
  <si>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</si>
  <si>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</si>
  <si>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</si>
  <si>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</si>
  <si>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</si>
  <si>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</si>
  <si>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</si>
  <si>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</si>
  <si>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</si>
  <si>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</si>
  <si>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</si>
  <si>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</si>
  <si>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</si>
  <si>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</si>
  <si>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</si>
  <si>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</si>
  <si>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</si>
  <si>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</si>
  <si>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</si>
  <si>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</si>
  <si>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</si>
  <si>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</si>
  <si>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</si>
  <si>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</si>
  <si>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</si>
  <si>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</si>
  <si>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</si>
  <si>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</si>
  <si>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</si>
  <si>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</si>
  <si>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</si>
  <si>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</si>
  <si>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</si>
  <si>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</si>
  <si>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</si>
  <si>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</si>
  <si>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</si>
  <si>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</si>
  <si>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</si>
  <si>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</si>
  <si>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</si>
  <si>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</si>
  <si>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</si>
  <si>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</si>
  <si>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</si>
  <si>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</si>
  <si>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</si>
  <si>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</si>
  <si>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</si>
  <si>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</si>
  <si>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</si>
  <si>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</si>
  <si>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</si>
  <si>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</si>
  <si>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</si>
  <si>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</si>
  <si>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</si>
  <si>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</si>
  <si>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LIMPIEZA FINAL EN SITIOS  INTERVENIDOS CON LA OBRA</t>
  </si>
  <si>
    <t>UN</t>
  </si>
  <si>
    <t>REVISION  Y/O ACTUALIZACIÓN Y/O COMPLEMENTACIÓN DE DIAGNÓSTICO PARA INTERVENCIÓN DE INFRAESTRUCTURA EDUCATIVA</t>
  </si>
  <si>
    <t>CERRAMIENTO EN LONA CON PARALES  EN MADERA CON BASES EN CONCRETO FIJADOS O NO A TERRENO, H=2,10 M</t>
  </si>
  <si>
    <t>M</t>
  </si>
  <si>
    <t>DESMONTE DE CUBIERTAS INCLUYE ESTRUCTURA EXISTENTE</t>
  </si>
  <si>
    <t>M2</t>
  </si>
  <si>
    <t>RETIRO  DE MANTOS E IMPERMEABILIZACIONES EXISTENTES</t>
  </si>
  <si>
    <t>DEMOLICIÓN DE PLANTILLAS DE NIVELACIÓN DE CUBIERTAS Y CANALES, CUALQUIER  ESPESOR</t>
  </si>
  <si>
    <t>DESMONTE DE VENTANAS, REJAS, INCLUIDOS  O NO MARCOS  Y HERRAJES</t>
  </si>
  <si>
    <t>DESMONTE DE PUERTAS, INCLUIDOS  O NO MARCOS  Y HERRAJES</t>
  </si>
  <si>
    <t>DEMOLICIÓN DE MUROS  AFECTADOS</t>
  </si>
  <si>
    <t>DESMONTE DE APARATOS SANITARIOS</t>
  </si>
  <si>
    <t>RETIRO  DE INSTALACIONES HIDROSANITARIAS EXISTENTES</t>
  </si>
  <si>
    <t>DESMONTE DE ELEMENTOS DE REDES ELECTRICAS EXISTENTES</t>
  </si>
  <si>
    <t>DEMOLICIÓN DE LOSAS  O PLANTILLAS DE PISOS, CUALQUIER  ESPESOR</t>
  </si>
  <si>
    <t>DEMOLICIÓN DE PAÑETE  SOBRE MUROS</t>
  </si>
  <si>
    <t>DEMOLICIÓN DE ENCHAPE DE MUROS</t>
  </si>
  <si>
    <t>DEMOLICIÓN DE ENCHAPE DE PISOS</t>
  </si>
  <si>
    <t>DEMOLICIÓN DE COLUMNETAS Y VIGUETAS AFECTADAS</t>
  </si>
  <si>
    <t>RETIRO  DE PINTURA Y ESTUCO EXISTENTE SOBRE MURO</t>
  </si>
  <si>
    <t>EXCAVACIONES PARA NIVELACIÓN DE TERRENO, CIMIENTOS  Y ESTRUCTURAS EN CONCRETO, REDES Y REGISTROS</t>
  </si>
  <si>
    <t>M3</t>
  </si>
  <si>
    <t>CARGUE  Y TRANSPORTE DE MATERIALES PROVENIENTES DE EXCAVACIÓN, DESMONTES, RETIROS Y PRODUCTOS DE DEMOLICIÓN HASTA 10 KM</t>
  </si>
  <si>
    <t>CONCRETO DE LIMPIEZA 14 MPA, ESPESOR E=0.07M</t>
  </si>
  <si>
    <t>ZAPATA CONCRETO DE 21 MPA, INC. FORMALETA,  DESMOLDANTE, VIBRADO Y CURADO</t>
  </si>
  <si>
    <t>PEDESTAL EN CONCRETO DE 21 MPA, INC. FORMALETA,  DESMOLDANTE, VIBRADO Y CURADO</t>
  </si>
  <si>
    <t>COLUMNA CONCRETO DE 21 MPA, INC. FORMALETA,  DESMOLDANTE, VIBRADO Y CURADO</t>
  </si>
  <si>
    <t>VIGA CIMIENTO ENLACE H=20-40CM DE 21 MPA, INC. FORMALETA, DESMOLDANTE, VIBRADO Y CURADO</t>
  </si>
  <si>
    <t>COLUMNETA DE CONCRETO DE 0.20  X 0.12  M DE 21 MPA, INCLUYE CUATRO  VARILLAS DE 1/2" Y ESTRIBOS DE 3/8 CADA 0.15  M</t>
  </si>
  <si>
    <t>VIGUETAS Y DINTELES  DE CONCRETO DE 0.20  X 0.12  M DE 21 MPA, INCLUYE CUATRO  VARILLAS DE 1/2" Y ESTRIBOS DE 3/8 CADA 0.15  M</t>
  </si>
  <si>
    <t>ACERO  DE REFUERZO GRADO  60, INCLUYE TRANSPORTE, CORTE, FIGURADO  Y ALAMBRE NEGRO PARA AMARRE</t>
  </si>
  <si>
    <t>KG</t>
  </si>
  <si>
    <t>SUMINISTRO E INSTALACIÓN DE ESTRUCTURAS DE CUBIERTA   EN PERFILERIA ESTRUCTURAL A572 GR-50, (IPE, CIRCULARES, RECTANGULARES, CUADRADOS, ETC),  INCLUYE CERCHAS EN PERFILES ESTRUCTURALES, ELEMENTOS DE CONEXIÓN,  ANCLAJES A CONCRETO, CORREAS, TEMPLETES, CONTRAVIENTOS, CARTELAS,  PLATINAS RIGIDIZADORAS, PLATINAS DE FIJACIÓN, TORNILLERÍA, TRATAMIENTO SUPERFICIAL EN PINTURAS ANTICORROSIVAS Y ESMALTE</t>
  </si>
  <si>
    <t>CORREAS METALICAS EN PERFIL  RECTANGULAR 160  X 60 X 3MM. INCLUYE RIGIDIZADORAS, CORTES, SOLDADURA,  ANTICORROSIVO Y ESMALTE,  TRANSPORTE E IZAJE</t>
  </si>
  <si>
    <t>SUMINISTRO E INSTALACIÓN DE TEJA ONDULADA DE FIBROCEMENTO, INCLUYE TORNILLERIA, GANCHOS Y AMARRES</t>
  </si>
  <si>
    <t>SUMINISTRO E INSTALACIÓN DE CABALLETE FIJO DE FIBROCEMENTO, INCLUYE TORNILLERIA, GANCHOS Y AMARRES</t>
  </si>
  <si>
    <t>SUMINISTRO E INSTALACIÓN DE CUBIERTA EN TEJA TERMOACUSTICA COLOR  AZUL-BLANCO DE 2.5 MM UPVC,  INCLUYE TODOS LOS ELEMENTOS DE FIJACIÓN</t>
  </si>
  <si>
    <t>CANAL LAMINA GALVANIZADA CAL.22</t>
  </si>
  <si>
    <t>BAJANTE AGUAS LLUVIAS PVC 4</t>
  </si>
  <si>
    <t>CIELO RASO  EN LÁMINA SUPERBOARD 8 MM CON ESTRUCTURA METÁLICA, AVELLANADO PARA CABEZA DE TORNILLOS, SELLO  DE JUNTAS, ENMASILLADO, LIJADO Y PNTURA  VINILO</t>
  </si>
  <si>
    <t>CIELO RASO  EN LÁMINA DE DRYWAL 1/2", INCLUYE ESTRUCTURA DE SOPORTE, ACCESORIOS PARA INSTALACIÓN Y ACABADO EN VINILO TIPO
2</t>
  </si>
  <si>
    <t>DILATACIONES  PERMITERALES PARA CIELO RASO  PLANO DE DRYWALL, INCLUYE PERFIL  Z DE PLÁSTICO, ADHESIVO,  ENMASILLADO Y DETALLADO</t>
  </si>
  <si>
    <t>ML</t>
  </si>
  <si>
    <t>SUMINISTRO E INSTALACIÓN DE CIELO RASO  EN PVC,  INCLUYE ESTRUCTURA DE SOPORTE, ACCESORIOS PARA INSTALACIÓN Y REMATES  CONTRA  MUROS</t>
  </si>
  <si>
    <t>PLANTILLA DE NIVELACION EN MORTERO IMPERMEABILIZADO H = 0.00  A
0.15  M</t>
  </si>
  <si>
    <t>CONSTRUCCIÓN DE MEDIA CAÑA EN MORTERO 1:4 IMPERMEABILIZADO. RADIO 10 CM</t>
  </si>
  <si>
    <t>IMPERMEABILIZACION DE LOSA EN MANTO ASFALTICO  AUTOPROTEGIDO CON FOIL DE ALUMINIO REFORZADO CON POLIESTER E= 3MM, DETALLADO DE REMATES, INCLUYE IMPRIMANTE CON EMULSIÓN ASFALTICA, ANTORCHA  Y GAS</t>
  </si>
  <si>
    <t>IMPERMEABILIZACIÓN CON TELA POLIÉSTER E IMPERMEABILIZANTE ACRÍLICO Y ELASTOMÉRICO REFORZADO CON FIBRAS  COLOR  BLANCO</t>
  </si>
  <si>
    <t>MURO EN BLOQUE  TIPO SPLIT  DE 0.15  X 0.20  X 0.40  M, INCLUYE MORTERO DE PEGA  1:4, CON CELDAS  RELLENADAS  EN CONCRETO DE 17.5  MPA Y REFUERZ0 CENTRAL DE 1/2" CADA 1.00  M</t>
  </si>
  <si>
    <t>MURO EN BLOQUE  DE CEMENTO DE 0.12  X 0.20  X 20.40 M, INCLUYE MORTERO DE PEGA  1:4 Y CON CELDAS  RELLENADASS EN CONCRETO DE
17.5  MPA Y REFUERZ0 CENTRAL DE 1/2" CADA 1.00  M</t>
  </si>
  <si>
    <t>MURO EN BLOQUE  SAMO No. 4</t>
  </si>
  <si>
    <t>PAÑETE  LISO 1:4 PARA MUROS  INTERIORES</t>
  </si>
  <si>
    <t>PAÑETE  LISO IMPERMABILIZADO 1:4 PARA FACHADAS Y ZONAS HUMEDAS</t>
  </si>
  <si>
    <t>FILOS Y DILATACIONES  DE PAÑETES EN MORTERO 1:4</t>
  </si>
  <si>
    <t>IMPERMEABILIZACIÓN DE VIGA O CIMIENTO EN EMULSIÓN ASFALTICA DILUCIÓN 1:3, APLICADO EN 2 MANOS POR  CARA O FRANJA DE HASTA
0,40  M DE ANCHO</t>
  </si>
  <si>
    <t>ICOPOR JUNTA CONSTRUCCION E=2CM</t>
  </si>
  <si>
    <t>MESON  EN CONCRETO INCLUYE REFUERZO Y ANCLAJEA MURO ANCHO HASTA 0,70  M, E=0.10 M</t>
  </si>
  <si>
    <t>MEJORAMIENTO DE TERRENO CON PEDRAPLEN</t>
  </si>
  <si>
    <t>RELLENO  SELECCIONADO, INCLUYE TRANSPORTE, HUMEDECIDO  Y COMPACTACIÓN</t>
  </si>
  <si>
    <t>LOSA O PLANTILLA DE CONTRAPISO EN CONCRETO 21MPA,  E=0.10 M, INCLUYE MALLA ELECTROSOLDADA 4MM</t>
  </si>
  <si>
    <t>RAMPA EN CONCRETO 21MPA,  E=0.10 M, INCLUYE MALLA ELECTROSOLDADA 4MM</t>
  </si>
  <si>
    <t>TUBERIA PVC SANITARIA 6"</t>
  </si>
  <si>
    <t>TUBERIA PVC SANITARIA 4"</t>
  </si>
  <si>
    <t>TUBERIA PVC SANITARIA 3"</t>
  </si>
  <si>
    <t>TUBERIA PVC SANITARIA 2"</t>
  </si>
  <si>
    <t>CODO  SANITARIO PVC 90 C-C-6"</t>
  </si>
  <si>
    <t>CODO  SANITARIO PVC 45 CE-4"</t>
  </si>
  <si>
    <t>CODO  SANITARIO PVC 45 CC-4"</t>
  </si>
  <si>
    <t>CODO  SANITARIO PVC 90 CC-4"</t>
  </si>
  <si>
    <t>YEE SANITARIA SENCILLA 4 PVC</t>
  </si>
  <si>
    <t>CODO  SANITARIO PVC 90 CC-3"</t>
  </si>
  <si>
    <t>CODO  SANITARIO PVC 45 CE-3"</t>
  </si>
  <si>
    <t>YEE SANITARIA PVC 3"</t>
  </si>
  <si>
    <t>CODO  SANITARIO PVC 90 CE-2"</t>
  </si>
  <si>
    <t>CODO  SANITARIO PVC 90 CC-2</t>
  </si>
  <si>
    <t>CODO  SANITARIO PVC 45 CC-2"</t>
  </si>
  <si>
    <t>YEE SANITARIA 2 X 2</t>
  </si>
  <si>
    <t>PUNTO  SANITARIO PVC 2 [SIFON]</t>
  </si>
  <si>
    <t>PUNTO  SANITARIO PVC 2" [L]"</t>
  </si>
  <si>
    <t>TUBERIA PVC ,3/4"</t>
  </si>
  <si>
    <t>TUBERIA PVC 1 RDE 21 - 200  PSI</t>
  </si>
  <si>
    <t>VALVULA CIERRE PLÁSTICO 1"</t>
  </si>
  <si>
    <t>VALVULA CIERRE PLASTICO 3/4"</t>
  </si>
  <si>
    <t>CODO  90 PRESION PVC 1"</t>
  </si>
  <si>
    <t>CODO  90 PRESION PVC 3/4"</t>
  </si>
  <si>
    <t>REDUCCION PVC 1X1/2 RD-21"</t>
  </si>
  <si>
    <t>REDUCCION PVC 1X 3/4 RD-21"</t>
  </si>
  <si>
    <t>TEE PRESION PVC 1"</t>
  </si>
  <si>
    <t>TEE PRESION PVC 3/4"</t>
  </si>
  <si>
    <t>TANQUE AGUA 3000  LTS EN PLASTICO, INCLUYE VALVULA DE FLOTADOR, VALVULAS PARA CONTROL DE FLUJO Y CONEXIONES</t>
  </si>
  <si>
    <t>PUNTO  AGUA FRIA 1/2" RED.21</t>
  </si>
  <si>
    <t>TUBERIA PVC TIPO NOVAFORT  10"</t>
  </si>
  <si>
    <t>TUBERIA PVC TIPO NOVAFORT  6"</t>
  </si>
  <si>
    <t>CAJA INSPECCION 80x 80 CM, INCLUYE TAPA</t>
  </si>
  <si>
    <t>CAJA INSPECCION 100X100 CM, INCLUYE TAPA</t>
  </si>
  <si>
    <t>PINTURA VINILO PARA CIELO RASO  O BAJO PLACAS  - REPINTE, 2 MANOS</t>
  </si>
  <si>
    <t>PINTURA ACRILICA SOBRE MUROS  EXTERIORES Y FACHADAS,  2 MANOS</t>
  </si>
  <si>
    <t>PINTURA VINILO SOBRE MUROS  INTERIORES, 2 MANOS</t>
  </si>
  <si>
    <t>PINTURA ESMALTE SOBRE MUROS, 2 MANOS</t>
  </si>
  <si>
    <t>PINTURA ESMALTE SOBRE GUARDAESCOBAS, 2 MANOS</t>
  </si>
  <si>
    <t>ESTUCO PLASTICO SOBRE MUROS  INTERIORES</t>
  </si>
  <si>
    <t>ESTUCO PLASTICO SOBRE MUROS  EXTERIORES</t>
  </si>
  <si>
    <t>SUMINISTRO E INSTALACIÓN DE ENCHAPE CERAMICO  PARA MURO COLOR  BLANCO, INCLUYE ADHESIVO  Y BOQUILLA COLOR</t>
  </si>
  <si>
    <t>SUMINISTRO E INSTALACIÓN DE ENCHAPE SOBRE MESONES COLOR BLANCO, INCLUYE ADHESIVO  Y BOQUILLA COLOR  BLANCO</t>
  </si>
  <si>
    <t>WIN ESQUINERO EN PLÁSTICO PARA ENCHAPES DE BAÑOS</t>
  </si>
  <si>
    <t>SUMINISTRO E INSTALACIÓN DE ENCHAPE SOBRE PISO  COLOR  BLANCO, INCLUYE ADHESIVO  Y BOQUILLA COLOR  BLANCO</t>
  </si>
  <si>
    <t>PORCELANATO RECTIFICADO FORMATO  60X60  CM ANTIDESLIZANTE TRAFICO  ALTO, INCLUYE ADHESIVO  Y BOQUILLA COLOR</t>
  </si>
  <si>
    <t>GUARDAESCOBA EN PORCELANATO RECTIFICADO DE 7X60 CM, INCLUYE ADHESIVO  Y BOQUILLA COLOR</t>
  </si>
  <si>
    <t>PINTURA ACRILICA PARA PISO</t>
  </si>
  <si>
    <t>SUMINISTRO E INSTALACIÓN DE ORINAL BLANCO, INCLUYE GRIFERIA  Y ELEMENTOS PARA FIJACIÓN Y CONEXIÓN</t>
  </si>
  <si>
    <t>SUMINISTRO E INSTALACIÓN DE ORINAL INFANTIL BLANCO, INCLUYE GRIFERIA  Y ELEMENTOS PARA FIJACIÓN Y CONEXIÓN</t>
  </si>
  <si>
    <t>SUMINISTRO E INSTALACIÓN DE LAVAMANOS DE SOBREPONER BLANCO, INCLUYE GRIFERIA  Y ELEMENTOS PARA FIJACIÓN Y CONEXIÓN</t>
  </si>
  <si>
    <t>SUMINISTRO E INSTALACIÓN DE LAVAMANOS CON PEDESTAL BLANCO, INCLUYE GRIFERIA  Y ELEMENTOS PARA FIJACIÓN Y CONEXIÓN</t>
  </si>
  <si>
    <t>SUMINISTRO E INSTALACIÓN DE SANITARIO DE TANQUE INSTITUCIONAL, INCLUYE GRIFERIA  Y ELEMENTOS PARA FIJACIÓN Y CONEXIÓN</t>
  </si>
  <si>
    <t>REJILLA PARA SIFON  DE PISO  ANTICUCARACHAS CON SOSCO EN ALUMINIO 4"X2"</t>
  </si>
  <si>
    <t>SUMINISTRO E INSTALACIÓN DE DISPENSADOR DE JABON LIQUIDO INSTITUCIONAL DE ACERO  INOXIDABLE 0,8 LT PARED</t>
  </si>
  <si>
    <t>SUMINISTRO E INSTALACIÓN DE DISPENSADOR DE TOALLAS DE PAPEL PARA MANOS INSTITUCIONAL DE ACERO  INOXIDABLE</t>
  </si>
  <si>
    <t>SUMINISTRO E INSTSLACIÓN  DE DISPENSADOR DE PAPEL  HIGIENICO  EN ROLLO INSTITUCIONAL DE ACERO  INOXIDABLE</t>
  </si>
  <si>
    <t>SUMINISTRO E INSTALACION DE LAVAPLATOS EN ACERO  INOX. SOBREPONER CON ESCURRIDOR IZQ. 100  X 50, INCLUYE GRIFERIA  Y ELEMENTOS PARA FIJACIÓN Y CONEXIÓN</t>
  </si>
  <si>
    <t>PUERTA  DE ALUMINIO COLOR  BLANCO DE 2,10  M X 1M, INCLUYE MARCO EN ALUMINIO, HOJA EN PANEL DE ALUMINIO COMPUESTO O MACHIMBRADO, BISAGRAS Y CERRADURA</t>
  </si>
  <si>
    <t>SUMINISTRO E INSTALACIÓN DE PUERTA  METALICA EN LAMINA COLD ROLLED GALVANIZADA 1.00  X 2.00  M, INCLUYE MARCO,  CERRADURA, ANTICORROSIVO Y PINTURA ESMALTE</t>
  </si>
  <si>
    <t>SUMINISTRO E INSTALACIÓN DE PUERTA  METALICA EN LAMINA COLD ROLLED   0.70  X 2.00  M, INCLUYE MARCO,  CERRADURA, ANTICORROSIVO Y PINTURA ESMALTE</t>
  </si>
  <si>
    <t>SUMINISTRO E INSTALACIÓN DE PUERTA  METALICA EN LAMINA COLD ROLLED   0.80  X 2.00  M, INCLUYE MARCO,  CERRADURA, ANTICORROSIVO Y PINTURA ESMALTE</t>
  </si>
  <si>
    <t>SUMINISTRO E INSTALACIÓN DE VENTANA DE ALUMINIO CORREDIZA FORMATO  INSTITUCIONAL DE 2.00  X 1.50  M, INCLUYE MARCO,  VIDRIO 6
MM Y CERRADURA</t>
  </si>
  <si>
    <t>SUMINISTRO E INSTALACIÓN DE VENTANA DE ALUMINIO CORREDIZA FORMATO  INSTITUCIONAL DE 0.80  X 0.50  M, INCLUYE MARCO,  VIDRIO 6
MM Y CERRADURA</t>
  </si>
  <si>
    <t>BARANDA TUBULAR METÁLICA GALVANIZADO, INCLUYE PARALES  Y PASAMANOS DE 2", 3 TUBOS  LONGITUDINALES  DE 1", INCLUYE PLATINAS DE FIJACIÓN, SOLDADURA,  TORNILLERÍA, ANTICORROSIVO Y PINTURA ESMALTE</t>
  </si>
  <si>
    <t>SUMINISTRO E INSTALACION DE MALLA ELÉCTROSOLDADA CON PINTURA DE ALTA DURABILIDAD COLOR  AZUL, INCLUYE POSTES METALICOS</t>
  </si>
  <si>
    <t>SUMINISTRO E INSTALACIÓN DE MALLA ESLABONADA DE 2 1/4"X2 1/4" COLOR  AZUL, INCLUYE TUBERÍA DE 2" GALVANIZADA, ANTICORROSIVO Y PINTURA</t>
  </si>
  <si>
    <t>TABLERO   DE  12  CIRCUITOS  2F 4H (CON   PUERTA   Y CHAPA, CON BARRAJE  DE  125A   BARRA  DE  NEUTRO   Y  BARRA DE  TIERRA.   INCLUYE INTERRUPTORES ENCHUFABLES  MONOFÁSICOS  DE  1X20A,   10  KA</t>
  </si>
  <si>
    <t>TABLERO   DE  8  CIRCUITOS  2F 4H, (CON   PUERTA   Y CHAPA)   CON BARRAJE  DE  75A  BARRA  DE  NEUTRO   Y  BARRA DE  TIERRA.   INCLUYE INTERRUPTORES ENCHUFABLES  MONOFÁSICOS  DE  1X20A,   10  KA</t>
  </si>
  <si>
    <t>SUMINISTRO E INSTALACIÓN DE SISTEMA  DE PUESTA A TIERRA, INCLUYE VARILLA COOPER WELD DE 28 MM X 2.5 M, INCLUYE CONECTORES, TRATAMIENTO SUELO  Y CABLE COBRE AWG # 6</t>
  </si>
  <si>
    <t>SALIDA ILUMINACIÓN EN TUBERÍA METÁLICA EMT DE 1/2", INCLUYE CABLEADO Y APARATOS PARA CONEXIONES</t>
  </si>
  <si>
    <t>SALIDA TOMACORRIENTE COMÚN EN TUBERÍA METÁLICA EMT DE 1/2", INCLUYE CABLEADO Y TOMACORRIENTE</t>
  </si>
  <si>
    <t>SALIDA INTERRUPTOR PARA ILUMINACIÓN EN TUBERÍA METÁLICA EMT DE
1/2", INCLUYE CABLEADO E INTERRUPTOR DOBLE O SENCILLO</t>
  </si>
  <si>
    <t>SUMINISTRO  E INSTALACIÓN DE  LUMINARIA LED HERMÉTICA   DE  50  W REFERENCIA  P24359 IP65</t>
  </si>
  <si>
    <t>SUMINISTRO E INSTALACIÓN DE PANEL LED REDONDO DE INCRUSTAR DE
18W  1200  LUMENES,  LUZ BLANCA, CERTIFICADO, NO INCLUYE SALIDA DE ILUMINACIÓN</t>
  </si>
  <si>
    <t>SUMINISTRO  E INSTALACIÓN DE  LUMINARIA TIPO TORTUGA  - WALL PACK LED COLOR  BLANCO CON DIFUSOR EN VIDRIO ESTRIADO, INCLUYE BOMBILLO LED</t>
  </si>
  <si>
    <t>SUMINISTRO  E INSTALACIÓN DE  PANEL  LED  60  X  60  DE  46  W, DE INCRUSTAR O SOBREPONER</t>
  </si>
  <si>
    <t>REFLECTOR EXTERIOR LED DE 100W,  INCLUYE SOPORTES, FOTOCELDA Y ACCESORIOS PARA FIJACIÓN E INSTALACIÓN</t>
  </si>
  <si>
    <t>3.2</t>
  </si>
  <si>
    <t>3.3</t>
  </si>
  <si>
    <t>3.4</t>
  </si>
  <si>
    <t>3.5</t>
  </si>
  <si>
    <t>3.6</t>
  </si>
  <si>
    <t>3.7</t>
  </si>
  <si>
    <t>3.8</t>
  </si>
  <si>
    <t>4.1</t>
  </si>
  <si>
    <t>4.2</t>
  </si>
  <si>
    <t>5.1</t>
  </si>
  <si>
    <t>5.2</t>
  </si>
  <si>
    <t>5.3</t>
  </si>
  <si>
    <t>5.6</t>
  </si>
  <si>
    <t>5.7</t>
  </si>
  <si>
    <t>5.8</t>
  </si>
  <si>
    <t>5.9</t>
  </si>
  <si>
    <t>5.10</t>
  </si>
  <si>
    <t>5.11</t>
  </si>
  <si>
    <t>5.12</t>
  </si>
  <si>
    <t>5.13</t>
  </si>
  <si>
    <t>6.1</t>
  </si>
  <si>
    <t>6.2</t>
  </si>
  <si>
    <t>6.5</t>
  </si>
  <si>
    <t>6.7</t>
  </si>
  <si>
    <t>6.9</t>
  </si>
  <si>
    <t>7.2</t>
  </si>
  <si>
    <t>7.3</t>
  </si>
  <si>
    <t>7.4</t>
  </si>
  <si>
    <t>8.29</t>
  </si>
  <si>
    <t>9.1</t>
  </si>
  <si>
    <t>9.2</t>
  </si>
  <si>
    <t>9.5</t>
  </si>
  <si>
    <t>9.7</t>
  </si>
  <si>
    <t>9.10</t>
  </si>
  <si>
    <t>9.11</t>
  </si>
  <si>
    <t>9.13</t>
  </si>
  <si>
    <t>9.14</t>
  </si>
  <si>
    <t>9.15</t>
  </si>
  <si>
    <t>10.1</t>
  </si>
  <si>
    <t>10.2</t>
  </si>
  <si>
    <t>10.3</t>
  </si>
  <si>
    <t>10.4</t>
  </si>
  <si>
    <t>10.5</t>
  </si>
  <si>
    <t>10.6</t>
  </si>
  <si>
    <t>10.7</t>
  </si>
  <si>
    <t>10.8</t>
  </si>
  <si>
    <t>10.9</t>
  </si>
  <si>
    <t>10.10</t>
  </si>
  <si>
    <t>11.1</t>
  </si>
  <si>
    <t>11.2</t>
  </si>
  <si>
    <t>11.3</t>
  </si>
  <si>
    <t>11.4</t>
  </si>
  <si>
    <t>11.5</t>
  </si>
  <si>
    <t>11.6</t>
  </si>
  <si>
    <t>11.7</t>
  </si>
  <si>
    <t>11.8</t>
  </si>
  <si>
    <t>11.9</t>
  </si>
  <si>
    <t>12.1</t>
  </si>
  <si>
    <t>12.2</t>
  </si>
  <si>
    <t>12.3</t>
  </si>
  <si>
    <t>12.4</t>
  </si>
  <si>
    <t>12.5</t>
  </si>
  <si>
    <t>12.6</t>
  </si>
  <si>
    <t>12.7</t>
  </si>
  <si>
    <t>12.8</t>
  </si>
  <si>
    <t>12.9</t>
  </si>
  <si>
    <t>12.10</t>
  </si>
  <si>
    <t>12.11</t>
  </si>
  <si>
    <t>SUMINISTRO E INSTALACIÓN DE VALLA INFORMATIVA EN LONA DE 3.00X2.00 MTS. INCLUYE ARTE Y ESTRUCTURA DE SOPORTE</t>
  </si>
  <si>
    <t>3.1</t>
  </si>
  <si>
    <t>2.1</t>
  </si>
  <si>
    <t>2.2</t>
  </si>
  <si>
    <t>2.3</t>
  </si>
  <si>
    <t>2.4</t>
  </si>
  <si>
    <t>2.5</t>
  </si>
  <si>
    <t>2.6</t>
  </si>
  <si>
    <t>2.7</t>
  </si>
  <si>
    <t>2.8</t>
  </si>
  <si>
    <t>2.9</t>
  </si>
  <si>
    <t>2.10</t>
  </si>
  <si>
    <t>2.11</t>
  </si>
  <si>
    <t>2.12</t>
  </si>
  <si>
    <t>2.13</t>
  </si>
  <si>
    <t>2.14</t>
  </si>
  <si>
    <t>2.15</t>
  </si>
  <si>
    <t>2.16</t>
  </si>
  <si>
    <t>2.17</t>
  </si>
  <si>
    <t>1.1</t>
  </si>
  <si>
    <t>1.2</t>
  </si>
  <si>
    <t>PINTURA ESMALTE SOBRE REJAS, PUERTAS Y VENTANAS DE MADERA, 2 MANOS</t>
  </si>
  <si>
    <t>PINTURA ESMALTE SOBRE REJAS, PUERTAS Y VENTANAS METALICAS, 2 MANOS</t>
  </si>
  <si>
    <t>PLAN DE ADAPTACIÓN GUIA AMBIENTAL</t>
  </si>
  <si>
    <t>PLAN DE SEÑALIZACIÓN, MANEJO Y LIMPIEZA</t>
  </si>
  <si>
    <t>VALOR TOTAL PRECONSTRUCCIÓN INCLUIDO IVA</t>
  </si>
  <si>
    <t>LIMPIEZA FINAL DE OBRA</t>
  </si>
  <si>
    <t>INSTALACIONES ELECTRICAS</t>
  </si>
  <si>
    <t>CARPINTERÍA METÁLICA</t>
  </si>
  <si>
    <t>APARATOS SANITARIOS Y ACCESORIOS SANITARIOS</t>
  </si>
  <si>
    <t>ACABADOS DE PISOS, MUROS, TECHOS Y CIELO RASOS</t>
  </si>
  <si>
    <t>INSTALACIONES HIDROSANITARIAS</t>
  </si>
  <si>
    <t>PISOS, BASES Y RELLENOS</t>
  </si>
  <si>
    <t>MAMPOSTERIA</t>
  </si>
  <si>
    <t>CUBIERTAS</t>
  </si>
  <si>
    <t>ESTRUCTURAS METÁLICAS</t>
  </si>
  <si>
    <t>ESTRUCTURAS EN CONCRETO</t>
  </si>
  <si>
    <t>ESMONTES, DEMOLICIONES, EXCAVACIONES Y RETIROS</t>
  </si>
  <si>
    <t>PRELIMINARES</t>
  </si>
  <si>
    <t>PRECONSTRUCCIÓN</t>
  </si>
  <si>
    <t>MEJORAMIENTO DE INFRAESTRUCTURA DE INSTITUCIONES EDUCATIVAS OFICIALES DEL MUNICIPIO DE SOLEDAD</t>
  </si>
  <si>
    <t>IVA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</si>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</sst>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5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76" fontId="59" fillId="0" borderId="40" xfId="39" applyNumberFormat="1" applyFont="1" applyBorder="1" applyAlignment="1">
      <alignment horizontal="right" vertical="center"/>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76" fontId="59" fillId="0" borderId="50" xfId="39" applyNumberFormat="1" applyFont="1" applyBorder="1" applyAlignment="1">
      <alignment horizontal="right"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0" borderId="18" xfId="74" applyFont="1" applyBorder="1" applyAlignment="1">
      <alignment horizontal="center" vertical="center" wrapText="1"/>
    </xf>
    <xf numFmtId="0" fontId="59" fillId="24" borderId="43" xfId="73" applyFont="1" applyFill="1" applyBorder="1" applyAlignment="1">
      <alignment horizontal="center" vertical="center"/>
    </xf>
    <xf numFmtId="49" fontId="59" fillId="0" borderId="0" xfId="131" applyNumberFormat="1" applyFont="1" applyAlignment="1">
      <alignment horizontal="center" vertical="center"/>
    </xf>
    <xf numFmtId="0" fontId="58" fillId="0" borderId="0" xfId="90" applyFont="1" applyAlignment="1">
      <alignment horizontal="center"/>
    </xf>
    <xf numFmtId="0" fontId="61" fillId="0" borderId="0" xfId="0" applyFont="1" applyAlignment="1">
      <alignment horizontal="center" vertical="center" wrapText="1"/>
    </xf>
    <xf numFmtId="0" fontId="61" fillId="0" borderId="14" xfId="0" applyFont="1" applyBorder="1" applyAlignment="1">
      <alignment horizontal="center" vertical="center" wrapText="1"/>
    </xf>
    <xf numFmtId="2" fontId="61" fillId="0" borderId="18" xfId="73" applyNumberFormat="1" applyFont="1" applyBorder="1" applyAlignment="1">
      <alignment horizontal="center" vertical="center"/>
    </xf>
    <xf numFmtId="0" fontId="61" fillId="0" borderId="21" xfId="128" applyFont="1" applyBorder="1" applyAlignment="1">
      <alignment horizontal="center" vertical="center"/>
    </xf>
    <xf numFmtId="2" fontId="61" fillId="0" borderId="0" xfId="128" applyNumberFormat="1" applyFont="1" applyAlignment="1">
      <alignment horizontal="center"/>
    </xf>
    <xf numFmtId="2" fontId="59" fillId="0" borderId="0" xfId="130" applyNumberFormat="1" applyFont="1" applyAlignment="1">
      <alignment horizontal="center" vertical="top"/>
    </xf>
    <xf numFmtId="2" fontId="59" fillId="0" borderId="14" xfId="130" applyNumberFormat="1" applyFont="1" applyBorder="1" applyAlignment="1">
      <alignment horizontal="center"/>
    </xf>
    <xf numFmtId="2" fontId="59" fillId="24" borderId="43" xfId="73" applyNumberFormat="1" applyFont="1" applyFill="1" applyBorder="1" applyAlignment="1">
      <alignment horizontal="center" vertical="center"/>
    </xf>
    <xf numFmtId="2" fontId="61" fillId="0" borderId="18" xfId="74" applyNumberFormat="1" applyFont="1" applyBorder="1" applyAlignment="1">
      <alignment horizontal="center" vertical="center" wrapText="1"/>
    </xf>
    <xf numFmtId="2" fontId="61" fillId="0" borderId="18" xfId="39" applyNumberFormat="1" applyFont="1" applyBorder="1" applyAlignment="1">
      <alignment horizontal="center" vertical="center" wrapText="1"/>
    </xf>
    <xf numFmtId="2" fontId="61" fillId="0" borderId="18" xfId="73" applyNumberFormat="1" applyFont="1" applyBorder="1" applyAlignment="1">
      <alignment horizontal="center" vertical="center" wrapText="1"/>
    </xf>
    <xf numFmtId="2" fontId="59" fillId="0" borderId="0" xfId="131" applyNumberFormat="1" applyFont="1" applyAlignment="1">
      <alignment horizontal="center" vertical="center"/>
    </xf>
    <xf numFmtId="2" fontId="59" fillId="0" borderId="22" xfId="128" applyNumberFormat="1" applyFont="1" applyBorder="1" applyAlignment="1">
      <alignment horizontal="center" vertical="center"/>
    </xf>
    <xf numFmtId="2" fontId="61" fillId="0" borderId="22" xfId="129" applyNumberFormat="1" applyFont="1" applyBorder="1" applyAlignment="1">
      <alignment horizontal="center" vertical="center"/>
    </xf>
    <xf numFmtId="2" fontId="61" fillId="0" borderId="21" xfId="128" applyNumberFormat="1" applyFont="1" applyBorder="1" applyAlignment="1">
      <alignment horizontal="center" vertical="center"/>
    </xf>
    <xf numFmtId="2" fontId="59" fillId="0" borderId="31" xfId="129" applyNumberFormat="1" applyFont="1" applyBorder="1" applyAlignment="1">
      <alignment horizontal="center" vertical="center"/>
    </xf>
    <xf numFmtId="2" fontId="60" fillId="0" borderId="83" xfId="89" applyNumberFormat="1" applyFont="1" applyBorder="1" applyAlignment="1">
      <alignment horizontal="center"/>
    </xf>
    <xf numFmtId="2" fontId="60" fillId="0" borderId="0" xfId="89" applyNumberFormat="1" applyFont="1" applyAlignment="1">
      <alignment horizontal="center"/>
    </xf>
    <xf numFmtId="2" fontId="61" fillId="0" borderId="0" xfId="89" applyNumberFormat="1" applyFont="1" applyAlignment="1">
      <alignment horizontal="center"/>
    </xf>
    <xf numFmtId="176" fontId="59" fillId="0" borderId="0" xfId="130" applyNumberFormat="1" applyFont="1" applyAlignment="1">
      <alignment horizontal="center" vertical="top"/>
    </xf>
    <xf numFmtId="176" fontId="59" fillId="0" borderId="14" xfId="130" applyNumberFormat="1" applyFont="1" applyBorder="1" applyAlignment="1">
      <alignment horizontal="center"/>
    </xf>
    <xf numFmtId="176" fontId="59" fillId="24" borderId="43" xfId="73" applyNumberFormat="1" applyFont="1" applyFill="1" applyBorder="1" applyAlignment="1">
      <alignment horizontal="center" vertical="center"/>
    </xf>
    <xf numFmtId="176" fontId="61" fillId="0" borderId="24" xfId="62" applyNumberFormat="1" applyFont="1" applyBorder="1" applyAlignment="1">
      <alignment horizontal="center" vertical="center" wrapText="1"/>
    </xf>
    <xf numFmtId="176" fontId="61" fillId="0" borderId="14" xfId="89" applyNumberFormat="1" applyFont="1" applyBorder="1" applyAlignment="1">
      <alignment horizontal="center"/>
    </xf>
    <xf numFmtId="176" fontId="61" fillId="0" borderId="18" xfId="73" applyNumberFormat="1" applyFont="1" applyBorder="1" applyAlignment="1">
      <alignment horizontal="center" vertical="center" wrapText="1"/>
    </xf>
    <xf numFmtId="176" fontId="61" fillId="0" borderId="45" xfId="62" applyNumberFormat="1" applyFont="1" applyBorder="1" applyAlignment="1">
      <alignment horizontal="center" vertical="center" wrapText="1"/>
    </xf>
    <xf numFmtId="176" fontId="59" fillId="0" borderId="0" xfId="131" applyNumberFormat="1" applyFont="1" applyAlignment="1">
      <alignment horizontal="center" vertical="center"/>
    </xf>
    <xf numFmtId="176" fontId="64" fillId="0" borderId="17" xfId="128" applyNumberFormat="1" applyFont="1" applyBorder="1" applyAlignment="1">
      <alignment horizontal="center" vertical="center"/>
    </xf>
    <xf numFmtId="176" fontId="59" fillId="0" borderId="23" xfId="128" applyNumberFormat="1" applyFont="1" applyBorder="1" applyAlignment="1">
      <alignment horizontal="center" vertical="center"/>
    </xf>
    <xf numFmtId="176" fontId="61" fillId="0" borderId="23" xfId="128" applyNumberFormat="1" applyFont="1" applyBorder="1" applyAlignment="1">
      <alignment horizontal="center" vertical="center"/>
    </xf>
    <xf numFmtId="176" fontId="61" fillId="0" borderId="21" xfId="128" applyNumberFormat="1" applyFont="1" applyBorder="1" applyAlignment="1">
      <alignment horizontal="center" vertical="center"/>
    </xf>
    <xf numFmtId="176" fontId="61" fillId="0" borderId="28" xfId="128" applyNumberFormat="1" applyFont="1" applyBorder="1" applyAlignment="1">
      <alignment horizontal="center" vertical="center"/>
    </xf>
    <xf numFmtId="176" fontId="61" fillId="0" borderId="0" xfId="129" applyNumberFormat="1" applyFont="1" applyAlignment="1">
      <alignment horizontal="center"/>
    </xf>
    <xf numFmtId="176" fontId="59" fillId="26" borderId="18" xfId="60" applyNumberFormat="1" applyFont="1" applyFill="1" applyBorder="1" applyAlignment="1">
      <alignment horizontal="center" vertical="center"/>
    </xf>
    <xf numFmtId="176" fontId="60" fillId="0" borderId="83" xfId="89" applyNumberFormat="1" applyFont="1" applyBorder="1" applyAlignment="1">
      <alignment horizontal="center"/>
    </xf>
    <xf numFmtId="176" fontId="60" fillId="0" borderId="0" xfId="89" applyNumberFormat="1" applyFont="1" applyAlignment="1">
      <alignment horizontal="center"/>
    </xf>
    <xf numFmtId="176" fontId="61" fillId="0" borderId="0" xfId="89" applyNumberFormat="1" applyFont="1" applyAlignment="1">
      <alignment horizontal="center"/>
    </xf>
    <xf numFmtId="8" fontId="61" fillId="0" borderId="18" xfId="73" applyNumberFormat="1" applyFont="1" applyBorder="1" applyAlignment="1">
      <alignment horizontal="center" vertical="center" wrapText="1"/>
    </xf>
    <xf numFmtId="0" fontId="61" fillId="0" borderId="18" xfId="74" applyNumberFormat="1" applyFont="1" applyBorder="1" applyAlignment="1">
      <alignment horizontal="center" vertical="center" wrapText="1"/>
    </xf>
    <xf numFmtId="8" fontId="61" fillId="0" borderId="18" xfId="74" applyNumberFormat="1" applyFont="1" applyBorder="1" applyAlignment="1">
      <alignment horizontal="center" vertical="center" wrapText="1"/>
    </xf>
    <xf numFmtId="8" fontId="61" fillId="0" borderId="18" xfId="62" applyNumberFormat="1" applyFont="1" applyBorder="1" applyAlignment="1">
      <alignment horizontal="center" vertical="center" wrapText="1"/>
    </xf>
    <xf numFmtId="0" fontId="59" fillId="0" borderId="0" xfId="130" applyFont="1" applyAlignment="1">
      <alignment horizontal="left" vertical="top"/>
    </xf>
    <xf numFmtId="0" fontId="59" fillId="0" borderId="14" xfId="130" applyFont="1" applyBorder="1" applyAlignment="1">
      <alignment horizontal="left"/>
    </xf>
    <xf numFmtId="0" fontId="59" fillId="24" borderId="43" xfId="73" applyFont="1" applyFill="1" applyBorder="1" applyAlignment="1">
      <alignment horizontal="left" vertical="center"/>
    </xf>
    <xf numFmtId="0" fontId="61" fillId="0" borderId="14" xfId="89" applyFont="1" applyBorder="1" applyAlignment="1">
      <alignment horizontal="left"/>
    </xf>
    <xf numFmtId="49" fontId="59" fillId="0" borderId="0" xfId="131" applyNumberFormat="1" applyFont="1" applyAlignment="1">
      <alignment horizontal="left" vertical="center"/>
    </xf>
    <xf numFmtId="0" fontId="61" fillId="0" borderId="0" xfId="128" applyFont="1" applyAlignment="1">
      <alignment horizontal="left"/>
    </xf>
    <xf numFmtId="0" fontId="61" fillId="0" borderId="65" xfId="0" applyFont="1" applyBorder="1" applyAlignment="1">
      <alignment horizontal="left" vertical="center" wrapText="1"/>
    </xf>
    <xf numFmtId="0" fontId="61" fillId="0" borderId="45" xfId="0" applyFont="1" applyBorder="1" applyAlignment="1">
      <alignment horizontal="left" vertical="center" wrapText="1"/>
    </xf>
    <xf numFmtId="0" fontId="61" fillId="0" borderId="24" xfId="0" applyFont="1" applyBorder="1" applyAlignment="1">
      <alignment horizontal="left" vertical="center" wrapText="1"/>
    </xf>
    <xf numFmtId="185" fontId="60" fillId="0" borderId="83" xfId="34" applyNumberFormat="1" applyFont="1" applyBorder="1" applyAlignment="1">
      <alignment horizontal="left"/>
    </xf>
    <xf numFmtId="0" fontId="60" fillId="0" borderId="0" xfId="89" applyFont="1" applyAlignment="1">
      <alignment horizontal="left"/>
    </xf>
    <xf numFmtId="0" fontId="61" fillId="0" borderId="0" xfId="89" applyFont="1" applyAlignment="1">
      <alignment horizontal="left"/>
    </xf>
    <xf numFmtId="10" fontId="61" fillId="27" borderId="30" xfId="95" applyNumberFormat="1" applyFont="1" applyFill="1" applyBorder="1" applyAlignment="1">
      <alignment horizontal="center" vertical="center"/>
    </xf>
    <xf numFmtId="0" fontId="7" fillId="0" borderId="92" xfId="0" applyFont="1" applyBorder="1" applyAlignment="1">
      <alignment horizontal="left" vertical="center"/>
    </xf>
    <xf numFmtId="0" fontId="6" fillId="0" borderId="93" xfId="0" applyFont="1" applyBorder="1" applyAlignment="1">
      <alignment horizontal="center" vertical="center"/>
    </xf>
    <xf numFmtId="0" fontId="7" fillId="0" borderId="93" xfId="0" applyFont="1" applyBorder="1" applyAlignment="1">
      <alignment horizontal="left" vertical="center"/>
    </xf>
    <xf numFmtId="0" fontId="6" fillId="0" borderId="94" xfId="0" applyFont="1" applyBorder="1" applyAlignment="1">
      <alignment horizontal="left" vertical="center"/>
    </xf>
    <xf numFmtId="9" fontId="61" fillId="0" borderId="18" xfId="74" applyNumberFormat="1" applyFont="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9" xfId="89" applyFont="1" applyBorder="1" applyAlignment="1">
      <alignment horizontal="center" wrapText="1"/>
    </xf>
    <xf numFmtId="0" fontId="54" fillId="0" borderId="90" xfId="89" applyFont="1" applyBorder="1" applyAlignment="1">
      <alignment horizontal="center" wrapText="1"/>
    </xf>
    <xf numFmtId="0" fontId="54" fillId="0" borderId="91"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center" vertical="center"/>
    </xf>
    <xf numFmtId="0" fontId="59" fillId="24" borderId="14" xfId="73" applyFont="1" applyFill="1" applyBorder="1" applyAlignment="1">
      <alignment horizontal="center" vertical="center"/>
    </xf>
    <xf numFmtId="0" fontId="59" fillId="24" borderId="15" xfId="73" applyFont="1" applyFill="1" applyBorder="1" applyAlignment="1">
      <alignment horizontal="center"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2" fontId="59" fillId="25" borderId="29" xfId="73" applyNumberFormat="1" applyFont="1" applyFill="1" applyBorder="1" applyAlignment="1">
      <alignment horizontal="center" vertical="center" wrapText="1"/>
    </xf>
    <xf numFmtId="2" fontId="59" fillId="25" borderId="20" xfId="73" applyNumberFormat="1" applyFont="1" applyFill="1" applyBorder="1" applyAlignment="1">
      <alignment horizontal="center" vertical="center" wrapText="1"/>
    </xf>
    <xf numFmtId="176" fontId="59" fillId="25" borderId="29" xfId="73" applyNumberFormat="1" applyFont="1" applyFill="1" applyBorder="1" applyAlignment="1">
      <alignment horizontal="center" vertical="center" wrapText="1"/>
    </xf>
    <xf numFmtId="176"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95"/>
  <sheetViews>
    <sheetView showGridLines="0" tabSelected="1" view="pageBreakPreview" zoomScale="80" zoomScaleNormal="100" zoomScaleSheetLayoutView="80" zoomScalePageLayoutView="55" workbookViewId="0">
      <selection activeCell="D10" sqref="D10:G173"/>
    </sheetView>
  </sheetViews>
  <sheetFormatPr baseColWidth="10" defaultColWidth="11.42578125" defaultRowHeight="14.25"/>
  <cols>
    <col min="1" max="2" width="3.42578125" style="235" customWidth="1"/>
    <col min="3" max="3" width="5.140625" style="235" customWidth="1"/>
    <col min="4" max="4" width="15.42578125" style="306" customWidth="1"/>
    <col min="5" max="5" width="16.140625" style="306" customWidth="1"/>
    <col min="6" max="6" width="17.42578125" style="235" customWidth="1"/>
    <col min="7" max="7" width="73.42578125" style="365" customWidth="1"/>
    <col min="8" max="8" width="8.5703125" style="306" customWidth="1"/>
    <col min="9" max="9" width="18.5703125" style="331" customWidth="1"/>
    <col min="10" max="10" width="23.5703125" style="349" customWidth="1"/>
    <col min="11" max="11" width="30" style="235" customWidth="1"/>
    <col min="12" max="12" width="3.42578125" style="235" customWidth="1"/>
    <col min="13" max="13" width="2.5703125" style="235" customWidth="1"/>
    <col min="14" max="16384" width="11.42578125" style="235"/>
  </cols>
  <sheetData>
    <row r="1" spans="1:13" ht="15" thickBot="1"/>
    <row r="2" spans="1:13" ht="22.5" customHeight="1">
      <c r="A2" s="232"/>
      <c r="B2" s="233"/>
      <c r="C2" s="386" t="s">
        <v>0</v>
      </c>
      <c r="D2" s="387"/>
      <c r="E2" s="387"/>
      <c r="F2" s="388"/>
      <c r="G2" s="354"/>
      <c r="H2" s="308"/>
      <c r="I2" s="318"/>
      <c r="J2" s="332"/>
      <c r="K2" s="308"/>
      <c r="L2" s="234"/>
      <c r="M2" s="232"/>
    </row>
    <row r="3" spans="1:13" ht="15.75" customHeight="1" thickBot="1">
      <c r="A3" s="232"/>
      <c r="B3" s="233"/>
      <c r="C3" s="367"/>
      <c r="D3" s="368" t="s">
        <v>1</v>
      </c>
      <c r="E3" s="369"/>
      <c r="F3" s="370"/>
      <c r="G3" s="355"/>
      <c r="H3" s="307"/>
      <c r="I3" s="319"/>
      <c r="J3" s="333"/>
      <c r="K3" s="307"/>
      <c r="L3" s="234"/>
      <c r="M3" s="232"/>
    </row>
    <row r="4" spans="1:13" s="239" customFormat="1" ht="15">
      <c r="A4" s="236"/>
      <c r="B4" s="237"/>
      <c r="C4" s="377" t="s">
        <v>2</v>
      </c>
      <c r="D4" s="378"/>
      <c r="E4" s="378"/>
      <c r="F4" s="378"/>
      <c r="G4" s="378"/>
      <c r="H4" s="378"/>
      <c r="I4" s="378"/>
      <c r="J4" s="378"/>
      <c r="K4" s="379"/>
      <c r="L4" s="238"/>
      <c r="M4" s="236"/>
    </row>
    <row r="5" spans="1:13" ht="43.5" customHeight="1">
      <c r="A5" s="232"/>
      <c r="B5" s="240"/>
      <c r="C5" s="380"/>
      <c r="D5" s="381"/>
      <c r="E5" s="381"/>
      <c r="F5" s="381"/>
      <c r="G5" s="381"/>
      <c r="H5" s="381"/>
      <c r="I5" s="381"/>
      <c r="J5" s="381"/>
      <c r="K5" s="382"/>
      <c r="L5" s="234"/>
      <c r="M5" s="232"/>
    </row>
    <row r="6" spans="1:13" ht="42.75" customHeight="1">
      <c r="A6" s="232"/>
      <c r="B6" s="240"/>
      <c r="C6" s="383" t="s">
        <v>3</v>
      </c>
      <c r="D6" s="384"/>
      <c r="E6" s="384"/>
      <c r="F6" s="384"/>
      <c r="G6" s="384"/>
      <c r="H6" s="384"/>
      <c r="I6" s="384"/>
      <c r="J6" s="384"/>
      <c r="K6" s="385"/>
      <c r="L6" s="234"/>
      <c r="M6" s="232"/>
    </row>
    <row r="7" spans="1:13" ht="30" customHeight="1" thickBot="1">
      <c r="A7" s="232"/>
      <c r="B7" s="233"/>
      <c r="C7" s="391" t="s">
        <v>346</v>
      </c>
      <c r="D7" s="392"/>
      <c r="E7" s="392"/>
      <c r="F7" s="392"/>
      <c r="G7" s="392"/>
      <c r="H7" s="392"/>
      <c r="I7" s="392"/>
      <c r="J7" s="392"/>
      <c r="K7" s="393"/>
      <c r="L7" s="234"/>
      <c r="M7" s="232"/>
    </row>
    <row r="8" spans="1:13" ht="30" customHeight="1">
      <c r="A8" s="232"/>
      <c r="B8" s="233"/>
      <c r="C8" s="372" t="s">
        <v>4</v>
      </c>
      <c r="D8" s="374" t="s">
        <v>5</v>
      </c>
      <c r="E8" s="376" t="s">
        <v>6</v>
      </c>
      <c r="F8" s="376"/>
      <c r="G8" s="372" t="s">
        <v>7</v>
      </c>
      <c r="H8" s="374" t="s">
        <v>8</v>
      </c>
      <c r="I8" s="404" t="s">
        <v>9</v>
      </c>
      <c r="J8" s="406" t="s">
        <v>10</v>
      </c>
      <c r="K8" s="408" t="s">
        <v>11</v>
      </c>
      <c r="L8" s="234"/>
      <c r="M8" s="232"/>
    </row>
    <row r="9" spans="1:13" ht="30" customHeight="1" thickBot="1">
      <c r="A9" s="232"/>
      <c r="B9" s="233"/>
      <c r="C9" s="373"/>
      <c r="D9" s="375"/>
      <c r="E9" s="241" t="s">
        <v>12</v>
      </c>
      <c r="F9" s="241" t="s">
        <v>13</v>
      </c>
      <c r="G9" s="373"/>
      <c r="H9" s="375"/>
      <c r="I9" s="405"/>
      <c r="J9" s="407"/>
      <c r="K9" s="409"/>
      <c r="L9" s="234"/>
      <c r="M9" s="232"/>
    </row>
    <row r="10" spans="1:13" ht="30" customHeight="1" thickBot="1">
      <c r="A10" s="232"/>
      <c r="B10" s="233"/>
      <c r="C10" s="242"/>
      <c r="D10" s="310">
        <v>0</v>
      </c>
      <c r="E10" s="243"/>
      <c r="F10" s="243"/>
      <c r="G10" s="356" t="s">
        <v>345</v>
      </c>
      <c r="H10" s="310"/>
      <c r="I10" s="320"/>
      <c r="J10" s="334"/>
      <c r="K10" s="244"/>
      <c r="L10" s="234"/>
      <c r="M10" s="232"/>
    </row>
    <row r="11" spans="1:13" ht="39.75" customHeight="1">
      <c r="A11" s="232"/>
      <c r="B11" s="233"/>
      <c r="C11" s="245">
        <v>1</v>
      </c>
      <c r="D11" s="246"/>
      <c r="E11" s="246"/>
      <c r="F11" s="246"/>
      <c r="G11" s="247" t="s">
        <v>100</v>
      </c>
      <c r="H11" s="309" t="s">
        <v>99</v>
      </c>
      <c r="I11" s="351">
        <v>1</v>
      </c>
      <c r="J11" s="352">
        <v>49783208</v>
      </c>
      <c r="K11" s="248">
        <f t="shared" ref="K11" si="0">+ROUND(I11*J11,0)</f>
        <v>49783208</v>
      </c>
      <c r="L11" s="234"/>
      <c r="M11" s="232"/>
    </row>
    <row r="12" spans="1:13" ht="39.75" customHeight="1">
      <c r="A12" s="232"/>
      <c r="B12" s="233"/>
      <c r="C12" s="245">
        <v>1</v>
      </c>
      <c r="D12" s="246"/>
      <c r="E12" s="246"/>
      <c r="F12" s="246"/>
      <c r="G12" s="247" t="s">
        <v>347</v>
      </c>
      <c r="H12" s="309" t="s">
        <v>348</v>
      </c>
      <c r="I12" s="371">
        <v>0.19</v>
      </c>
      <c r="J12" s="352">
        <f>+J11</f>
        <v>49783208</v>
      </c>
      <c r="K12" s="248">
        <f t="shared" ref="K12" si="1">+ROUND(I12*J12,0)</f>
        <v>9458810</v>
      </c>
      <c r="L12" s="234"/>
      <c r="M12" s="232"/>
    </row>
    <row r="13" spans="1:13" ht="30" customHeight="1" thickBot="1">
      <c r="A13" s="232"/>
      <c r="B13" s="233"/>
      <c r="C13" s="249" t="s">
        <v>14</v>
      </c>
      <c r="D13" s="250"/>
      <c r="E13" s="250"/>
      <c r="F13" s="250"/>
      <c r="G13" s="251"/>
      <c r="H13" s="250"/>
      <c r="I13" s="322"/>
      <c r="J13" s="335"/>
      <c r="K13" s="252">
        <f>+K12+K11</f>
        <v>59242018</v>
      </c>
      <c r="L13" s="234"/>
      <c r="M13" s="232"/>
    </row>
    <row r="14" spans="1:13" ht="30" customHeight="1" thickBot="1">
      <c r="A14" s="232"/>
      <c r="B14" s="233"/>
      <c r="C14" s="242"/>
      <c r="D14" s="310">
        <v>1</v>
      </c>
      <c r="E14" s="243"/>
      <c r="F14" s="243"/>
      <c r="G14" s="356" t="s">
        <v>344</v>
      </c>
      <c r="H14" s="310"/>
      <c r="I14" s="320"/>
      <c r="J14" s="334"/>
      <c r="K14" s="244"/>
      <c r="L14" s="234"/>
      <c r="M14" s="232"/>
    </row>
    <row r="15" spans="1:13" ht="30" customHeight="1">
      <c r="A15" s="232"/>
      <c r="B15" s="233"/>
      <c r="C15" s="245">
        <v>2</v>
      </c>
      <c r="D15" s="246" t="s">
        <v>325</v>
      </c>
      <c r="E15" s="246"/>
      <c r="F15" s="246"/>
      <c r="G15" s="247" t="s">
        <v>101</v>
      </c>
      <c r="H15" s="309" t="s">
        <v>102</v>
      </c>
      <c r="I15" s="321">
        <v>400</v>
      </c>
      <c r="J15" s="352">
        <v>33338.25</v>
      </c>
      <c r="K15" s="248">
        <f t="shared" ref="K15:K16" si="2">+ROUND(I15*J15,0)</f>
        <v>13335300</v>
      </c>
      <c r="L15" s="234"/>
      <c r="M15" s="232"/>
    </row>
    <row r="16" spans="1:13" ht="50.25" customHeight="1">
      <c r="A16" s="232"/>
      <c r="B16" s="233"/>
      <c r="C16" s="245">
        <v>3</v>
      </c>
      <c r="D16" s="246" t="s">
        <v>326</v>
      </c>
      <c r="E16" s="246"/>
      <c r="F16" s="246"/>
      <c r="G16" s="247" t="s">
        <v>306</v>
      </c>
      <c r="H16" s="309" t="s">
        <v>99</v>
      </c>
      <c r="I16" s="321">
        <v>4</v>
      </c>
      <c r="J16" s="352">
        <v>4804004.7</v>
      </c>
      <c r="K16" s="248">
        <f t="shared" si="2"/>
        <v>19216019</v>
      </c>
      <c r="L16" s="234"/>
      <c r="M16" s="232"/>
    </row>
    <row r="17" spans="1:14" ht="30" customHeight="1" thickBot="1">
      <c r="A17" s="232"/>
      <c r="B17" s="233"/>
      <c r="C17" s="249" t="s">
        <v>14</v>
      </c>
      <c r="D17" s="255"/>
      <c r="E17" s="255"/>
      <c r="F17" s="254"/>
      <c r="G17" s="357"/>
      <c r="H17" s="255"/>
      <c r="I17" s="322"/>
      <c r="J17" s="336"/>
      <c r="K17" s="252">
        <f>+K16+K15</f>
        <v>32551319</v>
      </c>
      <c r="L17" s="234"/>
      <c r="M17" s="232"/>
    </row>
    <row r="18" spans="1:14" ht="30" customHeight="1" thickBot="1">
      <c r="A18" s="232"/>
      <c r="B18" s="233"/>
      <c r="C18" s="242"/>
      <c r="D18" s="310">
        <v>2</v>
      </c>
      <c r="E18" s="243"/>
      <c r="F18" s="243"/>
      <c r="G18" s="356" t="s">
        <v>343</v>
      </c>
      <c r="H18" s="310"/>
      <c r="I18" s="320"/>
      <c r="J18" s="334"/>
      <c r="K18" s="244"/>
      <c r="L18" s="234"/>
      <c r="M18" s="232"/>
    </row>
    <row r="19" spans="1:14" ht="30" customHeight="1">
      <c r="A19" s="232"/>
      <c r="B19" s="233"/>
      <c r="C19" s="245">
        <v>4</v>
      </c>
      <c r="D19" s="256" t="s">
        <v>308</v>
      </c>
      <c r="E19" s="256"/>
      <c r="F19" s="256"/>
      <c r="G19" s="257" t="s">
        <v>103</v>
      </c>
      <c r="H19" s="260" t="s">
        <v>104</v>
      </c>
      <c r="I19" s="323">
        <v>2012</v>
      </c>
      <c r="J19" s="350">
        <v>107325</v>
      </c>
      <c r="K19" s="248">
        <f t="shared" ref="K19:K35" si="3">+ROUND(I19*J19,0)</f>
        <v>215937900</v>
      </c>
      <c r="L19" s="234"/>
      <c r="M19" s="232"/>
    </row>
    <row r="20" spans="1:14" ht="30" customHeight="1">
      <c r="A20" s="232"/>
      <c r="B20" s="233"/>
      <c r="C20" s="245">
        <v>5</v>
      </c>
      <c r="D20" s="258" t="s">
        <v>309</v>
      </c>
      <c r="E20" s="258"/>
      <c r="F20" s="258"/>
      <c r="G20" s="257" t="s">
        <v>105</v>
      </c>
      <c r="H20" s="260" t="s">
        <v>104</v>
      </c>
      <c r="I20" s="323">
        <v>715</v>
      </c>
      <c r="J20" s="350">
        <v>53325</v>
      </c>
      <c r="K20" s="248">
        <f t="shared" si="3"/>
        <v>38127375</v>
      </c>
      <c r="L20" s="234"/>
      <c r="M20" s="232"/>
    </row>
    <row r="21" spans="1:14" ht="30" customHeight="1">
      <c r="A21" s="232"/>
      <c r="B21" s="233"/>
      <c r="C21" s="245">
        <v>6</v>
      </c>
      <c r="D21" s="256" t="s">
        <v>310</v>
      </c>
      <c r="E21" s="256"/>
      <c r="F21" s="256"/>
      <c r="G21" s="257" t="s">
        <v>106</v>
      </c>
      <c r="H21" s="260" t="s">
        <v>104</v>
      </c>
      <c r="I21" s="323">
        <v>955</v>
      </c>
      <c r="J21" s="350">
        <v>59832.000000000007</v>
      </c>
      <c r="K21" s="248">
        <f t="shared" si="3"/>
        <v>57139560</v>
      </c>
      <c r="L21" s="234"/>
      <c r="M21" s="232"/>
    </row>
    <row r="22" spans="1:14" s="232" customFormat="1" ht="30" customHeight="1">
      <c r="B22" s="233"/>
      <c r="C22" s="245">
        <v>7</v>
      </c>
      <c r="D22" s="256" t="s">
        <v>311</v>
      </c>
      <c r="E22" s="253"/>
      <c r="F22" s="253"/>
      <c r="G22" s="257" t="s">
        <v>107</v>
      </c>
      <c r="H22" s="260" t="s">
        <v>99</v>
      </c>
      <c r="I22" s="323">
        <v>74</v>
      </c>
      <c r="J22" s="350">
        <v>144521.55000000002</v>
      </c>
      <c r="K22" s="248">
        <f t="shared" si="3"/>
        <v>10694595</v>
      </c>
      <c r="L22" s="234"/>
      <c r="N22" s="235"/>
    </row>
    <row r="23" spans="1:14" ht="30" customHeight="1">
      <c r="A23" s="232"/>
      <c r="B23" s="233"/>
      <c r="C23" s="245">
        <v>8</v>
      </c>
      <c r="D23" s="258" t="s">
        <v>312</v>
      </c>
      <c r="E23" s="256"/>
      <c r="F23" s="256"/>
      <c r="G23" s="257" t="s">
        <v>108</v>
      </c>
      <c r="H23" s="260" t="s">
        <v>99</v>
      </c>
      <c r="I23" s="323">
        <v>86</v>
      </c>
      <c r="J23" s="350">
        <v>226405.80000000002</v>
      </c>
      <c r="K23" s="248">
        <f t="shared" si="3"/>
        <v>19470899</v>
      </c>
      <c r="L23" s="234"/>
      <c r="M23" s="232"/>
    </row>
    <row r="24" spans="1:14" s="232" customFormat="1" ht="30" customHeight="1">
      <c r="B24" s="233"/>
      <c r="C24" s="259">
        <v>9</v>
      </c>
      <c r="D24" s="256" t="s">
        <v>313</v>
      </c>
      <c r="E24" s="253"/>
      <c r="F24" s="253"/>
      <c r="G24" s="257" t="s">
        <v>109</v>
      </c>
      <c r="H24" s="260" t="s">
        <v>104</v>
      </c>
      <c r="I24" s="323">
        <v>127</v>
      </c>
      <c r="J24" s="350">
        <v>37867.5</v>
      </c>
      <c r="K24" s="248">
        <f t="shared" si="3"/>
        <v>4809173</v>
      </c>
      <c r="L24" s="234"/>
      <c r="N24" s="235"/>
    </row>
    <row r="25" spans="1:14" ht="30" customHeight="1">
      <c r="A25" s="232"/>
      <c r="B25" s="233"/>
      <c r="C25" s="245">
        <v>10</v>
      </c>
      <c r="D25" s="256" t="s">
        <v>314</v>
      </c>
      <c r="E25" s="246"/>
      <c r="F25" s="256"/>
      <c r="G25" s="257" t="s">
        <v>110</v>
      </c>
      <c r="H25" s="260" t="s">
        <v>99</v>
      </c>
      <c r="I25" s="323">
        <v>278</v>
      </c>
      <c r="J25" s="350">
        <v>134408.70000000001</v>
      </c>
      <c r="K25" s="248">
        <f t="shared" si="3"/>
        <v>37365619</v>
      </c>
      <c r="L25" s="234"/>
      <c r="M25" s="232"/>
    </row>
    <row r="26" spans="1:14" ht="30" customHeight="1">
      <c r="A26" s="232"/>
      <c r="B26" s="233"/>
      <c r="C26" s="245">
        <v>11</v>
      </c>
      <c r="D26" s="258" t="s">
        <v>315</v>
      </c>
      <c r="E26" s="256"/>
      <c r="F26" s="256"/>
      <c r="G26" s="257" t="s">
        <v>111</v>
      </c>
      <c r="H26" s="260" t="s">
        <v>99</v>
      </c>
      <c r="I26" s="323">
        <v>44</v>
      </c>
      <c r="J26" s="350">
        <v>1790100.0000000002</v>
      </c>
      <c r="K26" s="248">
        <f t="shared" si="3"/>
        <v>78764400</v>
      </c>
      <c r="L26" s="234"/>
      <c r="M26" s="232"/>
    </row>
    <row r="27" spans="1:14" ht="30" customHeight="1">
      <c r="A27" s="232"/>
      <c r="B27" s="233"/>
      <c r="C27" s="245">
        <v>12</v>
      </c>
      <c r="D27" s="256" t="s">
        <v>316</v>
      </c>
      <c r="E27" s="258"/>
      <c r="F27" s="258"/>
      <c r="G27" s="257" t="s">
        <v>112</v>
      </c>
      <c r="H27" s="260" t="s">
        <v>99</v>
      </c>
      <c r="I27" s="323">
        <v>32</v>
      </c>
      <c r="J27" s="350">
        <v>1928070.0000000002</v>
      </c>
      <c r="K27" s="248">
        <f t="shared" si="3"/>
        <v>61698240</v>
      </c>
      <c r="L27" s="234"/>
      <c r="M27" s="232"/>
    </row>
    <row r="28" spans="1:14" ht="30" customHeight="1">
      <c r="A28" s="232"/>
      <c r="B28" s="233"/>
      <c r="C28" s="245">
        <v>13</v>
      </c>
      <c r="D28" s="256" t="s">
        <v>317</v>
      </c>
      <c r="E28" s="256"/>
      <c r="F28" s="256"/>
      <c r="G28" s="257" t="s">
        <v>113</v>
      </c>
      <c r="H28" s="260" t="s">
        <v>104</v>
      </c>
      <c r="I28" s="323">
        <v>1062</v>
      </c>
      <c r="J28" s="350">
        <v>45252</v>
      </c>
      <c r="K28" s="248">
        <f t="shared" si="3"/>
        <v>48057624</v>
      </c>
      <c r="L28" s="234"/>
      <c r="M28" s="232"/>
    </row>
    <row r="29" spans="1:14" s="232" customFormat="1" ht="30" customHeight="1">
      <c r="B29" s="233"/>
      <c r="C29" s="245">
        <v>14</v>
      </c>
      <c r="D29" s="258" t="s">
        <v>318</v>
      </c>
      <c r="E29" s="253"/>
      <c r="F29" s="253"/>
      <c r="G29" s="257" t="s">
        <v>114</v>
      </c>
      <c r="H29" s="260" t="s">
        <v>104</v>
      </c>
      <c r="I29" s="323">
        <v>329</v>
      </c>
      <c r="J29" s="350">
        <v>17820</v>
      </c>
      <c r="K29" s="248">
        <f t="shared" si="3"/>
        <v>5862780</v>
      </c>
      <c r="L29" s="234"/>
      <c r="N29" s="235"/>
    </row>
    <row r="30" spans="1:14" ht="30" customHeight="1">
      <c r="A30" s="232"/>
      <c r="B30" s="233"/>
      <c r="C30" s="245">
        <v>15</v>
      </c>
      <c r="D30" s="256" t="s">
        <v>319</v>
      </c>
      <c r="E30" s="256"/>
      <c r="F30" s="256"/>
      <c r="G30" s="257" t="s">
        <v>115</v>
      </c>
      <c r="H30" s="260" t="s">
        <v>104</v>
      </c>
      <c r="I30" s="323">
        <v>406</v>
      </c>
      <c r="J30" s="350">
        <v>25785</v>
      </c>
      <c r="K30" s="248">
        <f t="shared" si="3"/>
        <v>10468710</v>
      </c>
      <c r="L30" s="234"/>
      <c r="M30" s="232"/>
    </row>
    <row r="31" spans="1:14" s="232" customFormat="1" ht="30" customHeight="1">
      <c r="B31" s="233"/>
      <c r="C31" s="259">
        <v>16</v>
      </c>
      <c r="D31" s="256" t="s">
        <v>320</v>
      </c>
      <c r="E31" s="253"/>
      <c r="F31" s="253"/>
      <c r="G31" s="257" t="s">
        <v>116</v>
      </c>
      <c r="H31" s="260" t="s">
        <v>104</v>
      </c>
      <c r="I31" s="323">
        <v>249</v>
      </c>
      <c r="J31" s="350">
        <v>23760</v>
      </c>
      <c r="K31" s="248">
        <f t="shared" si="3"/>
        <v>5916240</v>
      </c>
      <c r="L31" s="234"/>
      <c r="N31" s="235"/>
    </row>
    <row r="32" spans="1:14" ht="30" customHeight="1">
      <c r="A32" s="232"/>
      <c r="B32" s="233"/>
      <c r="C32" s="245">
        <v>17</v>
      </c>
      <c r="D32" s="258" t="s">
        <v>321</v>
      </c>
      <c r="E32" s="246"/>
      <c r="F32" s="256"/>
      <c r="G32" s="257" t="s">
        <v>117</v>
      </c>
      <c r="H32" s="260" t="s">
        <v>102</v>
      </c>
      <c r="I32" s="323">
        <v>79</v>
      </c>
      <c r="J32" s="350">
        <v>37867.5</v>
      </c>
      <c r="K32" s="248">
        <f t="shared" si="3"/>
        <v>2991533</v>
      </c>
      <c r="L32" s="234"/>
      <c r="M32" s="232"/>
    </row>
    <row r="33" spans="1:14" ht="30" customHeight="1">
      <c r="A33" s="232"/>
      <c r="B33" s="233"/>
      <c r="C33" s="245">
        <v>18</v>
      </c>
      <c r="D33" s="256" t="s">
        <v>322</v>
      </c>
      <c r="E33" s="256"/>
      <c r="F33" s="256"/>
      <c r="G33" s="257" t="s">
        <v>118</v>
      </c>
      <c r="H33" s="260" t="s">
        <v>99</v>
      </c>
      <c r="I33" s="323">
        <v>392</v>
      </c>
      <c r="J33" s="350">
        <v>1687.5</v>
      </c>
      <c r="K33" s="248">
        <f t="shared" si="3"/>
        <v>661500</v>
      </c>
      <c r="L33" s="234"/>
      <c r="M33" s="232"/>
    </row>
    <row r="34" spans="1:14" ht="30" customHeight="1">
      <c r="A34" s="232"/>
      <c r="B34" s="233"/>
      <c r="C34" s="245">
        <v>19</v>
      </c>
      <c r="D34" s="256" t="s">
        <v>323</v>
      </c>
      <c r="E34" s="258"/>
      <c r="F34" s="258"/>
      <c r="G34" s="257" t="s">
        <v>119</v>
      </c>
      <c r="H34" s="260" t="s">
        <v>120</v>
      </c>
      <c r="I34" s="323">
        <v>297</v>
      </c>
      <c r="J34" s="350">
        <v>132588.9</v>
      </c>
      <c r="K34" s="248">
        <f t="shared" si="3"/>
        <v>39378903</v>
      </c>
      <c r="L34" s="234"/>
      <c r="M34" s="232"/>
    </row>
    <row r="35" spans="1:14" ht="30" customHeight="1">
      <c r="A35" s="232"/>
      <c r="B35" s="233"/>
      <c r="C35" s="245">
        <v>20</v>
      </c>
      <c r="D35" s="258" t="s">
        <v>324</v>
      </c>
      <c r="E35" s="256"/>
      <c r="F35" s="256"/>
      <c r="G35" s="257" t="s">
        <v>121</v>
      </c>
      <c r="H35" s="260" t="s">
        <v>120</v>
      </c>
      <c r="I35" s="323">
        <v>2342.4040046288383</v>
      </c>
      <c r="J35" s="350">
        <v>58320.000000000007</v>
      </c>
      <c r="K35" s="248">
        <f t="shared" si="3"/>
        <v>136609002</v>
      </c>
      <c r="L35" s="234"/>
      <c r="M35" s="232"/>
    </row>
    <row r="36" spans="1:14" ht="30" customHeight="1" thickBot="1">
      <c r="A36" s="232"/>
      <c r="B36" s="233"/>
      <c r="C36" s="261" t="s">
        <v>14</v>
      </c>
      <c r="D36" s="262"/>
      <c r="E36" s="262"/>
      <c r="F36" s="262"/>
      <c r="G36" s="263"/>
      <c r="H36" s="262"/>
      <c r="I36" s="322"/>
      <c r="J36" s="338"/>
      <c r="K36" s="264">
        <f>+SUM(K19:K35)</f>
        <v>773954053</v>
      </c>
      <c r="L36" s="234"/>
      <c r="M36" s="232"/>
    </row>
    <row r="37" spans="1:14" ht="30" customHeight="1" thickBot="1">
      <c r="A37" s="232"/>
      <c r="B37" s="233"/>
      <c r="C37" s="242"/>
      <c r="D37" s="310">
        <v>3</v>
      </c>
      <c r="E37" s="243"/>
      <c r="F37" s="243"/>
      <c r="G37" s="356" t="s">
        <v>342</v>
      </c>
      <c r="H37" s="310"/>
      <c r="I37" s="320"/>
      <c r="J37" s="334"/>
      <c r="K37" s="244"/>
      <c r="L37" s="234"/>
      <c r="M37" s="232"/>
    </row>
    <row r="38" spans="1:14" ht="30" customHeight="1">
      <c r="A38" s="232"/>
      <c r="B38" s="233"/>
      <c r="C38" s="245">
        <v>21</v>
      </c>
      <c r="D38" s="256" t="s">
        <v>307</v>
      </c>
      <c r="E38" s="256"/>
      <c r="F38" s="256"/>
      <c r="G38" s="257" t="s">
        <v>122</v>
      </c>
      <c r="H38" s="260" t="s">
        <v>104</v>
      </c>
      <c r="I38" s="323">
        <v>320</v>
      </c>
      <c r="J38" s="350">
        <v>108481.95000000001</v>
      </c>
      <c r="K38" s="248">
        <f t="shared" ref="K38:K45" si="4">+ROUND(I38*J38,0)</f>
        <v>34714224</v>
      </c>
      <c r="L38" s="234"/>
      <c r="M38" s="232"/>
    </row>
    <row r="39" spans="1:14" ht="30" customHeight="1">
      <c r="A39" s="232"/>
      <c r="B39" s="233"/>
      <c r="C39" s="245">
        <v>23</v>
      </c>
      <c r="D39" s="256" t="s">
        <v>238</v>
      </c>
      <c r="E39" s="258"/>
      <c r="F39" s="258"/>
      <c r="G39" s="257" t="s">
        <v>123</v>
      </c>
      <c r="H39" s="260" t="s">
        <v>120</v>
      </c>
      <c r="I39" s="323">
        <v>36</v>
      </c>
      <c r="J39" s="350">
        <v>1885179.1500000001</v>
      </c>
      <c r="K39" s="248">
        <f t="shared" si="4"/>
        <v>67866449</v>
      </c>
      <c r="L39" s="234"/>
      <c r="M39" s="232"/>
    </row>
    <row r="40" spans="1:14" ht="30" customHeight="1">
      <c r="A40" s="232"/>
      <c r="B40" s="233"/>
      <c r="C40" s="245">
        <v>24</v>
      </c>
      <c r="D40" s="256" t="s">
        <v>239</v>
      </c>
      <c r="E40" s="256"/>
      <c r="F40" s="256"/>
      <c r="G40" s="257" t="s">
        <v>124</v>
      </c>
      <c r="H40" s="260" t="s">
        <v>120</v>
      </c>
      <c r="I40" s="323">
        <v>9.6</v>
      </c>
      <c r="J40" s="350">
        <v>2020179.1500000001</v>
      </c>
      <c r="K40" s="248">
        <f t="shared" si="4"/>
        <v>19393720</v>
      </c>
      <c r="L40" s="234"/>
      <c r="M40" s="232"/>
    </row>
    <row r="41" spans="1:14" s="232" customFormat="1" ht="30" customHeight="1">
      <c r="B41" s="233"/>
      <c r="C41" s="245">
        <v>25</v>
      </c>
      <c r="D41" s="256" t="s">
        <v>240</v>
      </c>
      <c r="E41" s="253"/>
      <c r="F41" s="253"/>
      <c r="G41" s="257" t="s">
        <v>125</v>
      </c>
      <c r="H41" s="260" t="s">
        <v>120</v>
      </c>
      <c r="I41" s="323">
        <v>38.4</v>
      </c>
      <c r="J41" s="350">
        <v>2651786.1</v>
      </c>
      <c r="K41" s="248">
        <f t="shared" si="4"/>
        <v>101828586</v>
      </c>
      <c r="L41" s="234"/>
      <c r="N41" s="235"/>
    </row>
    <row r="42" spans="1:14" ht="30" customHeight="1">
      <c r="A42" s="232"/>
      <c r="B42" s="233"/>
      <c r="C42" s="245">
        <v>26</v>
      </c>
      <c r="D42" s="256" t="s">
        <v>241</v>
      </c>
      <c r="E42" s="256"/>
      <c r="F42" s="256"/>
      <c r="G42" s="257" t="s">
        <v>126</v>
      </c>
      <c r="H42" s="260" t="s">
        <v>120</v>
      </c>
      <c r="I42" s="323">
        <v>9.6</v>
      </c>
      <c r="J42" s="350">
        <v>1538036.1</v>
      </c>
      <c r="K42" s="248">
        <f t="shared" si="4"/>
        <v>14765147</v>
      </c>
      <c r="L42" s="234"/>
      <c r="M42" s="232"/>
    </row>
    <row r="43" spans="1:14" s="232" customFormat="1" ht="30" customHeight="1">
      <c r="B43" s="233"/>
      <c r="C43" s="259">
        <v>27</v>
      </c>
      <c r="D43" s="256" t="s">
        <v>242</v>
      </c>
      <c r="E43" s="253"/>
      <c r="F43" s="253"/>
      <c r="G43" s="257" t="s">
        <v>127</v>
      </c>
      <c r="H43" s="260" t="s">
        <v>102</v>
      </c>
      <c r="I43" s="323">
        <v>322</v>
      </c>
      <c r="J43" s="350">
        <v>294100.2</v>
      </c>
      <c r="K43" s="248">
        <f t="shared" si="4"/>
        <v>94700264</v>
      </c>
      <c r="L43" s="234"/>
      <c r="N43" s="235"/>
    </row>
    <row r="44" spans="1:14" ht="30" customHeight="1">
      <c r="A44" s="232"/>
      <c r="B44" s="233"/>
      <c r="C44" s="245">
        <v>28</v>
      </c>
      <c r="D44" s="256" t="s">
        <v>243</v>
      </c>
      <c r="E44" s="246"/>
      <c r="F44" s="256"/>
      <c r="G44" s="257" t="s">
        <v>128</v>
      </c>
      <c r="H44" s="260" t="s">
        <v>102</v>
      </c>
      <c r="I44" s="323">
        <v>269</v>
      </c>
      <c r="J44" s="350">
        <v>304164.45</v>
      </c>
      <c r="K44" s="248">
        <f t="shared" si="4"/>
        <v>81820237</v>
      </c>
      <c r="L44" s="234"/>
      <c r="M44" s="232"/>
    </row>
    <row r="45" spans="1:14" ht="30" customHeight="1">
      <c r="A45" s="232"/>
      <c r="B45" s="233"/>
      <c r="C45" s="245">
        <v>29</v>
      </c>
      <c r="D45" s="256" t="s">
        <v>244</v>
      </c>
      <c r="E45" s="256"/>
      <c r="F45" s="256"/>
      <c r="G45" s="257" t="s">
        <v>129</v>
      </c>
      <c r="H45" s="260" t="s">
        <v>130</v>
      </c>
      <c r="I45" s="323">
        <v>9437</v>
      </c>
      <c r="J45" s="350">
        <v>16378.2</v>
      </c>
      <c r="K45" s="248">
        <f t="shared" si="4"/>
        <v>154561073</v>
      </c>
      <c r="L45" s="234"/>
      <c r="M45" s="232"/>
    </row>
    <row r="46" spans="1:14" ht="30" customHeight="1" thickBot="1">
      <c r="A46" s="232"/>
      <c r="B46" s="233"/>
      <c r="C46" s="261" t="s">
        <v>14</v>
      </c>
      <c r="D46" s="262"/>
      <c r="E46" s="262"/>
      <c r="F46" s="262"/>
      <c r="G46" s="263"/>
      <c r="H46" s="262"/>
      <c r="I46" s="322"/>
      <c r="J46" s="338"/>
      <c r="K46" s="264">
        <f>+SUM(K38:K45)</f>
        <v>569649700</v>
      </c>
      <c r="L46" s="234"/>
      <c r="M46" s="232"/>
    </row>
    <row r="47" spans="1:14" ht="30" customHeight="1" thickBot="1">
      <c r="A47" s="232"/>
      <c r="B47" s="233"/>
      <c r="C47" s="242"/>
      <c r="D47" s="310">
        <v>4</v>
      </c>
      <c r="E47" s="243"/>
      <c r="F47" s="243"/>
      <c r="G47" s="356" t="s">
        <v>341</v>
      </c>
      <c r="H47" s="310"/>
      <c r="I47" s="320"/>
      <c r="J47" s="334"/>
      <c r="K47" s="244"/>
      <c r="L47" s="234"/>
      <c r="M47" s="232"/>
    </row>
    <row r="48" spans="1:14" ht="30" customHeight="1">
      <c r="A48" s="232"/>
      <c r="B48" s="233"/>
      <c r="C48" s="245">
        <v>30</v>
      </c>
      <c r="D48" s="256" t="s">
        <v>245</v>
      </c>
      <c r="E48" s="256"/>
      <c r="F48" s="256"/>
      <c r="G48" s="257" t="s">
        <v>131</v>
      </c>
      <c r="H48" s="260" t="s">
        <v>130</v>
      </c>
      <c r="I48" s="323">
        <v>9137</v>
      </c>
      <c r="J48" s="350">
        <v>32273.100000000002</v>
      </c>
      <c r="K48" s="248">
        <f t="shared" ref="K48:K49" si="5">+ROUND(I48*J48,0)</f>
        <v>294879315</v>
      </c>
      <c r="L48" s="234"/>
      <c r="M48" s="232"/>
    </row>
    <row r="49" spans="1:13" ht="30" customHeight="1">
      <c r="A49" s="232"/>
      <c r="B49" s="233"/>
      <c r="C49" s="245">
        <v>31</v>
      </c>
      <c r="D49" s="256" t="s">
        <v>246</v>
      </c>
      <c r="E49" s="258"/>
      <c r="F49" s="258"/>
      <c r="G49" s="257" t="s">
        <v>132</v>
      </c>
      <c r="H49" s="260" t="s">
        <v>102</v>
      </c>
      <c r="I49" s="323">
        <v>463</v>
      </c>
      <c r="J49" s="350">
        <v>662945.85000000009</v>
      </c>
      <c r="K49" s="248">
        <f t="shared" si="5"/>
        <v>306943929</v>
      </c>
      <c r="L49" s="234"/>
      <c r="M49" s="232"/>
    </row>
    <row r="50" spans="1:13" ht="30" customHeight="1" thickBot="1">
      <c r="A50" s="232"/>
      <c r="B50" s="233"/>
      <c r="C50" s="261" t="s">
        <v>14</v>
      </c>
      <c r="D50" s="262"/>
      <c r="E50" s="262"/>
      <c r="F50" s="262"/>
      <c r="G50" s="263"/>
      <c r="H50" s="262"/>
      <c r="I50" s="322"/>
      <c r="J50" s="338"/>
      <c r="K50" s="264">
        <f>+K49+K48</f>
        <v>601823244</v>
      </c>
      <c r="L50" s="234"/>
      <c r="M50" s="232"/>
    </row>
    <row r="51" spans="1:13" ht="30" customHeight="1" thickBot="1">
      <c r="A51" s="232"/>
      <c r="B51" s="233"/>
      <c r="C51" s="242"/>
      <c r="D51" s="310">
        <v>5</v>
      </c>
      <c r="E51" s="243"/>
      <c r="F51" s="243"/>
      <c r="G51" s="356" t="s">
        <v>340</v>
      </c>
      <c r="H51" s="310"/>
      <c r="I51" s="320"/>
      <c r="J51" s="334"/>
      <c r="K51" s="244"/>
      <c r="L51" s="234"/>
      <c r="M51" s="232"/>
    </row>
    <row r="52" spans="1:13" ht="30" customHeight="1">
      <c r="A52" s="232"/>
      <c r="B52" s="233"/>
      <c r="C52" s="245">
        <v>32</v>
      </c>
      <c r="D52" s="256" t="s">
        <v>247</v>
      </c>
      <c r="E52" s="256"/>
      <c r="F52" s="256"/>
      <c r="G52" s="257" t="s">
        <v>133</v>
      </c>
      <c r="H52" s="260" t="s">
        <v>104</v>
      </c>
      <c r="I52" s="323">
        <v>472</v>
      </c>
      <c r="J52" s="350">
        <v>111375.00000000001</v>
      </c>
      <c r="K52" s="248">
        <f t="shared" ref="K52:K64" si="6">+ROUND(I52*J52,0)</f>
        <v>52569000</v>
      </c>
      <c r="L52" s="234"/>
      <c r="M52" s="232"/>
    </row>
    <row r="53" spans="1:13" ht="30" customHeight="1">
      <c r="A53" s="232"/>
      <c r="B53" s="233"/>
      <c r="C53" s="245">
        <v>33</v>
      </c>
      <c r="D53" s="256" t="s">
        <v>248</v>
      </c>
      <c r="E53" s="258"/>
      <c r="F53" s="258"/>
      <c r="G53" s="257" t="s">
        <v>134</v>
      </c>
      <c r="H53" s="260" t="s">
        <v>102</v>
      </c>
      <c r="I53" s="323">
        <v>156</v>
      </c>
      <c r="J53" s="350">
        <v>114075.00000000001</v>
      </c>
      <c r="K53" s="248">
        <f t="shared" si="6"/>
        <v>17795700</v>
      </c>
      <c r="L53" s="234"/>
      <c r="M53" s="232"/>
    </row>
    <row r="54" spans="1:13" ht="30" customHeight="1">
      <c r="A54" s="232"/>
      <c r="B54" s="233"/>
      <c r="C54" s="245">
        <v>34</v>
      </c>
      <c r="D54" s="256" t="s">
        <v>249</v>
      </c>
      <c r="E54" s="256"/>
      <c r="F54" s="256"/>
      <c r="G54" s="257" t="s">
        <v>135</v>
      </c>
      <c r="H54" s="260" t="s">
        <v>104</v>
      </c>
      <c r="I54" s="323">
        <v>1540</v>
      </c>
      <c r="J54" s="350">
        <v>232200.00000000003</v>
      </c>
      <c r="K54" s="248">
        <f t="shared" si="6"/>
        <v>357588000</v>
      </c>
      <c r="L54" s="234"/>
      <c r="M54" s="232"/>
    </row>
    <row r="55" spans="1:13" ht="30" customHeight="1">
      <c r="A55" s="232"/>
      <c r="B55" s="233"/>
      <c r="C55" s="245">
        <v>35</v>
      </c>
      <c r="D55" s="256">
        <v>5.4</v>
      </c>
      <c r="E55" s="258"/>
      <c r="F55" s="258"/>
      <c r="G55" s="257" t="s">
        <v>136</v>
      </c>
      <c r="H55" s="260" t="s">
        <v>102</v>
      </c>
      <c r="I55" s="323">
        <v>89</v>
      </c>
      <c r="J55" s="350">
        <v>243675.00000000003</v>
      </c>
      <c r="K55" s="248">
        <f t="shared" si="6"/>
        <v>21687075</v>
      </c>
      <c r="L55" s="234"/>
      <c r="M55" s="232"/>
    </row>
    <row r="56" spans="1:13" ht="30" customHeight="1">
      <c r="A56" s="232"/>
      <c r="B56" s="233"/>
      <c r="C56" s="245">
        <v>36</v>
      </c>
      <c r="D56" s="256">
        <v>5.5</v>
      </c>
      <c r="E56" s="256"/>
      <c r="F56" s="256"/>
      <c r="G56" s="257" t="s">
        <v>137</v>
      </c>
      <c r="H56" s="260" t="s">
        <v>102</v>
      </c>
      <c r="I56" s="323">
        <v>104</v>
      </c>
      <c r="J56" s="350">
        <v>84375</v>
      </c>
      <c r="K56" s="248">
        <f t="shared" si="6"/>
        <v>8775000</v>
      </c>
      <c r="L56" s="234"/>
      <c r="M56" s="232"/>
    </row>
    <row r="57" spans="1:13" ht="30" customHeight="1">
      <c r="A57" s="232"/>
      <c r="B57" s="233"/>
      <c r="C57" s="245">
        <v>37</v>
      </c>
      <c r="D57" s="256" t="s">
        <v>250</v>
      </c>
      <c r="E57" s="258"/>
      <c r="F57" s="258"/>
      <c r="G57" s="257" t="s">
        <v>138</v>
      </c>
      <c r="H57" s="260" t="s">
        <v>104</v>
      </c>
      <c r="I57" s="323">
        <v>342</v>
      </c>
      <c r="J57" s="350">
        <v>265179.15000000002</v>
      </c>
      <c r="K57" s="248">
        <f t="shared" si="6"/>
        <v>90691269</v>
      </c>
      <c r="L57" s="234"/>
      <c r="M57" s="232"/>
    </row>
    <row r="58" spans="1:13" ht="30" customHeight="1">
      <c r="A58" s="232"/>
      <c r="B58" s="233"/>
      <c r="C58" s="245">
        <v>38</v>
      </c>
      <c r="D58" s="256" t="s">
        <v>251</v>
      </c>
      <c r="E58" s="256"/>
      <c r="F58" s="256"/>
      <c r="G58" s="257" t="s">
        <v>139</v>
      </c>
      <c r="H58" s="260" t="s">
        <v>104</v>
      </c>
      <c r="I58" s="323">
        <v>219</v>
      </c>
      <c r="J58" s="350">
        <v>169942.05000000002</v>
      </c>
      <c r="K58" s="248">
        <f t="shared" si="6"/>
        <v>37217309</v>
      </c>
      <c r="L58" s="234"/>
      <c r="M58" s="232"/>
    </row>
    <row r="59" spans="1:13" ht="30" customHeight="1">
      <c r="A59" s="232"/>
      <c r="B59" s="233"/>
      <c r="C59" s="245">
        <v>39</v>
      </c>
      <c r="D59" s="256" t="s">
        <v>252</v>
      </c>
      <c r="E59" s="258"/>
      <c r="F59" s="258"/>
      <c r="G59" s="257" t="s">
        <v>140</v>
      </c>
      <c r="H59" s="260" t="s">
        <v>141</v>
      </c>
      <c r="I59" s="323">
        <v>310</v>
      </c>
      <c r="J59" s="350">
        <v>19575</v>
      </c>
      <c r="K59" s="248">
        <f t="shared" si="6"/>
        <v>6068250</v>
      </c>
      <c r="L59" s="234"/>
      <c r="M59" s="232"/>
    </row>
    <row r="60" spans="1:13" ht="30" customHeight="1">
      <c r="A60" s="232"/>
      <c r="B60" s="233"/>
      <c r="C60" s="245">
        <v>40</v>
      </c>
      <c r="D60" s="256" t="s">
        <v>253</v>
      </c>
      <c r="E60" s="256"/>
      <c r="F60" s="256"/>
      <c r="G60" s="257" t="s">
        <v>142</v>
      </c>
      <c r="H60" s="260" t="s">
        <v>104</v>
      </c>
      <c r="I60" s="323">
        <v>329</v>
      </c>
      <c r="J60" s="350">
        <v>158814</v>
      </c>
      <c r="K60" s="248">
        <f t="shared" si="6"/>
        <v>52249806</v>
      </c>
      <c r="L60" s="234"/>
      <c r="M60" s="232"/>
    </row>
    <row r="61" spans="1:13" ht="30" customHeight="1">
      <c r="A61" s="232"/>
      <c r="B61" s="233"/>
      <c r="C61" s="245">
        <v>41</v>
      </c>
      <c r="D61" s="256" t="s">
        <v>254</v>
      </c>
      <c r="E61" s="258"/>
      <c r="F61" s="258"/>
      <c r="G61" s="257" t="s">
        <v>143</v>
      </c>
      <c r="H61" s="260" t="s">
        <v>104</v>
      </c>
      <c r="I61" s="323">
        <v>650</v>
      </c>
      <c r="J61" s="350">
        <v>77143.05</v>
      </c>
      <c r="K61" s="248">
        <f t="shared" si="6"/>
        <v>50142983</v>
      </c>
      <c r="L61" s="234"/>
      <c r="M61" s="232"/>
    </row>
    <row r="62" spans="1:13" ht="30" customHeight="1">
      <c r="A62" s="232"/>
      <c r="B62" s="233"/>
      <c r="C62" s="245">
        <v>42</v>
      </c>
      <c r="D62" s="256" t="s">
        <v>255</v>
      </c>
      <c r="E62" s="256"/>
      <c r="F62" s="256"/>
      <c r="G62" s="257" t="s">
        <v>144</v>
      </c>
      <c r="H62" s="260" t="s">
        <v>102</v>
      </c>
      <c r="I62" s="323">
        <v>342</v>
      </c>
      <c r="J62" s="350">
        <v>28929.15</v>
      </c>
      <c r="K62" s="248">
        <f t="shared" si="6"/>
        <v>9893769</v>
      </c>
      <c r="L62" s="234"/>
      <c r="M62" s="232"/>
    </row>
    <row r="63" spans="1:13" ht="30" customHeight="1">
      <c r="A63" s="232"/>
      <c r="B63" s="233"/>
      <c r="C63" s="245">
        <v>43</v>
      </c>
      <c r="D63" s="256" t="s">
        <v>256</v>
      </c>
      <c r="E63" s="258"/>
      <c r="F63" s="258"/>
      <c r="G63" s="257" t="s">
        <v>145</v>
      </c>
      <c r="H63" s="260" t="s">
        <v>104</v>
      </c>
      <c r="I63" s="323">
        <v>715</v>
      </c>
      <c r="J63" s="350">
        <v>130081.95000000001</v>
      </c>
      <c r="K63" s="248">
        <f t="shared" si="6"/>
        <v>93008594</v>
      </c>
      <c r="L63" s="234"/>
      <c r="M63" s="232"/>
    </row>
    <row r="64" spans="1:13" ht="30" customHeight="1">
      <c r="A64" s="232"/>
      <c r="B64" s="233"/>
      <c r="C64" s="245">
        <v>44</v>
      </c>
      <c r="D64" s="256" t="s">
        <v>257</v>
      </c>
      <c r="E64" s="256"/>
      <c r="F64" s="256"/>
      <c r="G64" s="257" t="s">
        <v>146</v>
      </c>
      <c r="H64" s="260" t="s">
        <v>104</v>
      </c>
      <c r="I64" s="323">
        <v>240</v>
      </c>
      <c r="J64" s="350">
        <v>70630.650000000009</v>
      </c>
      <c r="K64" s="248">
        <f t="shared" si="6"/>
        <v>16951356</v>
      </c>
      <c r="L64" s="234"/>
      <c r="M64" s="232"/>
    </row>
    <row r="65" spans="1:13" ht="30" customHeight="1" thickBot="1">
      <c r="A65" s="232"/>
      <c r="B65" s="233"/>
      <c r="C65" s="261" t="s">
        <v>14</v>
      </c>
      <c r="D65" s="262"/>
      <c r="E65" s="262"/>
      <c r="F65" s="262"/>
      <c r="G65" s="263"/>
      <c r="H65" s="262"/>
      <c r="I65" s="322"/>
      <c r="J65" s="338"/>
      <c r="K65" s="264">
        <f>+SUM(K52:K64)</f>
        <v>814638111</v>
      </c>
      <c r="L65" s="234"/>
      <c r="M65" s="232"/>
    </row>
    <row r="66" spans="1:13" ht="30" customHeight="1" thickBot="1">
      <c r="A66" s="232"/>
      <c r="B66" s="233"/>
      <c r="C66" s="242"/>
      <c r="D66" s="310">
        <v>6</v>
      </c>
      <c r="E66" s="243"/>
      <c r="F66" s="243"/>
      <c r="G66" s="356" t="s">
        <v>339</v>
      </c>
      <c r="H66" s="310"/>
      <c r="I66" s="320"/>
      <c r="J66" s="334"/>
      <c r="K66" s="244"/>
      <c r="L66" s="234"/>
      <c r="M66" s="232"/>
    </row>
    <row r="67" spans="1:13" ht="30" customHeight="1">
      <c r="A67" s="232"/>
      <c r="B67" s="233"/>
      <c r="C67" s="245">
        <v>45</v>
      </c>
      <c r="D67" s="256" t="s">
        <v>258</v>
      </c>
      <c r="E67" s="256"/>
      <c r="F67" s="256"/>
      <c r="G67" s="257" t="s">
        <v>147</v>
      </c>
      <c r="H67" s="260" t="s">
        <v>104</v>
      </c>
      <c r="I67" s="323">
        <v>396</v>
      </c>
      <c r="J67" s="350">
        <v>265530.15000000002</v>
      </c>
      <c r="K67" s="248">
        <f t="shared" ref="K67:K75" si="7">+ROUND(I67*J67,0)</f>
        <v>105149939</v>
      </c>
      <c r="L67" s="234"/>
      <c r="M67" s="232"/>
    </row>
    <row r="68" spans="1:13" ht="30" customHeight="1">
      <c r="A68" s="232"/>
      <c r="B68" s="233"/>
      <c r="C68" s="245">
        <v>46</v>
      </c>
      <c r="D68" s="256" t="s">
        <v>259</v>
      </c>
      <c r="E68" s="258"/>
      <c r="F68" s="258"/>
      <c r="G68" s="257" t="s">
        <v>148</v>
      </c>
      <c r="H68" s="260" t="s">
        <v>104</v>
      </c>
      <c r="I68" s="323">
        <v>694</v>
      </c>
      <c r="J68" s="350">
        <v>229365.00000000003</v>
      </c>
      <c r="K68" s="248">
        <f t="shared" si="7"/>
        <v>159179310</v>
      </c>
      <c r="L68" s="234"/>
      <c r="M68" s="232"/>
    </row>
    <row r="69" spans="1:13" ht="30" customHeight="1">
      <c r="A69" s="232"/>
      <c r="B69" s="233"/>
      <c r="C69" s="245">
        <v>47</v>
      </c>
      <c r="D69" s="256">
        <v>6.3</v>
      </c>
      <c r="E69" s="256"/>
      <c r="F69" s="256"/>
      <c r="G69" s="257" t="s">
        <v>149</v>
      </c>
      <c r="H69" s="260" t="s">
        <v>104</v>
      </c>
      <c r="I69" s="323">
        <v>423</v>
      </c>
      <c r="J69" s="350">
        <v>132588.9</v>
      </c>
      <c r="K69" s="248">
        <f t="shared" si="7"/>
        <v>56085105</v>
      </c>
      <c r="L69" s="234"/>
      <c r="M69" s="232"/>
    </row>
    <row r="70" spans="1:13" ht="30" customHeight="1">
      <c r="A70" s="232"/>
      <c r="B70" s="233"/>
      <c r="C70" s="245">
        <v>48</v>
      </c>
      <c r="D70" s="256">
        <v>6.4</v>
      </c>
      <c r="E70" s="258"/>
      <c r="F70" s="258"/>
      <c r="G70" s="257" t="s">
        <v>150</v>
      </c>
      <c r="H70" s="260" t="s">
        <v>104</v>
      </c>
      <c r="I70" s="323">
        <v>1652</v>
      </c>
      <c r="J70" s="350">
        <v>62775.000000000007</v>
      </c>
      <c r="K70" s="248">
        <f t="shared" si="7"/>
        <v>103704300</v>
      </c>
      <c r="L70" s="234"/>
      <c r="M70" s="232"/>
    </row>
    <row r="71" spans="1:13" ht="30" customHeight="1">
      <c r="A71" s="232"/>
      <c r="B71" s="233"/>
      <c r="C71" s="245">
        <v>49</v>
      </c>
      <c r="D71" s="256" t="s">
        <v>260</v>
      </c>
      <c r="E71" s="256"/>
      <c r="F71" s="256"/>
      <c r="G71" s="257" t="s">
        <v>151</v>
      </c>
      <c r="H71" s="260" t="s">
        <v>104</v>
      </c>
      <c r="I71" s="323">
        <v>682</v>
      </c>
      <c r="J71" s="350">
        <v>74655</v>
      </c>
      <c r="K71" s="248">
        <f t="shared" si="7"/>
        <v>50914710</v>
      </c>
      <c r="L71" s="234"/>
      <c r="M71" s="232"/>
    </row>
    <row r="72" spans="1:13" ht="30" customHeight="1">
      <c r="A72" s="232"/>
      <c r="B72" s="233"/>
      <c r="C72" s="245">
        <v>50</v>
      </c>
      <c r="D72" s="256">
        <v>6.6</v>
      </c>
      <c r="E72" s="258"/>
      <c r="F72" s="258"/>
      <c r="G72" s="257" t="s">
        <v>152</v>
      </c>
      <c r="H72" s="260" t="s">
        <v>102</v>
      </c>
      <c r="I72" s="323">
        <v>771</v>
      </c>
      <c r="J72" s="350">
        <v>39317.4</v>
      </c>
      <c r="K72" s="248">
        <f t="shared" si="7"/>
        <v>30313715</v>
      </c>
      <c r="L72" s="234"/>
      <c r="M72" s="232"/>
    </row>
    <row r="73" spans="1:13" ht="30" customHeight="1">
      <c r="A73" s="232"/>
      <c r="B73" s="233"/>
      <c r="C73" s="245">
        <v>51</v>
      </c>
      <c r="D73" s="256" t="s">
        <v>261</v>
      </c>
      <c r="E73" s="256"/>
      <c r="F73" s="256"/>
      <c r="G73" s="257" t="s">
        <v>153</v>
      </c>
      <c r="H73" s="260" t="s">
        <v>102</v>
      </c>
      <c r="I73" s="323">
        <v>263</v>
      </c>
      <c r="J73" s="350">
        <v>18225</v>
      </c>
      <c r="K73" s="248">
        <f t="shared" si="7"/>
        <v>4793175</v>
      </c>
      <c r="L73" s="234"/>
      <c r="M73" s="232"/>
    </row>
    <row r="74" spans="1:13" ht="30" customHeight="1">
      <c r="A74" s="232"/>
      <c r="B74" s="233"/>
      <c r="C74" s="245">
        <v>52</v>
      </c>
      <c r="D74" s="256">
        <v>6.8</v>
      </c>
      <c r="E74" s="258"/>
      <c r="F74" s="258"/>
      <c r="G74" s="257" t="s">
        <v>154</v>
      </c>
      <c r="H74" s="260" t="s">
        <v>102</v>
      </c>
      <c r="I74" s="323">
        <v>98</v>
      </c>
      <c r="J74" s="350">
        <v>12052.800000000001</v>
      </c>
      <c r="K74" s="248">
        <f t="shared" si="7"/>
        <v>1181174</v>
      </c>
      <c r="L74" s="234"/>
      <c r="M74" s="232"/>
    </row>
    <row r="75" spans="1:13" ht="30" customHeight="1">
      <c r="A75" s="232"/>
      <c r="B75" s="233"/>
      <c r="C75" s="245">
        <v>53</v>
      </c>
      <c r="D75" s="256" t="s">
        <v>262</v>
      </c>
      <c r="E75" s="256"/>
      <c r="F75" s="256"/>
      <c r="G75" s="257" t="s">
        <v>155</v>
      </c>
      <c r="H75" s="260" t="s">
        <v>141</v>
      </c>
      <c r="I75" s="323">
        <v>122</v>
      </c>
      <c r="J75" s="350">
        <v>192856.95</v>
      </c>
      <c r="K75" s="248">
        <f t="shared" si="7"/>
        <v>23528548</v>
      </c>
      <c r="L75" s="234"/>
      <c r="M75" s="232"/>
    </row>
    <row r="76" spans="1:13" ht="30" customHeight="1" thickBot="1">
      <c r="A76" s="232"/>
      <c r="B76" s="233"/>
      <c r="C76" s="261" t="s">
        <v>14</v>
      </c>
      <c r="D76" s="262"/>
      <c r="E76" s="262"/>
      <c r="F76" s="262"/>
      <c r="G76" s="263"/>
      <c r="H76" s="262"/>
      <c r="I76" s="322"/>
      <c r="J76" s="338"/>
      <c r="K76" s="264">
        <f>+SUM(K67:K75)</f>
        <v>534849976</v>
      </c>
      <c r="L76" s="234"/>
      <c r="M76" s="232"/>
    </row>
    <row r="77" spans="1:13" ht="30" customHeight="1" thickBot="1">
      <c r="A77" s="232"/>
      <c r="B77" s="233"/>
      <c r="C77" s="242"/>
      <c r="D77" s="310">
        <v>7</v>
      </c>
      <c r="E77" s="243"/>
      <c r="F77" s="243"/>
      <c r="G77" s="356" t="s">
        <v>338</v>
      </c>
      <c r="H77" s="310"/>
      <c r="I77" s="320"/>
      <c r="J77" s="334"/>
      <c r="K77" s="244"/>
      <c r="L77" s="234"/>
      <c r="M77" s="232"/>
    </row>
    <row r="78" spans="1:13" ht="30" customHeight="1">
      <c r="A78" s="232"/>
      <c r="B78" s="233"/>
      <c r="C78" s="245">
        <v>54</v>
      </c>
      <c r="D78" s="256">
        <v>7.1</v>
      </c>
      <c r="E78" s="256"/>
      <c r="F78" s="256"/>
      <c r="G78" s="257" t="s">
        <v>156</v>
      </c>
      <c r="H78" s="260" t="s">
        <v>120</v>
      </c>
      <c r="I78" s="323">
        <v>68</v>
      </c>
      <c r="J78" s="350">
        <v>356000.4</v>
      </c>
      <c r="K78" s="248">
        <f t="shared" ref="K78:K81" si="8">+ROUND(I78*J78,0)</f>
        <v>24208027</v>
      </c>
      <c r="L78" s="234"/>
      <c r="M78" s="232"/>
    </row>
    <row r="79" spans="1:13" ht="30" customHeight="1">
      <c r="A79" s="232"/>
      <c r="B79" s="233"/>
      <c r="C79" s="245">
        <v>55</v>
      </c>
      <c r="D79" s="256" t="s">
        <v>263</v>
      </c>
      <c r="E79" s="258"/>
      <c r="F79" s="258"/>
      <c r="G79" s="257" t="s">
        <v>157</v>
      </c>
      <c r="H79" s="260" t="s">
        <v>120</v>
      </c>
      <c r="I79" s="323">
        <v>355.54</v>
      </c>
      <c r="J79" s="337">
        <v>344969.66041755961</v>
      </c>
      <c r="K79" s="248">
        <f t="shared" si="8"/>
        <v>122650513</v>
      </c>
      <c r="L79" s="234"/>
      <c r="M79" s="232"/>
    </row>
    <row r="80" spans="1:13" ht="30" customHeight="1">
      <c r="A80" s="232"/>
      <c r="B80" s="233"/>
      <c r="C80" s="245">
        <v>56</v>
      </c>
      <c r="D80" s="256" t="s">
        <v>264</v>
      </c>
      <c r="E80" s="256"/>
      <c r="F80" s="256"/>
      <c r="G80" s="257" t="s">
        <v>158</v>
      </c>
      <c r="H80" s="260" t="s">
        <v>104</v>
      </c>
      <c r="I80" s="323">
        <v>1062</v>
      </c>
      <c r="J80" s="350">
        <v>208287.45</v>
      </c>
      <c r="K80" s="248">
        <f t="shared" si="8"/>
        <v>221201272</v>
      </c>
      <c r="L80" s="234"/>
      <c r="M80" s="232"/>
    </row>
    <row r="81" spans="1:13" ht="30" customHeight="1">
      <c r="A81" s="232"/>
      <c r="B81" s="233"/>
      <c r="C81" s="245">
        <v>57</v>
      </c>
      <c r="D81" s="256" t="s">
        <v>265</v>
      </c>
      <c r="E81" s="258"/>
      <c r="F81" s="258"/>
      <c r="G81" s="257" t="s">
        <v>159</v>
      </c>
      <c r="H81" s="260" t="s">
        <v>104</v>
      </c>
      <c r="I81" s="323">
        <v>186</v>
      </c>
      <c r="J81" s="350">
        <v>219847.5</v>
      </c>
      <c r="K81" s="248">
        <f t="shared" si="8"/>
        <v>40891635</v>
      </c>
      <c r="L81" s="234"/>
      <c r="M81" s="232"/>
    </row>
    <row r="82" spans="1:13" ht="30" customHeight="1" thickBot="1">
      <c r="A82" s="232"/>
      <c r="B82" s="233"/>
      <c r="C82" s="261" t="s">
        <v>14</v>
      </c>
      <c r="D82" s="262"/>
      <c r="E82" s="262"/>
      <c r="F82" s="262"/>
      <c r="G82" s="263"/>
      <c r="H82" s="262"/>
      <c r="I82" s="322"/>
      <c r="J82" s="338"/>
      <c r="K82" s="264">
        <f>+K81+K80+K79+K78</f>
        <v>408951447</v>
      </c>
      <c r="L82" s="234"/>
      <c r="M82" s="232"/>
    </row>
    <row r="83" spans="1:13" ht="30" customHeight="1" thickBot="1">
      <c r="A83" s="232"/>
      <c r="B83" s="233"/>
      <c r="C83" s="242"/>
      <c r="D83" s="310">
        <v>8</v>
      </c>
      <c r="E83" s="243"/>
      <c r="F83" s="243"/>
      <c r="G83" s="356" t="s">
        <v>337</v>
      </c>
      <c r="H83" s="310"/>
      <c r="I83" s="320"/>
      <c r="J83" s="334"/>
      <c r="K83" s="244"/>
      <c r="L83" s="234"/>
      <c r="M83" s="232"/>
    </row>
    <row r="84" spans="1:13" ht="30" customHeight="1">
      <c r="A84" s="232"/>
      <c r="B84" s="233"/>
      <c r="C84" s="245">
        <v>58</v>
      </c>
      <c r="D84" s="256">
        <v>8.1</v>
      </c>
      <c r="E84" s="256"/>
      <c r="F84" s="256"/>
      <c r="G84" s="257" t="s">
        <v>160</v>
      </c>
      <c r="H84" s="260" t="s">
        <v>102</v>
      </c>
      <c r="I84" s="323">
        <v>63</v>
      </c>
      <c r="J84" s="350">
        <v>156696.43049999999</v>
      </c>
      <c r="K84" s="248">
        <f>+ROUND(I84*J84,0)</f>
        <v>9871875</v>
      </c>
      <c r="L84" s="234"/>
      <c r="M84" s="232"/>
    </row>
    <row r="85" spans="1:13" ht="30" customHeight="1">
      <c r="A85" s="232"/>
      <c r="B85" s="233"/>
      <c r="C85" s="245">
        <v>59</v>
      </c>
      <c r="D85" s="256">
        <v>8.1999999999999993</v>
      </c>
      <c r="E85" s="258"/>
      <c r="F85" s="258"/>
      <c r="G85" s="257" t="s">
        <v>161</v>
      </c>
      <c r="H85" s="260" t="s">
        <v>102</v>
      </c>
      <c r="I85" s="323">
        <v>82</v>
      </c>
      <c r="J85" s="350">
        <v>84375</v>
      </c>
      <c r="K85" s="248">
        <f t="shared" ref="K85:K117" si="9">+ROUND(I85*J85,0)</f>
        <v>6918750</v>
      </c>
      <c r="L85" s="234"/>
      <c r="M85" s="232"/>
    </row>
    <row r="86" spans="1:13" ht="30" customHeight="1">
      <c r="A86" s="232"/>
      <c r="B86" s="233"/>
      <c r="C86" s="245">
        <v>60</v>
      </c>
      <c r="D86" s="256">
        <v>8.3000000000000007</v>
      </c>
      <c r="E86" s="256"/>
      <c r="F86" s="256"/>
      <c r="G86" s="257" t="s">
        <v>162</v>
      </c>
      <c r="H86" s="260" t="s">
        <v>102</v>
      </c>
      <c r="I86" s="323">
        <v>38</v>
      </c>
      <c r="J86" s="350">
        <v>60267.861000000004</v>
      </c>
      <c r="K86" s="248">
        <f t="shared" si="9"/>
        <v>2290179</v>
      </c>
      <c r="L86" s="234"/>
      <c r="M86" s="232"/>
    </row>
    <row r="87" spans="1:13" ht="30" customHeight="1">
      <c r="A87" s="232"/>
      <c r="B87" s="233"/>
      <c r="C87" s="245">
        <v>61</v>
      </c>
      <c r="D87" s="256">
        <v>8.4</v>
      </c>
      <c r="E87" s="258"/>
      <c r="F87" s="258"/>
      <c r="G87" s="257" t="s">
        <v>163</v>
      </c>
      <c r="H87" s="260" t="s">
        <v>102</v>
      </c>
      <c r="I87" s="323">
        <v>145</v>
      </c>
      <c r="J87" s="350">
        <v>36160.708500000001</v>
      </c>
      <c r="K87" s="248">
        <f t="shared" si="9"/>
        <v>5243303</v>
      </c>
      <c r="L87" s="234"/>
      <c r="M87" s="232"/>
    </row>
    <row r="88" spans="1:13" ht="30" customHeight="1">
      <c r="A88" s="232"/>
      <c r="B88" s="233"/>
      <c r="C88" s="245">
        <v>62</v>
      </c>
      <c r="D88" s="256">
        <v>8.5</v>
      </c>
      <c r="E88" s="256"/>
      <c r="F88" s="256"/>
      <c r="G88" s="257" t="s">
        <v>164</v>
      </c>
      <c r="H88" s="260" t="s">
        <v>99</v>
      </c>
      <c r="I88" s="323">
        <v>18</v>
      </c>
      <c r="J88" s="350">
        <v>556392.86100000003</v>
      </c>
      <c r="K88" s="248">
        <f t="shared" si="9"/>
        <v>10015071</v>
      </c>
      <c r="L88" s="234"/>
      <c r="M88" s="232"/>
    </row>
    <row r="89" spans="1:13" ht="30" customHeight="1">
      <c r="A89" s="232"/>
      <c r="B89" s="233"/>
      <c r="C89" s="245">
        <v>63</v>
      </c>
      <c r="D89" s="256">
        <v>8.6</v>
      </c>
      <c r="E89" s="258"/>
      <c r="F89" s="258"/>
      <c r="G89" s="257" t="s">
        <v>165</v>
      </c>
      <c r="H89" s="260" t="s">
        <v>99</v>
      </c>
      <c r="I89" s="323">
        <v>24</v>
      </c>
      <c r="J89" s="350">
        <v>105830.361</v>
      </c>
      <c r="K89" s="248">
        <f t="shared" si="9"/>
        <v>2539929</v>
      </c>
      <c r="L89" s="234"/>
      <c r="M89" s="232"/>
    </row>
    <row r="90" spans="1:13" ht="30" customHeight="1">
      <c r="A90" s="232"/>
      <c r="B90" s="233"/>
      <c r="C90" s="245">
        <v>64</v>
      </c>
      <c r="D90" s="256">
        <v>8.6999999999999993</v>
      </c>
      <c r="E90" s="258"/>
      <c r="F90" s="258"/>
      <c r="G90" s="257" t="s">
        <v>166</v>
      </c>
      <c r="H90" s="260" t="s">
        <v>99</v>
      </c>
      <c r="I90" s="323">
        <v>16</v>
      </c>
      <c r="J90" s="350">
        <v>88473.208500000008</v>
      </c>
      <c r="K90" s="248">
        <f t="shared" si="9"/>
        <v>1415571</v>
      </c>
      <c r="L90" s="234"/>
      <c r="M90" s="232"/>
    </row>
    <row r="91" spans="1:13" ht="30" customHeight="1">
      <c r="A91" s="232"/>
      <c r="B91" s="233"/>
      <c r="C91" s="245">
        <v>65</v>
      </c>
      <c r="D91" s="256">
        <v>8.8000000000000007</v>
      </c>
      <c r="E91" s="256"/>
      <c r="F91" s="256"/>
      <c r="G91" s="257" t="s">
        <v>167</v>
      </c>
      <c r="H91" s="260" t="s">
        <v>99</v>
      </c>
      <c r="I91" s="323">
        <v>96</v>
      </c>
      <c r="J91" s="350">
        <v>72321.430500000002</v>
      </c>
      <c r="K91" s="248">
        <f t="shared" si="9"/>
        <v>6942857</v>
      </c>
      <c r="L91" s="234"/>
      <c r="M91" s="232"/>
    </row>
    <row r="92" spans="1:13" ht="30" customHeight="1">
      <c r="A92" s="232"/>
      <c r="B92" s="233"/>
      <c r="C92" s="245">
        <v>66</v>
      </c>
      <c r="D92" s="256">
        <v>8.9</v>
      </c>
      <c r="E92" s="258"/>
      <c r="F92" s="258"/>
      <c r="G92" s="257" t="s">
        <v>168</v>
      </c>
      <c r="H92" s="260" t="s">
        <v>99</v>
      </c>
      <c r="I92" s="323">
        <v>46</v>
      </c>
      <c r="J92" s="350">
        <v>156696.43049999999</v>
      </c>
      <c r="K92" s="248">
        <f t="shared" si="9"/>
        <v>7208036</v>
      </c>
      <c r="L92" s="234"/>
      <c r="M92" s="232"/>
    </row>
    <row r="93" spans="1:13" ht="30" customHeight="1">
      <c r="A93" s="232"/>
      <c r="B93" s="233"/>
      <c r="C93" s="245">
        <v>67</v>
      </c>
      <c r="D93" s="315">
        <v>8.1</v>
      </c>
      <c r="E93" s="256"/>
      <c r="F93" s="256"/>
      <c r="G93" s="257" t="s">
        <v>169</v>
      </c>
      <c r="H93" s="260" t="s">
        <v>99</v>
      </c>
      <c r="I93" s="323">
        <v>39</v>
      </c>
      <c r="J93" s="350">
        <v>33508.930500000002</v>
      </c>
      <c r="K93" s="248">
        <f t="shared" si="9"/>
        <v>1306848</v>
      </c>
      <c r="L93" s="234"/>
      <c r="M93" s="232"/>
    </row>
    <row r="94" spans="1:13" ht="30" customHeight="1">
      <c r="A94" s="232"/>
      <c r="B94" s="233"/>
      <c r="C94" s="245">
        <v>68</v>
      </c>
      <c r="D94" s="256">
        <v>8.11</v>
      </c>
      <c r="E94" s="258"/>
      <c r="F94" s="258"/>
      <c r="G94" s="257" t="s">
        <v>170</v>
      </c>
      <c r="H94" s="260" t="s">
        <v>99</v>
      </c>
      <c r="I94" s="323">
        <v>48</v>
      </c>
      <c r="J94" s="350">
        <v>42187.5</v>
      </c>
      <c r="K94" s="248">
        <f t="shared" si="9"/>
        <v>2025000</v>
      </c>
      <c r="L94" s="234"/>
      <c r="M94" s="232"/>
    </row>
    <row r="95" spans="1:13" ht="30" customHeight="1">
      <c r="A95" s="232"/>
      <c r="B95" s="233"/>
      <c r="C95" s="245">
        <v>69</v>
      </c>
      <c r="D95" s="256">
        <v>8.1199999999999992</v>
      </c>
      <c r="E95" s="258"/>
      <c r="F95" s="258"/>
      <c r="G95" s="257" t="s">
        <v>171</v>
      </c>
      <c r="H95" s="260" t="s">
        <v>99</v>
      </c>
      <c r="I95" s="323">
        <v>33</v>
      </c>
      <c r="J95" s="350">
        <v>75214.25059154167</v>
      </c>
      <c r="K95" s="248">
        <f t="shared" si="9"/>
        <v>2482070</v>
      </c>
      <c r="L95" s="234"/>
      <c r="M95" s="232"/>
    </row>
    <row r="96" spans="1:13" ht="30" customHeight="1">
      <c r="A96" s="232"/>
      <c r="B96" s="233"/>
      <c r="C96" s="245">
        <v>70</v>
      </c>
      <c r="D96" s="256">
        <v>8.1300000000000008</v>
      </c>
      <c r="E96" s="256"/>
      <c r="F96" s="256"/>
      <c r="G96" s="257" t="s">
        <v>172</v>
      </c>
      <c r="H96" s="260" t="s">
        <v>99</v>
      </c>
      <c r="I96" s="323">
        <v>252</v>
      </c>
      <c r="J96" s="350">
        <v>19285.708500000001</v>
      </c>
      <c r="K96" s="248">
        <f t="shared" si="9"/>
        <v>4859999</v>
      </c>
      <c r="L96" s="234"/>
      <c r="M96" s="232"/>
    </row>
    <row r="97" spans="1:13" ht="30" customHeight="1">
      <c r="A97" s="232"/>
      <c r="B97" s="233"/>
      <c r="C97" s="245">
        <v>71</v>
      </c>
      <c r="D97" s="256">
        <v>8.14</v>
      </c>
      <c r="E97" s="258"/>
      <c r="F97" s="258"/>
      <c r="G97" s="257" t="s">
        <v>173</v>
      </c>
      <c r="H97" s="260" t="s">
        <v>99</v>
      </c>
      <c r="I97" s="323">
        <v>306</v>
      </c>
      <c r="J97" s="350">
        <v>16151.791500000003</v>
      </c>
      <c r="K97" s="248">
        <f t="shared" si="9"/>
        <v>4942448</v>
      </c>
      <c r="L97" s="234"/>
      <c r="M97" s="232"/>
    </row>
    <row r="98" spans="1:13" ht="30" customHeight="1">
      <c r="A98" s="232"/>
      <c r="B98" s="233"/>
      <c r="C98" s="245">
        <v>72</v>
      </c>
      <c r="D98" s="315">
        <v>8.15</v>
      </c>
      <c r="E98" s="256"/>
      <c r="F98" s="256"/>
      <c r="G98" s="257" t="s">
        <v>174</v>
      </c>
      <c r="H98" s="260" t="s">
        <v>99</v>
      </c>
      <c r="I98" s="323">
        <v>38</v>
      </c>
      <c r="J98" s="350">
        <v>26276.791500000003</v>
      </c>
      <c r="K98" s="248">
        <f t="shared" si="9"/>
        <v>998518</v>
      </c>
      <c r="L98" s="234"/>
      <c r="M98" s="232"/>
    </row>
    <row r="99" spans="1:13" ht="30" customHeight="1">
      <c r="A99" s="232"/>
      <c r="B99" s="233"/>
      <c r="C99" s="245">
        <v>73</v>
      </c>
      <c r="D99" s="256">
        <v>8.16</v>
      </c>
      <c r="E99" s="258"/>
      <c r="F99" s="258"/>
      <c r="G99" s="257" t="s">
        <v>175</v>
      </c>
      <c r="H99" s="260" t="s">
        <v>99</v>
      </c>
      <c r="I99" s="323">
        <v>64</v>
      </c>
      <c r="J99" s="350">
        <v>72320.850000000006</v>
      </c>
      <c r="K99" s="248">
        <f t="shared" si="9"/>
        <v>4628534</v>
      </c>
      <c r="L99" s="234"/>
      <c r="M99" s="232"/>
    </row>
    <row r="100" spans="1:13" ht="30" customHeight="1">
      <c r="A100" s="232"/>
      <c r="B100" s="233"/>
      <c r="C100" s="245">
        <v>74</v>
      </c>
      <c r="D100" s="256">
        <v>8.17</v>
      </c>
      <c r="E100" s="258"/>
      <c r="F100" s="258"/>
      <c r="G100" s="257" t="s">
        <v>176</v>
      </c>
      <c r="H100" s="260" t="s">
        <v>99</v>
      </c>
      <c r="I100" s="323">
        <v>126</v>
      </c>
      <c r="J100" s="350">
        <v>108481.95000000001</v>
      </c>
      <c r="K100" s="248">
        <f t="shared" si="9"/>
        <v>13668726</v>
      </c>
      <c r="L100" s="234"/>
      <c r="M100" s="232"/>
    </row>
    <row r="101" spans="1:13" ht="30" customHeight="1">
      <c r="A101" s="232"/>
      <c r="B101" s="233"/>
      <c r="C101" s="245">
        <v>75</v>
      </c>
      <c r="D101" s="256">
        <v>8.18</v>
      </c>
      <c r="E101" s="256"/>
      <c r="F101" s="256"/>
      <c r="G101" s="257" t="s">
        <v>177</v>
      </c>
      <c r="H101" s="260" t="s">
        <v>99</v>
      </c>
      <c r="I101" s="323">
        <v>214</v>
      </c>
      <c r="J101" s="350">
        <v>156695.85</v>
      </c>
      <c r="K101" s="248">
        <f t="shared" si="9"/>
        <v>33532912</v>
      </c>
      <c r="L101" s="234"/>
      <c r="M101" s="232"/>
    </row>
    <row r="102" spans="1:13" ht="30" customHeight="1">
      <c r="A102" s="232"/>
      <c r="B102" s="233"/>
      <c r="C102" s="245">
        <v>76</v>
      </c>
      <c r="D102" s="256">
        <v>8.19</v>
      </c>
      <c r="E102" s="258"/>
      <c r="F102" s="258"/>
      <c r="G102" s="257" t="s">
        <v>178</v>
      </c>
      <c r="H102" s="260" t="s">
        <v>102</v>
      </c>
      <c r="I102" s="323">
        <v>310</v>
      </c>
      <c r="J102" s="350">
        <v>16875</v>
      </c>
      <c r="K102" s="248">
        <f t="shared" si="9"/>
        <v>5231250</v>
      </c>
      <c r="L102" s="234"/>
      <c r="M102" s="232"/>
    </row>
    <row r="103" spans="1:13" ht="30" customHeight="1">
      <c r="A103" s="232"/>
      <c r="B103" s="233"/>
      <c r="C103" s="245">
        <v>77</v>
      </c>
      <c r="D103" s="315">
        <v>8.1999999999999993</v>
      </c>
      <c r="E103" s="256"/>
      <c r="F103" s="256"/>
      <c r="G103" s="257" t="s">
        <v>179</v>
      </c>
      <c r="H103" s="260" t="s">
        <v>102</v>
      </c>
      <c r="I103" s="323">
        <v>107</v>
      </c>
      <c r="J103" s="350">
        <v>28929.15</v>
      </c>
      <c r="K103" s="248">
        <f t="shared" si="9"/>
        <v>3095419</v>
      </c>
      <c r="L103" s="234"/>
      <c r="M103" s="232"/>
    </row>
    <row r="104" spans="1:13" ht="30" customHeight="1">
      <c r="A104" s="232"/>
      <c r="B104" s="233"/>
      <c r="C104" s="245">
        <v>78</v>
      </c>
      <c r="D104" s="256">
        <v>8.2100000000000009</v>
      </c>
      <c r="E104" s="258"/>
      <c r="F104" s="258"/>
      <c r="G104" s="257" t="s">
        <v>180</v>
      </c>
      <c r="H104" s="260" t="s">
        <v>99</v>
      </c>
      <c r="I104" s="323">
        <v>27</v>
      </c>
      <c r="J104" s="350">
        <v>62195.850000000006</v>
      </c>
      <c r="K104" s="248">
        <f t="shared" si="9"/>
        <v>1679288</v>
      </c>
      <c r="L104" s="234"/>
      <c r="M104" s="232"/>
    </row>
    <row r="105" spans="1:13" ht="30" customHeight="1">
      <c r="A105" s="232"/>
      <c r="B105" s="233"/>
      <c r="C105" s="245">
        <v>79</v>
      </c>
      <c r="D105" s="256">
        <v>8.2200000000000006</v>
      </c>
      <c r="E105" s="258"/>
      <c r="F105" s="258"/>
      <c r="G105" s="257" t="s">
        <v>181</v>
      </c>
      <c r="H105" s="260" t="s">
        <v>99</v>
      </c>
      <c r="I105" s="323">
        <v>39</v>
      </c>
      <c r="J105" s="350">
        <v>51106.950000000004</v>
      </c>
      <c r="K105" s="248">
        <f t="shared" si="9"/>
        <v>1993171</v>
      </c>
      <c r="L105" s="234"/>
      <c r="M105" s="232"/>
    </row>
    <row r="106" spans="1:13" ht="30" customHeight="1">
      <c r="A106" s="232"/>
      <c r="B106" s="233"/>
      <c r="C106" s="245">
        <v>80</v>
      </c>
      <c r="D106" s="256">
        <v>8.23</v>
      </c>
      <c r="E106" s="256"/>
      <c r="F106" s="256"/>
      <c r="G106" s="257" t="s">
        <v>182</v>
      </c>
      <c r="H106" s="260" t="s">
        <v>99</v>
      </c>
      <c r="I106" s="323">
        <v>119</v>
      </c>
      <c r="J106" s="350">
        <v>28927.800000000003</v>
      </c>
      <c r="K106" s="248">
        <f t="shared" si="9"/>
        <v>3442408</v>
      </c>
      <c r="L106" s="234"/>
      <c r="M106" s="232"/>
    </row>
    <row r="107" spans="1:13" ht="30" customHeight="1">
      <c r="A107" s="232"/>
      <c r="B107" s="233"/>
      <c r="C107" s="245">
        <v>81</v>
      </c>
      <c r="D107" s="256">
        <v>8.24</v>
      </c>
      <c r="E107" s="258"/>
      <c r="F107" s="258"/>
      <c r="G107" s="257" t="s">
        <v>183</v>
      </c>
      <c r="H107" s="260" t="s">
        <v>99</v>
      </c>
      <c r="I107" s="323">
        <v>236</v>
      </c>
      <c r="J107" s="350">
        <v>16875</v>
      </c>
      <c r="K107" s="248">
        <f t="shared" si="9"/>
        <v>3982500</v>
      </c>
      <c r="L107" s="234"/>
      <c r="M107" s="232"/>
    </row>
    <row r="108" spans="1:13" ht="30" customHeight="1">
      <c r="A108" s="232"/>
      <c r="B108" s="233"/>
      <c r="C108" s="245">
        <v>82</v>
      </c>
      <c r="D108" s="315">
        <v>8.25</v>
      </c>
      <c r="E108" s="256"/>
      <c r="F108" s="256"/>
      <c r="G108" s="257" t="s">
        <v>184</v>
      </c>
      <c r="H108" s="260" t="s">
        <v>99</v>
      </c>
      <c r="I108" s="323">
        <v>105</v>
      </c>
      <c r="J108" s="350">
        <v>12052.800000000001</v>
      </c>
      <c r="K108" s="248">
        <f t="shared" si="9"/>
        <v>1265544</v>
      </c>
      <c r="L108" s="234"/>
      <c r="M108" s="232"/>
    </row>
    <row r="109" spans="1:13" ht="30" customHeight="1">
      <c r="A109" s="232"/>
      <c r="B109" s="233"/>
      <c r="C109" s="245">
        <v>83</v>
      </c>
      <c r="D109" s="256">
        <v>8.26</v>
      </c>
      <c r="E109" s="258"/>
      <c r="F109" s="258"/>
      <c r="G109" s="257" t="s">
        <v>185</v>
      </c>
      <c r="H109" s="260" t="s">
        <v>99</v>
      </c>
      <c r="I109" s="323">
        <v>93</v>
      </c>
      <c r="J109" s="350">
        <v>12298.5</v>
      </c>
      <c r="K109" s="248">
        <f t="shared" si="9"/>
        <v>1143761</v>
      </c>
      <c r="L109" s="234"/>
      <c r="M109" s="232"/>
    </row>
    <row r="110" spans="1:13" ht="30" customHeight="1">
      <c r="A110" s="232"/>
      <c r="B110" s="233"/>
      <c r="C110" s="245">
        <v>84</v>
      </c>
      <c r="D110" s="256">
        <v>8.27</v>
      </c>
      <c r="E110" s="258"/>
      <c r="F110" s="258"/>
      <c r="G110" s="257" t="s">
        <v>186</v>
      </c>
      <c r="H110" s="260" t="s">
        <v>99</v>
      </c>
      <c r="I110" s="323">
        <v>68</v>
      </c>
      <c r="J110" s="350">
        <v>40981.950000000004</v>
      </c>
      <c r="K110" s="248">
        <f t="shared" si="9"/>
        <v>2786773</v>
      </c>
      <c r="L110" s="234"/>
      <c r="M110" s="232"/>
    </row>
    <row r="111" spans="1:13" ht="30" customHeight="1">
      <c r="A111" s="232"/>
      <c r="B111" s="233"/>
      <c r="C111" s="245">
        <v>85</v>
      </c>
      <c r="D111" s="256">
        <v>8.2799999999999994</v>
      </c>
      <c r="E111" s="256"/>
      <c r="F111" s="256"/>
      <c r="G111" s="257" t="s">
        <v>187</v>
      </c>
      <c r="H111" s="260" t="s">
        <v>99</v>
      </c>
      <c r="I111" s="323">
        <v>86</v>
      </c>
      <c r="J111" s="350">
        <v>28929.15</v>
      </c>
      <c r="K111" s="248">
        <f t="shared" si="9"/>
        <v>2487907</v>
      </c>
      <c r="L111" s="234"/>
      <c r="M111" s="232"/>
    </row>
    <row r="112" spans="1:13" ht="30" customHeight="1">
      <c r="A112" s="232"/>
      <c r="B112" s="233"/>
      <c r="C112" s="245">
        <v>86</v>
      </c>
      <c r="D112" s="256" t="s">
        <v>266</v>
      </c>
      <c r="E112" s="258"/>
      <c r="F112" s="258"/>
      <c r="G112" s="257" t="s">
        <v>188</v>
      </c>
      <c r="H112" s="260" t="s">
        <v>99</v>
      </c>
      <c r="I112" s="323">
        <v>8</v>
      </c>
      <c r="J112" s="350">
        <v>8437500</v>
      </c>
      <c r="K112" s="248">
        <f t="shared" si="9"/>
        <v>67500000</v>
      </c>
      <c r="L112" s="234"/>
      <c r="M112" s="232"/>
    </row>
    <row r="113" spans="1:13" ht="30" customHeight="1">
      <c r="A113" s="232"/>
      <c r="B113" s="233"/>
      <c r="C113" s="245">
        <v>87</v>
      </c>
      <c r="D113" s="315">
        <v>8.3000000000000007</v>
      </c>
      <c r="E113" s="256"/>
      <c r="F113" s="256"/>
      <c r="G113" s="257" t="s">
        <v>189</v>
      </c>
      <c r="H113" s="260" t="s">
        <v>99</v>
      </c>
      <c r="I113" s="323">
        <v>278</v>
      </c>
      <c r="J113" s="350">
        <v>116195.85</v>
      </c>
      <c r="K113" s="248">
        <f t="shared" si="9"/>
        <v>32302446</v>
      </c>
      <c r="L113" s="234"/>
      <c r="M113" s="232"/>
    </row>
    <row r="114" spans="1:13" ht="30" customHeight="1">
      <c r="A114" s="232"/>
      <c r="B114" s="233"/>
      <c r="C114" s="245">
        <v>88</v>
      </c>
      <c r="D114" s="256">
        <v>8.31</v>
      </c>
      <c r="E114" s="258"/>
      <c r="F114" s="258"/>
      <c r="G114" s="257" t="s">
        <v>190</v>
      </c>
      <c r="H114" s="260" t="s">
        <v>102</v>
      </c>
      <c r="I114" s="323">
        <v>44</v>
      </c>
      <c r="J114" s="350">
        <v>216963.90000000002</v>
      </c>
      <c r="K114" s="248">
        <f t="shared" si="9"/>
        <v>9546412</v>
      </c>
      <c r="L114" s="234"/>
      <c r="M114" s="232"/>
    </row>
    <row r="115" spans="1:13" ht="30" customHeight="1">
      <c r="A115" s="232"/>
      <c r="B115" s="233"/>
      <c r="C115" s="245">
        <v>89</v>
      </c>
      <c r="D115" s="256">
        <v>8.32</v>
      </c>
      <c r="E115" s="258"/>
      <c r="F115" s="258"/>
      <c r="G115" s="257" t="s">
        <v>191</v>
      </c>
      <c r="H115" s="260" t="s">
        <v>102</v>
      </c>
      <c r="I115" s="323">
        <v>62</v>
      </c>
      <c r="J115" s="350">
        <v>156696.43049999999</v>
      </c>
      <c r="K115" s="248">
        <f t="shared" si="9"/>
        <v>9715179</v>
      </c>
      <c r="L115" s="234"/>
      <c r="M115" s="232"/>
    </row>
    <row r="116" spans="1:13" ht="30" customHeight="1">
      <c r="A116" s="232"/>
      <c r="B116" s="233"/>
      <c r="C116" s="245">
        <v>90</v>
      </c>
      <c r="D116" s="256">
        <v>8.33</v>
      </c>
      <c r="E116" s="256"/>
      <c r="F116" s="256"/>
      <c r="G116" s="257" t="s">
        <v>192</v>
      </c>
      <c r="H116" s="260" t="s">
        <v>99</v>
      </c>
      <c r="I116" s="323">
        <v>39</v>
      </c>
      <c r="J116" s="350">
        <v>1205356.9500000002</v>
      </c>
      <c r="K116" s="248">
        <f t="shared" si="9"/>
        <v>47008921</v>
      </c>
      <c r="L116" s="234"/>
      <c r="M116" s="232"/>
    </row>
    <row r="117" spans="1:13" ht="30" customHeight="1">
      <c r="A117" s="232"/>
      <c r="B117" s="233"/>
      <c r="C117" s="245">
        <v>91</v>
      </c>
      <c r="D117" s="256">
        <v>8.34</v>
      </c>
      <c r="E117" s="258"/>
      <c r="F117" s="258"/>
      <c r="G117" s="257" t="s">
        <v>193</v>
      </c>
      <c r="H117" s="260" t="s">
        <v>99</v>
      </c>
      <c r="I117" s="323">
        <v>22</v>
      </c>
      <c r="J117" s="350">
        <v>1687500</v>
      </c>
      <c r="K117" s="248">
        <f t="shared" si="9"/>
        <v>37125000</v>
      </c>
      <c r="L117" s="234"/>
      <c r="M117" s="232"/>
    </row>
    <row r="118" spans="1:13" ht="30" customHeight="1" thickBot="1">
      <c r="A118" s="232"/>
      <c r="B118" s="233"/>
      <c r="C118" s="261" t="s">
        <v>14</v>
      </c>
      <c r="D118" s="262"/>
      <c r="E118" s="262"/>
      <c r="F118" s="262"/>
      <c r="G118" s="263"/>
      <c r="H118" s="262"/>
      <c r="I118" s="322"/>
      <c r="J118" s="338"/>
      <c r="K118" s="264">
        <f>+SUM(K84:K117)</f>
        <v>351196605</v>
      </c>
      <c r="L118" s="234"/>
      <c r="M118" s="232"/>
    </row>
    <row r="119" spans="1:13" ht="30" customHeight="1" thickBot="1">
      <c r="A119" s="232"/>
      <c r="B119" s="233"/>
      <c r="C119" s="242"/>
      <c r="D119" s="310">
        <v>9</v>
      </c>
      <c r="E119" s="243"/>
      <c r="F119" s="243"/>
      <c r="G119" s="356" t="s">
        <v>336</v>
      </c>
      <c r="H119" s="310"/>
      <c r="I119" s="320"/>
      <c r="J119" s="334"/>
      <c r="K119" s="244"/>
      <c r="L119" s="234"/>
      <c r="M119" s="232"/>
    </row>
    <row r="120" spans="1:13" ht="30" customHeight="1">
      <c r="A120" s="232"/>
      <c r="B120" s="233"/>
      <c r="C120" s="245">
        <v>92</v>
      </c>
      <c r="D120" s="256" t="s">
        <v>267</v>
      </c>
      <c r="E120" s="258"/>
      <c r="F120" s="258"/>
      <c r="G120" s="257" t="s">
        <v>194</v>
      </c>
      <c r="H120" s="260" t="s">
        <v>104</v>
      </c>
      <c r="I120" s="323">
        <v>896</v>
      </c>
      <c r="J120" s="350">
        <v>33210</v>
      </c>
      <c r="K120" s="248">
        <f t="shared" ref="K120:K135" si="10">+ROUND(I120*J120,0)</f>
        <v>29756160</v>
      </c>
      <c r="L120" s="234"/>
      <c r="M120" s="232"/>
    </row>
    <row r="121" spans="1:13" ht="30" customHeight="1">
      <c r="A121" s="232"/>
      <c r="B121" s="233"/>
      <c r="C121" s="245">
        <v>93</v>
      </c>
      <c r="D121" s="256" t="s">
        <v>268</v>
      </c>
      <c r="E121" s="256"/>
      <c r="F121" s="256"/>
      <c r="G121" s="257" t="s">
        <v>195</v>
      </c>
      <c r="H121" s="260" t="s">
        <v>104</v>
      </c>
      <c r="I121" s="323">
        <v>480</v>
      </c>
      <c r="J121" s="350">
        <v>35912.700000000004</v>
      </c>
      <c r="K121" s="248">
        <f t="shared" si="10"/>
        <v>17238096</v>
      </c>
      <c r="L121" s="234"/>
      <c r="M121" s="232"/>
    </row>
    <row r="122" spans="1:13" ht="30" customHeight="1">
      <c r="A122" s="232"/>
      <c r="B122" s="233"/>
      <c r="C122" s="245">
        <v>94</v>
      </c>
      <c r="D122" s="256">
        <v>9.3000000000000007</v>
      </c>
      <c r="E122" s="258"/>
      <c r="F122" s="258"/>
      <c r="G122" s="257" t="s">
        <v>196</v>
      </c>
      <c r="H122" s="260" t="s">
        <v>104</v>
      </c>
      <c r="I122" s="323">
        <v>392</v>
      </c>
      <c r="J122" s="350">
        <v>28755.000000000004</v>
      </c>
      <c r="K122" s="248">
        <f t="shared" si="10"/>
        <v>11271960</v>
      </c>
      <c r="L122" s="234"/>
      <c r="M122" s="232"/>
    </row>
    <row r="123" spans="1:13" ht="30" customHeight="1">
      <c r="A123" s="232"/>
      <c r="B123" s="233"/>
      <c r="C123" s="245">
        <v>95</v>
      </c>
      <c r="D123" s="256">
        <v>9.4</v>
      </c>
      <c r="E123" s="258"/>
      <c r="F123" s="258"/>
      <c r="G123" s="257" t="s">
        <v>197</v>
      </c>
      <c r="H123" s="260" t="s">
        <v>104</v>
      </c>
      <c r="I123" s="323">
        <v>96</v>
      </c>
      <c r="J123" s="350">
        <v>25785</v>
      </c>
      <c r="K123" s="248">
        <f t="shared" si="10"/>
        <v>2475360</v>
      </c>
      <c r="L123" s="234"/>
      <c r="M123" s="232"/>
    </row>
    <row r="124" spans="1:13" ht="47.25" customHeight="1">
      <c r="A124" s="232"/>
      <c r="B124" s="233"/>
      <c r="C124" s="245">
        <v>96</v>
      </c>
      <c r="D124" s="256" t="s">
        <v>269</v>
      </c>
      <c r="E124" s="258"/>
      <c r="F124" s="258"/>
      <c r="G124" s="257" t="s">
        <v>328</v>
      </c>
      <c r="H124" s="260" t="s">
        <v>104</v>
      </c>
      <c r="I124" s="323">
        <v>117</v>
      </c>
      <c r="J124" s="350">
        <v>22275</v>
      </c>
      <c r="K124" s="248">
        <f t="shared" si="10"/>
        <v>2606175</v>
      </c>
      <c r="L124" s="234"/>
      <c r="M124" s="232"/>
    </row>
    <row r="125" spans="1:13" ht="30" customHeight="1">
      <c r="A125" s="232"/>
      <c r="B125" s="233"/>
      <c r="C125" s="245">
        <v>97</v>
      </c>
      <c r="D125" s="256">
        <v>9.6</v>
      </c>
      <c r="E125" s="258"/>
      <c r="F125" s="258"/>
      <c r="G125" s="257" t="s">
        <v>198</v>
      </c>
      <c r="H125" s="260" t="s">
        <v>141</v>
      </c>
      <c r="I125" s="323">
        <v>194</v>
      </c>
      <c r="J125" s="350">
        <v>15120.000000000002</v>
      </c>
      <c r="K125" s="248">
        <f t="shared" si="10"/>
        <v>2933280</v>
      </c>
      <c r="L125" s="234"/>
      <c r="M125" s="232"/>
    </row>
    <row r="126" spans="1:13" ht="30" customHeight="1">
      <c r="A126" s="232"/>
      <c r="B126" s="233"/>
      <c r="C126" s="245">
        <v>98</v>
      </c>
      <c r="D126" s="256" t="s">
        <v>270</v>
      </c>
      <c r="E126" s="258"/>
      <c r="F126" s="258"/>
      <c r="G126" s="257" t="s">
        <v>327</v>
      </c>
      <c r="H126" s="260" t="s">
        <v>104</v>
      </c>
      <c r="I126" s="323">
        <v>207</v>
      </c>
      <c r="J126" s="350">
        <v>24732</v>
      </c>
      <c r="K126" s="248">
        <f t="shared" si="10"/>
        <v>5119524</v>
      </c>
      <c r="L126" s="234"/>
      <c r="M126" s="232"/>
    </row>
    <row r="127" spans="1:13" ht="30" customHeight="1">
      <c r="A127" s="232"/>
      <c r="B127" s="233"/>
      <c r="C127" s="245">
        <v>99</v>
      </c>
      <c r="D127" s="256">
        <v>9.8000000000000007</v>
      </c>
      <c r="E127" s="258"/>
      <c r="F127" s="258"/>
      <c r="G127" s="257" t="s">
        <v>199</v>
      </c>
      <c r="H127" s="260" t="s">
        <v>104</v>
      </c>
      <c r="I127" s="323">
        <v>480</v>
      </c>
      <c r="J127" s="350">
        <v>16807.5</v>
      </c>
      <c r="K127" s="248">
        <f t="shared" si="10"/>
        <v>8067600</v>
      </c>
      <c r="L127" s="234"/>
      <c r="M127" s="232"/>
    </row>
    <row r="128" spans="1:13" ht="30" customHeight="1">
      <c r="A128" s="232"/>
      <c r="B128" s="233"/>
      <c r="C128" s="245">
        <v>100</v>
      </c>
      <c r="D128" s="256">
        <v>9.9</v>
      </c>
      <c r="E128" s="258"/>
      <c r="F128" s="258"/>
      <c r="G128" s="257" t="s">
        <v>200</v>
      </c>
      <c r="H128" s="260" t="s">
        <v>104</v>
      </c>
      <c r="I128" s="323">
        <v>392</v>
      </c>
      <c r="J128" s="350">
        <v>19305</v>
      </c>
      <c r="K128" s="248">
        <f t="shared" si="10"/>
        <v>7567560</v>
      </c>
      <c r="L128" s="234"/>
      <c r="M128" s="232"/>
    </row>
    <row r="129" spans="1:13" ht="30" customHeight="1">
      <c r="A129" s="232"/>
      <c r="B129" s="233"/>
      <c r="C129" s="245">
        <v>101</v>
      </c>
      <c r="D129" s="256" t="s">
        <v>271</v>
      </c>
      <c r="E129" s="258"/>
      <c r="F129" s="258"/>
      <c r="G129" s="257" t="s">
        <v>201</v>
      </c>
      <c r="H129" s="260" t="s">
        <v>104</v>
      </c>
      <c r="I129" s="323">
        <v>302</v>
      </c>
      <c r="J129" s="350">
        <v>141030.45000000001</v>
      </c>
      <c r="K129" s="248">
        <f t="shared" si="10"/>
        <v>42591196</v>
      </c>
      <c r="L129" s="234"/>
      <c r="M129" s="232"/>
    </row>
    <row r="130" spans="1:13" ht="46.5" customHeight="1">
      <c r="A130" s="232"/>
      <c r="B130" s="233"/>
      <c r="C130" s="245">
        <v>102</v>
      </c>
      <c r="D130" s="256" t="s">
        <v>272</v>
      </c>
      <c r="E130" s="258"/>
      <c r="F130" s="258"/>
      <c r="G130" s="257" t="s">
        <v>202</v>
      </c>
      <c r="H130" s="260" t="s">
        <v>141</v>
      </c>
      <c r="I130" s="323">
        <v>101</v>
      </c>
      <c r="J130" s="350">
        <v>86832</v>
      </c>
      <c r="K130" s="248">
        <f t="shared" si="10"/>
        <v>8770032</v>
      </c>
      <c r="L130" s="234"/>
      <c r="M130" s="232"/>
    </row>
    <row r="131" spans="1:13" ht="30" customHeight="1">
      <c r="A131" s="232"/>
      <c r="B131" s="233"/>
      <c r="C131" s="245">
        <v>103</v>
      </c>
      <c r="D131" s="256">
        <v>9.1199999999999992</v>
      </c>
      <c r="E131" s="258"/>
      <c r="F131" s="258"/>
      <c r="G131" s="257" t="s">
        <v>203</v>
      </c>
      <c r="H131" s="260" t="s">
        <v>141</v>
      </c>
      <c r="I131" s="323">
        <v>392</v>
      </c>
      <c r="J131" s="350">
        <v>10057.5</v>
      </c>
      <c r="K131" s="248">
        <f t="shared" si="10"/>
        <v>3942540</v>
      </c>
      <c r="L131" s="234"/>
      <c r="M131" s="232"/>
    </row>
    <row r="132" spans="1:13" ht="30" customHeight="1">
      <c r="A132" s="232"/>
      <c r="B132" s="233"/>
      <c r="C132" s="245">
        <v>104</v>
      </c>
      <c r="D132" s="256" t="s">
        <v>273</v>
      </c>
      <c r="E132" s="258"/>
      <c r="F132" s="258"/>
      <c r="G132" s="257" t="s">
        <v>204</v>
      </c>
      <c r="H132" s="260" t="s">
        <v>104</v>
      </c>
      <c r="I132" s="323">
        <v>466</v>
      </c>
      <c r="J132" s="350">
        <v>144718.65000000002</v>
      </c>
      <c r="K132" s="248">
        <f t="shared" si="10"/>
        <v>67438891</v>
      </c>
      <c r="L132" s="234"/>
      <c r="M132" s="232"/>
    </row>
    <row r="133" spans="1:13" ht="47.25" customHeight="1">
      <c r="A133" s="232"/>
      <c r="B133" s="233"/>
      <c r="C133" s="245">
        <v>105</v>
      </c>
      <c r="D133" s="256" t="s">
        <v>274</v>
      </c>
      <c r="E133" s="258"/>
      <c r="F133" s="258"/>
      <c r="G133" s="257" t="s">
        <v>205</v>
      </c>
      <c r="H133" s="260" t="s">
        <v>104</v>
      </c>
      <c r="I133" s="323">
        <v>326</v>
      </c>
      <c r="J133" s="350">
        <v>197235</v>
      </c>
      <c r="K133" s="248">
        <f t="shared" si="10"/>
        <v>64298610</v>
      </c>
      <c r="L133" s="234"/>
      <c r="M133" s="232"/>
    </row>
    <row r="134" spans="1:13" ht="30" customHeight="1">
      <c r="A134" s="232"/>
      <c r="B134" s="233"/>
      <c r="C134" s="245">
        <v>106</v>
      </c>
      <c r="D134" s="256" t="s">
        <v>275</v>
      </c>
      <c r="E134" s="258"/>
      <c r="F134" s="258"/>
      <c r="G134" s="257" t="s">
        <v>206</v>
      </c>
      <c r="H134" s="260" t="s">
        <v>141</v>
      </c>
      <c r="I134" s="323">
        <v>189</v>
      </c>
      <c r="J134" s="350">
        <v>48276</v>
      </c>
      <c r="K134" s="248">
        <f t="shared" si="10"/>
        <v>9124164</v>
      </c>
      <c r="L134" s="234"/>
      <c r="M134" s="232"/>
    </row>
    <row r="135" spans="1:13" ht="30" customHeight="1">
      <c r="A135" s="232"/>
      <c r="B135" s="233"/>
      <c r="C135" s="245">
        <v>107</v>
      </c>
      <c r="D135" s="256">
        <v>9.16</v>
      </c>
      <c r="E135" s="258"/>
      <c r="F135" s="258"/>
      <c r="G135" s="257" t="s">
        <v>207</v>
      </c>
      <c r="H135" s="260" t="s">
        <v>104</v>
      </c>
      <c r="I135" s="323">
        <v>600</v>
      </c>
      <c r="J135" s="350">
        <v>239751.90000000002</v>
      </c>
      <c r="K135" s="248">
        <f t="shared" si="10"/>
        <v>143851140</v>
      </c>
      <c r="L135" s="234"/>
      <c r="M135" s="232"/>
    </row>
    <row r="136" spans="1:13" ht="30" customHeight="1" thickBot="1">
      <c r="A136" s="232"/>
      <c r="B136" s="233"/>
      <c r="C136" s="261" t="s">
        <v>14</v>
      </c>
      <c r="D136" s="262"/>
      <c r="E136" s="262"/>
      <c r="F136" s="262"/>
      <c r="G136" s="263"/>
      <c r="H136" s="262"/>
      <c r="I136" s="322"/>
      <c r="J136" s="338"/>
      <c r="K136" s="264">
        <f>+SUM(K120:K135)</f>
        <v>427052288</v>
      </c>
      <c r="L136" s="234"/>
      <c r="M136" s="232"/>
    </row>
    <row r="137" spans="1:13" ht="30" customHeight="1" thickBot="1">
      <c r="A137" s="232"/>
      <c r="B137" s="233"/>
      <c r="C137" s="242"/>
      <c r="D137" s="310">
        <v>10</v>
      </c>
      <c r="E137" s="243"/>
      <c r="F137" s="243"/>
      <c r="G137" s="356" t="s">
        <v>335</v>
      </c>
      <c r="H137" s="310"/>
      <c r="I137" s="320"/>
      <c r="J137" s="334"/>
      <c r="K137" s="244"/>
      <c r="L137" s="234"/>
      <c r="M137" s="232"/>
    </row>
    <row r="138" spans="1:13" ht="30" customHeight="1">
      <c r="A138" s="232"/>
      <c r="B138" s="233"/>
      <c r="C138" s="245">
        <v>108</v>
      </c>
      <c r="D138" s="256" t="s">
        <v>276</v>
      </c>
      <c r="E138" s="258"/>
      <c r="F138" s="258"/>
      <c r="G138" s="257" t="s">
        <v>208</v>
      </c>
      <c r="H138" s="260" t="s">
        <v>99</v>
      </c>
      <c r="I138" s="323">
        <v>64</v>
      </c>
      <c r="J138" s="350">
        <v>1129707</v>
      </c>
      <c r="K138" s="248">
        <f t="shared" ref="K138:K147" si="11">+ROUND(I138*J138,0)</f>
        <v>72301248</v>
      </c>
      <c r="L138" s="234"/>
      <c r="M138" s="232"/>
    </row>
    <row r="139" spans="1:13" ht="30" customHeight="1">
      <c r="A139" s="232"/>
      <c r="B139" s="233"/>
      <c r="C139" s="245">
        <v>109</v>
      </c>
      <c r="D139" s="256" t="s">
        <v>277</v>
      </c>
      <c r="E139" s="256"/>
      <c r="F139" s="256"/>
      <c r="G139" s="257" t="s">
        <v>209</v>
      </c>
      <c r="H139" s="260" t="s">
        <v>99</v>
      </c>
      <c r="I139" s="323">
        <v>46</v>
      </c>
      <c r="J139" s="350">
        <v>1094274.9000000001</v>
      </c>
      <c r="K139" s="248">
        <f t="shared" si="11"/>
        <v>50336645</v>
      </c>
      <c r="L139" s="234"/>
      <c r="M139" s="232"/>
    </row>
    <row r="140" spans="1:13" ht="30" customHeight="1">
      <c r="A140" s="232"/>
      <c r="B140" s="233"/>
      <c r="C140" s="245">
        <v>110</v>
      </c>
      <c r="D140" s="256" t="s">
        <v>278</v>
      </c>
      <c r="E140" s="258"/>
      <c r="F140" s="258"/>
      <c r="G140" s="257" t="s">
        <v>210</v>
      </c>
      <c r="H140" s="260" t="s">
        <v>99</v>
      </c>
      <c r="I140" s="323">
        <v>82</v>
      </c>
      <c r="J140" s="350">
        <v>631150.65</v>
      </c>
      <c r="K140" s="248">
        <f t="shared" si="11"/>
        <v>51754353</v>
      </c>
      <c r="L140" s="234"/>
      <c r="M140" s="232"/>
    </row>
    <row r="141" spans="1:13" ht="30" customHeight="1">
      <c r="A141" s="232"/>
      <c r="B141" s="233"/>
      <c r="C141" s="245">
        <v>111</v>
      </c>
      <c r="D141" s="256" t="s">
        <v>279</v>
      </c>
      <c r="E141" s="258"/>
      <c r="F141" s="258"/>
      <c r="G141" s="257" t="s">
        <v>211</v>
      </c>
      <c r="H141" s="260" t="s">
        <v>99</v>
      </c>
      <c r="I141" s="323">
        <v>22</v>
      </c>
      <c r="J141" s="350">
        <v>542069.55000000005</v>
      </c>
      <c r="K141" s="248">
        <f t="shared" si="11"/>
        <v>11925530</v>
      </c>
      <c r="L141" s="234"/>
      <c r="M141" s="232"/>
    </row>
    <row r="142" spans="1:13" ht="30" customHeight="1">
      <c r="A142" s="232"/>
      <c r="B142" s="233"/>
      <c r="C142" s="245">
        <v>112</v>
      </c>
      <c r="D142" s="256" t="s">
        <v>280</v>
      </c>
      <c r="E142" s="258"/>
      <c r="F142" s="258"/>
      <c r="G142" s="257" t="s">
        <v>212</v>
      </c>
      <c r="H142" s="260" t="s">
        <v>99</v>
      </c>
      <c r="I142" s="323">
        <v>64</v>
      </c>
      <c r="J142" s="350">
        <v>1049541.3</v>
      </c>
      <c r="K142" s="248">
        <f t="shared" si="11"/>
        <v>67170643</v>
      </c>
      <c r="L142" s="234"/>
      <c r="M142" s="232"/>
    </row>
    <row r="143" spans="1:13" ht="30" customHeight="1">
      <c r="A143" s="232"/>
      <c r="B143" s="233"/>
      <c r="C143" s="245">
        <v>113</v>
      </c>
      <c r="D143" s="256" t="s">
        <v>281</v>
      </c>
      <c r="E143" s="258"/>
      <c r="F143" s="258"/>
      <c r="G143" s="257" t="s">
        <v>213</v>
      </c>
      <c r="H143" s="260" t="s">
        <v>99</v>
      </c>
      <c r="I143" s="323">
        <v>126</v>
      </c>
      <c r="J143" s="350">
        <v>73710</v>
      </c>
      <c r="K143" s="248">
        <f t="shared" si="11"/>
        <v>9287460</v>
      </c>
      <c r="L143" s="234"/>
      <c r="M143" s="232"/>
    </row>
    <row r="144" spans="1:13" ht="30" customHeight="1">
      <c r="A144" s="232"/>
      <c r="B144" s="233"/>
      <c r="C144" s="245">
        <v>114</v>
      </c>
      <c r="D144" s="256" t="s">
        <v>282</v>
      </c>
      <c r="E144" s="258"/>
      <c r="F144" s="258"/>
      <c r="G144" s="257" t="s">
        <v>214</v>
      </c>
      <c r="H144" s="260" t="s">
        <v>99</v>
      </c>
      <c r="I144" s="323">
        <v>56</v>
      </c>
      <c r="J144" s="350">
        <v>397035</v>
      </c>
      <c r="K144" s="248">
        <f t="shared" si="11"/>
        <v>22233960</v>
      </c>
      <c r="L144" s="234"/>
      <c r="M144" s="232"/>
    </row>
    <row r="145" spans="1:13" ht="30" customHeight="1">
      <c r="A145" s="232"/>
      <c r="B145" s="233"/>
      <c r="C145" s="245">
        <v>115</v>
      </c>
      <c r="D145" s="256" t="s">
        <v>283</v>
      </c>
      <c r="E145" s="258"/>
      <c r="F145" s="258"/>
      <c r="G145" s="257" t="s">
        <v>215</v>
      </c>
      <c r="H145" s="260" t="s">
        <v>99</v>
      </c>
      <c r="I145" s="323">
        <v>56</v>
      </c>
      <c r="J145" s="350">
        <v>391500</v>
      </c>
      <c r="K145" s="248">
        <f t="shared" si="11"/>
        <v>21924000</v>
      </c>
      <c r="L145" s="234"/>
      <c r="M145" s="232"/>
    </row>
    <row r="146" spans="1:13" ht="30" customHeight="1">
      <c r="A146" s="232"/>
      <c r="B146" s="233"/>
      <c r="C146" s="245">
        <v>116</v>
      </c>
      <c r="D146" s="256" t="s">
        <v>284</v>
      </c>
      <c r="E146" s="258"/>
      <c r="F146" s="258"/>
      <c r="G146" s="257" t="s">
        <v>216</v>
      </c>
      <c r="H146" s="260" t="s">
        <v>99</v>
      </c>
      <c r="I146" s="323">
        <v>64</v>
      </c>
      <c r="J146" s="350">
        <v>519210.00000000006</v>
      </c>
      <c r="K146" s="248">
        <f t="shared" si="11"/>
        <v>33229440</v>
      </c>
      <c r="L146" s="234"/>
      <c r="M146" s="232"/>
    </row>
    <row r="147" spans="1:13" ht="30" customHeight="1">
      <c r="A147" s="232"/>
      <c r="B147" s="233"/>
      <c r="C147" s="245">
        <v>117</v>
      </c>
      <c r="D147" s="256" t="s">
        <v>285</v>
      </c>
      <c r="E147" s="258"/>
      <c r="F147" s="258"/>
      <c r="G147" s="257" t="s">
        <v>217</v>
      </c>
      <c r="H147" s="260" t="s">
        <v>99</v>
      </c>
      <c r="I147" s="323">
        <v>10</v>
      </c>
      <c r="J147" s="350">
        <v>669937.5</v>
      </c>
      <c r="K147" s="248">
        <f t="shared" si="11"/>
        <v>6699375</v>
      </c>
      <c r="L147" s="234"/>
      <c r="M147" s="232"/>
    </row>
    <row r="148" spans="1:13" ht="30" customHeight="1" thickBot="1">
      <c r="A148" s="232"/>
      <c r="B148" s="233"/>
      <c r="C148" s="261" t="s">
        <v>14</v>
      </c>
      <c r="D148" s="262"/>
      <c r="E148" s="262"/>
      <c r="F148" s="262"/>
      <c r="G148" s="263"/>
      <c r="H148" s="262"/>
      <c r="I148" s="322"/>
      <c r="J148" s="338"/>
      <c r="K148" s="264">
        <f>+SUM(K138:K147)</f>
        <v>346862654</v>
      </c>
      <c r="L148" s="234"/>
      <c r="M148" s="232"/>
    </row>
    <row r="149" spans="1:13" ht="30" customHeight="1" thickBot="1">
      <c r="A149" s="232"/>
      <c r="B149" s="233"/>
      <c r="C149" s="242"/>
      <c r="D149" s="310">
        <v>11</v>
      </c>
      <c r="E149" s="243"/>
      <c r="F149" s="243"/>
      <c r="G149" s="356" t="s">
        <v>334</v>
      </c>
      <c r="H149" s="310"/>
      <c r="I149" s="320"/>
      <c r="J149" s="334"/>
      <c r="K149" s="244"/>
      <c r="L149" s="234"/>
      <c r="M149" s="232"/>
    </row>
    <row r="150" spans="1:13" ht="42.75">
      <c r="A150" s="232"/>
      <c r="B150" s="233"/>
      <c r="C150" s="245">
        <v>118</v>
      </c>
      <c r="D150" s="256" t="s">
        <v>286</v>
      </c>
      <c r="E150" s="258"/>
      <c r="F150" s="258"/>
      <c r="G150" s="257" t="s">
        <v>218</v>
      </c>
      <c r="H150" s="260" t="s">
        <v>99</v>
      </c>
      <c r="I150" s="323">
        <v>32</v>
      </c>
      <c r="J150" s="350">
        <v>1904512.5000000002</v>
      </c>
      <c r="K150" s="248">
        <f t="shared" ref="K150:K158" si="12">+ROUND(I150*J150,0)</f>
        <v>60944400</v>
      </c>
      <c r="L150" s="234"/>
      <c r="M150" s="232"/>
    </row>
    <row r="151" spans="1:13" ht="42.75">
      <c r="A151" s="232"/>
      <c r="B151" s="233"/>
      <c r="C151" s="245">
        <v>119</v>
      </c>
      <c r="D151" s="256" t="s">
        <v>287</v>
      </c>
      <c r="E151" s="258"/>
      <c r="F151" s="258"/>
      <c r="G151" s="257" t="s">
        <v>219</v>
      </c>
      <c r="H151" s="260" t="s">
        <v>99</v>
      </c>
      <c r="I151" s="323">
        <v>16</v>
      </c>
      <c r="J151" s="350">
        <v>1735192.8</v>
      </c>
      <c r="K151" s="248">
        <f t="shared" si="12"/>
        <v>27763085</v>
      </c>
      <c r="L151" s="234"/>
      <c r="M151" s="232"/>
    </row>
    <row r="152" spans="1:13" ht="42.75">
      <c r="A152" s="232"/>
      <c r="B152" s="233"/>
      <c r="C152" s="245">
        <v>120</v>
      </c>
      <c r="D152" s="256" t="s">
        <v>288</v>
      </c>
      <c r="E152" s="258"/>
      <c r="F152" s="258"/>
      <c r="G152" s="257" t="s">
        <v>220</v>
      </c>
      <c r="H152" s="260" t="s">
        <v>99</v>
      </c>
      <c r="I152" s="323">
        <v>29</v>
      </c>
      <c r="J152" s="350">
        <v>1336099.05</v>
      </c>
      <c r="K152" s="248">
        <f t="shared" si="12"/>
        <v>38746872</v>
      </c>
      <c r="L152" s="234"/>
      <c r="M152" s="232"/>
    </row>
    <row r="153" spans="1:13" ht="42.75">
      <c r="A153" s="232"/>
      <c r="B153" s="233"/>
      <c r="C153" s="245">
        <v>121</v>
      </c>
      <c r="D153" s="256" t="s">
        <v>289</v>
      </c>
      <c r="E153" s="258"/>
      <c r="F153" s="258"/>
      <c r="G153" s="257" t="s">
        <v>221</v>
      </c>
      <c r="H153" s="260" t="s">
        <v>99</v>
      </c>
      <c r="I153" s="323">
        <v>12</v>
      </c>
      <c r="J153" s="350">
        <v>1526970.1500000001</v>
      </c>
      <c r="K153" s="248">
        <f t="shared" si="12"/>
        <v>18323642</v>
      </c>
      <c r="L153" s="234"/>
      <c r="M153" s="232"/>
    </row>
    <row r="154" spans="1:13" ht="57">
      <c r="A154" s="232"/>
      <c r="B154" s="233"/>
      <c r="C154" s="245">
        <v>122</v>
      </c>
      <c r="D154" s="256" t="s">
        <v>290</v>
      </c>
      <c r="E154" s="258"/>
      <c r="F154" s="258"/>
      <c r="G154" s="257" t="s">
        <v>222</v>
      </c>
      <c r="H154" s="260" t="s">
        <v>99</v>
      </c>
      <c r="I154" s="323">
        <v>24</v>
      </c>
      <c r="J154" s="350">
        <v>2146500</v>
      </c>
      <c r="K154" s="248">
        <f t="shared" si="12"/>
        <v>51516000</v>
      </c>
      <c r="L154" s="234"/>
      <c r="M154" s="232"/>
    </row>
    <row r="155" spans="1:13" ht="57">
      <c r="A155" s="232"/>
      <c r="B155" s="233"/>
      <c r="C155" s="245">
        <v>123</v>
      </c>
      <c r="D155" s="256" t="s">
        <v>291</v>
      </c>
      <c r="E155" s="258"/>
      <c r="F155" s="258"/>
      <c r="G155" s="257" t="s">
        <v>223</v>
      </c>
      <c r="H155" s="260" t="s">
        <v>99</v>
      </c>
      <c r="I155" s="323">
        <v>36</v>
      </c>
      <c r="J155" s="350">
        <v>421200</v>
      </c>
      <c r="K155" s="248">
        <f t="shared" si="12"/>
        <v>15163200</v>
      </c>
      <c r="L155" s="234"/>
      <c r="M155" s="232"/>
    </row>
    <row r="156" spans="1:13" ht="57">
      <c r="A156" s="232"/>
      <c r="B156" s="233"/>
      <c r="C156" s="245">
        <v>124</v>
      </c>
      <c r="D156" s="256" t="s">
        <v>292</v>
      </c>
      <c r="E156" s="258"/>
      <c r="F156" s="258"/>
      <c r="G156" s="257" t="s">
        <v>224</v>
      </c>
      <c r="H156" s="260" t="s">
        <v>102</v>
      </c>
      <c r="I156" s="323">
        <v>78</v>
      </c>
      <c r="J156" s="350">
        <v>320355</v>
      </c>
      <c r="K156" s="248">
        <f t="shared" si="12"/>
        <v>24987690</v>
      </c>
      <c r="L156" s="234"/>
      <c r="M156" s="232"/>
    </row>
    <row r="157" spans="1:13" ht="42.75">
      <c r="A157" s="232"/>
      <c r="B157" s="233"/>
      <c r="C157" s="245">
        <v>125</v>
      </c>
      <c r="D157" s="256" t="s">
        <v>293</v>
      </c>
      <c r="E157" s="258"/>
      <c r="F157" s="258"/>
      <c r="G157" s="257" t="s">
        <v>225</v>
      </c>
      <c r="H157" s="260" t="s">
        <v>104</v>
      </c>
      <c r="I157" s="323">
        <v>210</v>
      </c>
      <c r="J157" s="350">
        <v>547992</v>
      </c>
      <c r="K157" s="248">
        <f t="shared" si="12"/>
        <v>115078320</v>
      </c>
      <c r="L157" s="234"/>
      <c r="M157" s="232"/>
    </row>
    <row r="158" spans="1:13" ht="42.75">
      <c r="A158" s="232"/>
      <c r="B158" s="233"/>
      <c r="C158" s="245">
        <v>126</v>
      </c>
      <c r="D158" s="256" t="s">
        <v>294</v>
      </c>
      <c r="E158" s="258"/>
      <c r="F158" s="258"/>
      <c r="G158" s="257" t="s">
        <v>226</v>
      </c>
      <c r="H158" s="260" t="s">
        <v>104</v>
      </c>
      <c r="I158" s="323">
        <v>120</v>
      </c>
      <c r="J158" s="350">
        <v>492750.00000000006</v>
      </c>
      <c r="K158" s="248">
        <f t="shared" si="12"/>
        <v>59130000</v>
      </c>
      <c r="L158" s="234"/>
      <c r="M158" s="232"/>
    </row>
    <row r="159" spans="1:13" ht="30" customHeight="1" thickBot="1">
      <c r="A159" s="232"/>
      <c r="B159" s="233"/>
      <c r="C159" s="261" t="s">
        <v>14</v>
      </c>
      <c r="D159" s="262"/>
      <c r="E159" s="262"/>
      <c r="F159" s="262"/>
      <c r="G159" s="263"/>
      <c r="H159" s="262"/>
      <c r="I159" s="322"/>
      <c r="J159" s="338"/>
      <c r="K159" s="264">
        <f>+SUM(K150:K158)</f>
        <v>411653209</v>
      </c>
      <c r="L159" s="234"/>
      <c r="M159" s="232"/>
    </row>
    <row r="160" spans="1:13" ht="30" customHeight="1" thickBot="1">
      <c r="A160" s="232"/>
      <c r="B160" s="233"/>
      <c r="C160" s="242"/>
      <c r="D160" s="310">
        <v>12</v>
      </c>
      <c r="E160" s="243"/>
      <c r="F160" s="243"/>
      <c r="G160" s="356" t="s">
        <v>333</v>
      </c>
      <c r="H160" s="310"/>
      <c r="I160" s="320"/>
      <c r="J160" s="334"/>
      <c r="K160" s="244"/>
      <c r="L160" s="234"/>
      <c r="M160" s="232"/>
    </row>
    <row r="161" spans="1:13" ht="57">
      <c r="A161" s="232"/>
      <c r="B161" s="233"/>
      <c r="C161" s="245">
        <v>127</v>
      </c>
      <c r="D161" s="256" t="s">
        <v>295</v>
      </c>
      <c r="E161" s="258"/>
      <c r="F161" s="258"/>
      <c r="G161" s="257" t="s">
        <v>227</v>
      </c>
      <c r="H161" s="260" t="s">
        <v>99</v>
      </c>
      <c r="I161" s="323">
        <v>4</v>
      </c>
      <c r="J161" s="350">
        <v>1517805</v>
      </c>
      <c r="K161" s="248">
        <f t="shared" ref="K161:K171" si="13">+ROUND(I161*J161,0)</f>
        <v>6071220</v>
      </c>
      <c r="L161" s="234"/>
      <c r="M161" s="232"/>
    </row>
    <row r="162" spans="1:13" ht="57">
      <c r="A162" s="232"/>
      <c r="B162" s="233"/>
      <c r="C162" s="245">
        <v>128</v>
      </c>
      <c r="D162" s="256" t="s">
        <v>296</v>
      </c>
      <c r="E162" s="258"/>
      <c r="F162" s="258"/>
      <c r="G162" s="257" t="s">
        <v>228</v>
      </c>
      <c r="H162" s="260" t="s">
        <v>99</v>
      </c>
      <c r="I162" s="323">
        <v>28</v>
      </c>
      <c r="J162" s="350">
        <v>919871.10000000009</v>
      </c>
      <c r="K162" s="248">
        <f t="shared" si="13"/>
        <v>25756391</v>
      </c>
      <c r="L162" s="234"/>
      <c r="M162" s="232"/>
    </row>
    <row r="163" spans="1:13" ht="42.75">
      <c r="A163" s="232"/>
      <c r="B163" s="233"/>
      <c r="C163" s="245">
        <v>129</v>
      </c>
      <c r="D163" s="256" t="s">
        <v>297</v>
      </c>
      <c r="E163" s="258"/>
      <c r="F163" s="258"/>
      <c r="G163" s="257" t="s">
        <v>229</v>
      </c>
      <c r="H163" s="260" t="s">
        <v>99</v>
      </c>
      <c r="I163" s="323">
        <v>32</v>
      </c>
      <c r="J163" s="350">
        <v>1147500</v>
      </c>
      <c r="K163" s="248">
        <f t="shared" si="13"/>
        <v>36720000</v>
      </c>
      <c r="L163" s="234"/>
      <c r="M163" s="232"/>
    </row>
    <row r="164" spans="1:13" ht="30" customHeight="1">
      <c r="A164" s="232"/>
      <c r="B164" s="233"/>
      <c r="C164" s="245">
        <v>130</v>
      </c>
      <c r="D164" s="256" t="s">
        <v>298</v>
      </c>
      <c r="E164" s="258"/>
      <c r="F164" s="258"/>
      <c r="G164" s="257" t="s">
        <v>230</v>
      </c>
      <c r="H164" s="260" t="s">
        <v>99</v>
      </c>
      <c r="I164" s="323">
        <v>264</v>
      </c>
      <c r="J164" s="350">
        <v>518871.15</v>
      </c>
      <c r="K164" s="248">
        <f t="shared" si="13"/>
        <v>136981984</v>
      </c>
      <c r="L164" s="234"/>
      <c r="M164" s="232"/>
    </row>
    <row r="165" spans="1:13" ht="30" customHeight="1">
      <c r="A165" s="232"/>
      <c r="B165" s="233"/>
      <c r="C165" s="245">
        <v>131</v>
      </c>
      <c r="D165" s="256" t="s">
        <v>299</v>
      </c>
      <c r="E165" s="258"/>
      <c r="F165" s="258"/>
      <c r="G165" s="257" t="s">
        <v>231</v>
      </c>
      <c r="H165" s="260" t="s">
        <v>99</v>
      </c>
      <c r="I165" s="323">
        <v>132</v>
      </c>
      <c r="J165" s="350">
        <v>458252.10000000003</v>
      </c>
      <c r="K165" s="248">
        <f t="shared" si="13"/>
        <v>60489277</v>
      </c>
      <c r="L165" s="234"/>
      <c r="M165" s="232"/>
    </row>
    <row r="166" spans="1:13" ht="42.75">
      <c r="A166" s="232"/>
      <c r="B166" s="233"/>
      <c r="C166" s="245">
        <v>132</v>
      </c>
      <c r="D166" s="256" t="s">
        <v>300</v>
      </c>
      <c r="E166" s="258"/>
      <c r="F166" s="258"/>
      <c r="G166" s="257" t="s">
        <v>232</v>
      </c>
      <c r="H166" s="260" t="s">
        <v>99</v>
      </c>
      <c r="I166" s="323">
        <v>68</v>
      </c>
      <c r="J166" s="350">
        <v>275116.5</v>
      </c>
      <c r="K166" s="248">
        <f t="shared" si="13"/>
        <v>18707922</v>
      </c>
      <c r="L166" s="234"/>
      <c r="M166" s="232"/>
    </row>
    <row r="167" spans="1:13" ht="30" customHeight="1">
      <c r="A167" s="232"/>
      <c r="B167" s="233"/>
      <c r="C167" s="245">
        <v>133</v>
      </c>
      <c r="D167" s="256" t="s">
        <v>301</v>
      </c>
      <c r="E167" s="258"/>
      <c r="F167" s="258"/>
      <c r="G167" s="257" t="s">
        <v>233</v>
      </c>
      <c r="H167" s="260" t="s">
        <v>99</v>
      </c>
      <c r="I167" s="323">
        <v>84</v>
      </c>
      <c r="J167" s="350">
        <v>767045.70000000007</v>
      </c>
      <c r="K167" s="248">
        <f t="shared" si="13"/>
        <v>64431839</v>
      </c>
      <c r="L167" s="234"/>
      <c r="M167" s="232"/>
    </row>
    <row r="168" spans="1:13" ht="57">
      <c r="A168" s="232"/>
      <c r="B168" s="233"/>
      <c r="C168" s="245">
        <v>134</v>
      </c>
      <c r="D168" s="256" t="s">
        <v>302</v>
      </c>
      <c r="E168" s="258"/>
      <c r="F168" s="258"/>
      <c r="G168" s="257" t="s">
        <v>234</v>
      </c>
      <c r="H168" s="260" t="s">
        <v>99</v>
      </c>
      <c r="I168" s="323">
        <v>180</v>
      </c>
      <c r="J168" s="350">
        <v>70200</v>
      </c>
      <c r="K168" s="248">
        <f t="shared" si="13"/>
        <v>12636000</v>
      </c>
      <c r="L168" s="234"/>
      <c r="M168" s="232"/>
    </row>
    <row r="169" spans="1:13" ht="42.75">
      <c r="A169" s="232"/>
      <c r="B169" s="233"/>
      <c r="C169" s="245">
        <v>135</v>
      </c>
      <c r="D169" s="256" t="s">
        <v>303</v>
      </c>
      <c r="E169" s="258"/>
      <c r="F169" s="258"/>
      <c r="G169" s="257" t="s">
        <v>235</v>
      </c>
      <c r="H169" s="260" t="s">
        <v>99</v>
      </c>
      <c r="I169" s="323">
        <v>42</v>
      </c>
      <c r="J169" s="350">
        <v>130275.00000000001</v>
      </c>
      <c r="K169" s="248">
        <f t="shared" si="13"/>
        <v>5471550</v>
      </c>
      <c r="L169" s="234"/>
      <c r="M169" s="232"/>
    </row>
    <row r="170" spans="1:13" ht="30" customHeight="1">
      <c r="A170" s="232"/>
      <c r="B170" s="233"/>
      <c r="C170" s="245">
        <v>136</v>
      </c>
      <c r="D170" s="256" t="s">
        <v>304</v>
      </c>
      <c r="E170" s="258"/>
      <c r="F170" s="258"/>
      <c r="G170" s="257" t="s">
        <v>236</v>
      </c>
      <c r="H170" s="260" t="s">
        <v>99</v>
      </c>
      <c r="I170" s="323">
        <v>30</v>
      </c>
      <c r="J170" s="350">
        <v>986202.00000000012</v>
      </c>
      <c r="K170" s="248">
        <f t="shared" si="13"/>
        <v>29586060</v>
      </c>
      <c r="L170" s="234"/>
      <c r="M170" s="232"/>
    </row>
    <row r="171" spans="1:13" ht="30" customHeight="1">
      <c r="A171" s="232"/>
      <c r="B171" s="233"/>
      <c r="C171" s="245">
        <v>137</v>
      </c>
      <c r="D171" s="256" t="s">
        <v>305</v>
      </c>
      <c r="E171" s="258"/>
      <c r="F171" s="258"/>
      <c r="G171" s="257" t="s">
        <v>237</v>
      </c>
      <c r="H171" s="260" t="s">
        <v>99</v>
      </c>
      <c r="I171" s="323">
        <v>64</v>
      </c>
      <c r="J171" s="350">
        <v>888975.00000000012</v>
      </c>
      <c r="K171" s="248">
        <f t="shared" si="13"/>
        <v>56894400</v>
      </c>
      <c r="L171" s="234"/>
      <c r="M171" s="232"/>
    </row>
    <row r="172" spans="1:13" ht="30" customHeight="1" thickBot="1">
      <c r="A172" s="232"/>
      <c r="B172" s="233"/>
      <c r="C172" s="261" t="s">
        <v>14</v>
      </c>
      <c r="D172" s="262"/>
      <c r="E172" s="262"/>
      <c r="F172" s="262"/>
      <c r="G172" s="263"/>
      <c r="H172" s="262"/>
      <c r="I172" s="322"/>
      <c r="J172" s="338"/>
      <c r="K172" s="264">
        <f>+SUM(K161:K171)</f>
        <v>453746643</v>
      </c>
      <c r="L172" s="234"/>
      <c r="M172" s="232"/>
    </row>
    <row r="173" spans="1:13" ht="30" customHeight="1" thickBot="1">
      <c r="A173" s="232"/>
      <c r="B173" s="233"/>
      <c r="C173" s="242"/>
      <c r="D173" s="310">
        <v>13</v>
      </c>
      <c r="E173" s="243"/>
      <c r="F173" s="243"/>
      <c r="G173" s="356" t="s">
        <v>332</v>
      </c>
      <c r="H173" s="310"/>
      <c r="I173" s="320"/>
      <c r="J173" s="334"/>
      <c r="K173" s="244"/>
      <c r="L173" s="234"/>
      <c r="M173" s="232"/>
    </row>
    <row r="174" spans="1:13" ht="30" customHeight="1">
      <c r="A174" s="232"/>
      <c r="B174" s="233"/>
      <c r="C174" s="245">
        <v>138</v>
      </c>
      <c r="D174" s="256">
        <v>13.1</v>
      </c>
      <c r="E174" s="256"/>
      <c r="F174" s="256"/>
      <c r="G174" s="257" t="s">
        <v>98</v>
      </c>
      <c r="H174" s="256" t="s">
        <v>99</v>
      </c>
      <c r="I174" s="322">
        <v>1</v>
      </c>
      <c r="J174" s="353">
        <v>9791685</v>
      </c>
      <c r="K174" s="248">
        <f t="shared" ref="K174" si="14">+I174*J174</f>
        <v>9791685</v>
      </c>
      <c r="L174" s="234"/>
      <c r="M174" s="232"/>
    </row>
    <row r="175" spans="1:13" ht="30" customHeight="1" thickBot="1">
      <c r="A175" s="232"/>
      <c r="B175" s="233"/>
      <c r="C175" s="249" t="s">
        <v>14</v>
      </c>
      <c r="D175" s="265"/>
      <c r="E175" s="265"/>
      <c r="F175" s="265"/>
      <c r="G175" s="266"/>
      <c r="H175" s="267"/>
      <c r="I175" s="322"/>
      <c r="J175" s="335"/>
      <c r="K175" s="252">
        <f>+K174</f>
        <v>9791685</v>
      </c>
      <c r="L175" s="234"/>
      <c r="M175" s="232"/>
    </row>
    <row r="176" spans="1:13" s="272" customFormat="1" ht="30" customHeight="1" thickBot="1">
      <c r="A176" s="268"/>
      <c r="B176" s="269"/>
      <c r="C176" s="394" t="s">
        <v>15</v>
      </c>
      <c r="D176" s="395"/>
      <c r="E176" s="395"/>
      <c r="F176" s="395"/>
      <c r="G176" s="395"/>
      <c r="H176" s="395"/>
      <c r="I176" s="395"/>
      <c r="J176" s="396"/>
      <c r="K176" s="270">
        <f>+K175+K172+K159+K148+K136+K118+K82+K76+K65+K50+K46+K36+K17</f>
        <v>5736720934</v>
      </c>
      <c r="L176" s="271"/>
      <c r="M176" s="268"/>
    </row>
    <row r="177" spans="1:13" s="272" customFormat="1" ht="15.75" thickBot="1">
      <c r="A177" s="268"/>
      <c r="B177" s="269"/>
      <c r="C177" s="273"/>
      <c r="D177" s="311"/>
      <c r="E177" s="273"/>
      <c r="F177" s="273"/>
      <c r="G177" s="358"/>
      <c r="H177" s="311"/>
      <c r="I177" s="324"/>
      <c r="J177" s="339"/>
      <c r="K177" s="274"/>
      <c r="L177" s="271"/>
      <c r="M177" s="268"/>
    </row>
    <row r="178" spans="1:13" s="272" customFormat="1" ht="30" customHeight="1">
      <c r="A178" s="268"/>
      <c r="B178" s="269"/>
      <c r="C178" s="275"/>
      <c r="D178" s="276"/>
      <c r="E178" s="275"/>
      <c r="F178" s="275"/>
      <c r="G178" s="401" t="s">
        <v>329</v>
      </c>
      <c r="H178" s="402"/>
      <c r="I178" s="403"/>
      <c r="J178" s="340"/>
      <c r="K178" s="277">
        <v>104109865</v>
      </c>
      <c r="L178" s="271"/>
      <c r="M178" s="268"/>
    </row>
    <row r="179" spans="1:13" s="272" customFormat="1" ht="30" customHeight="1">
      <c r="A179" s="268"/>
      <c r="B179" s="269"/>
      <c r="C179" s="275"/>
      <c r="D179" s="276"/>
      <c r="E179" s="275"/>
      <c r="F179" s="275"/>
      <c r="G179" s="278" t="s">
        <v>330</v>
      </c>
      <c r="H179" s="279"/>
      <c r="I179" s="325"/>
      <c r="J179" s="341"/>
      <c r="K179" s="280">
        <v>90178396</v>
      </c>
      <c r="L179" s="271"/>
      <c r="M179" s="268"/>
    </row>
    <row r="180" spans="1:13" s="272" customFormat="1" ht="30" customHeight="1">
      <c r="A180" s="268"/>
      <c r="B180" s="269"/>
      <c r="C180" s="275"/>
      <c r="D180" s="281"/>
      <c r="E180" s="281"/>
      <c r="F180" s="281"/>
      <c r="G180" s="278" t="s">
        <v>331</v>
      </c>
      <c r="H180" s="282"/>
      <c r="I180" s="326"/>
      <c r="J180" s="342"/>
      <c r="K180" s="280">
        <v>59242018</v>
      </c>
      <c r="L180" s="271"/>
      <c r="M180" s="268"/>
    </row>
    <row r="181" spans="1:13" s="272" customFormat="1" ht="30" customHeight="1">
      <c r="A181" s="268"/>
      <c r="B181" s="269"/>
      <c r="C181" s="275"/>
      <c r="D181" s="281"/>
      <c r="E181" s="281"/>
      <c r="F181" s="281"/>
      <c r="G181" s="283" t="s">
        <v>16</v>
      </c>
      <c r="H181" s="282"/>
      <c r="I181" s="326"/>
      <c r="J181" s="342"/>
      <c r="K181" s="284">
        <f>+K176</f>
        <v>5736720934</v>
      </c>
      <c r="L181" s="271"/>
      <c r="M181" s="268"/>
    </row>
    <row r="182" spans="1:13" s="272" customFormat="1" ht="30" customHeight="1">
      <c r="A182" s="268"/>
      <c r="B182" s="269"/>
      <c r="C182" s="275"/>
      <c r="D182" s="276"/>
      <c r="E182" s="275"/>
      <c r="F182" s="275"/>
      <c r="G182" s="278"/>
      <c r="H182" s="316"/>
      <c r="I182" s="327"/>
      <c r="J182" s="343"/>
      <c r="K182" s="280"/>
      <c r="L182" s="271"/>
      <c r="M182" s="268"/>
    </row>
    <row r="183" spans="1:13" s="272" customFormat="1" ht="30" customHeight="1">
      <c r="A183" s="268"/>
      <c r="B183" s="269"/>
      <c r="C183" s="275"/>
      <c r="D183" s="276"/>
      <c r="E183" s="275"/>
      <c r="F183" s="275"/>
      <c r="G183" s="285"/>
      <c r="H183" s="282"/>
      <c r="I183" s="326"/>
      <c r="J183" s="342"/>
      <c r="K183" s="280"/>
      <c r="L183" s="271"/>
      <c r="M183" s="268"/>
    </row>
    <row r="184" spans="1:13" s="272" customFormat="1" ht="30" customHeight="1" thickBot="1">
      <c r="A184" s="268"/>
      <c r="B184" s="269"/>
      <c r="C184" s="275"/>
      <c r="D184" s="276"/>
      <c r="E184" s="275"/>
      <c r="F184" s="286"/>
      <c r="G184" s="285"/>
      <c r="H184" s="282"/>
      <c r="I184" s="326"/>
      <c r="J184" s="342"/>
      <c r="K184" s="284"/>
      <c r="L184" s="271"/>
      <c r="M184" s="268"/>
    </row>
    <row r="185" spans="1:13" s="272" customFormat="1" ht="30" customHeight="1" thickBot="1">
      <c r="A185" s="268"/>
      <c r="B185" s="269"/>
      <c r="C185" s="275"/>
      <c r="D185" s="276"/>
      <c r="E185" s="275"/>
      <c r="F185" s="275"/>
      <c r="G185" s="287" t="s">
        <v>17</v>
      </c>
      <c r="H185" s="288"/>
      <c r="I185" s="328"/>
      <c r="J185" s="344"/>
      <c r="K185" s="270">
        <f>+K181+K180+K179+K178</f>
        <v>5990251213</v>
      </c>
      <c r="L185" s="271"/>
      <c r="M185" s="268"/>
    </row>
    <row r="186" spans="1:13" s="272" customFormat="1" ht="15.75" thickBot="1">
      <c r="A186" s="268"/>
      <c r="B186" s="269"/>
      <c r="C186" s="275"/>
      <c r="D186" s="276"/>
      <c r="E186" s="276"/>
      <c r="F186" s="276"/>
      <c r="G186" s="359"/>
      <c r="H186" s="276"/>
      <c r="I186" s="317"/>
      <c r="J186" s="345"/>
      <c r="K186" s="289"/>
      <c r="L186" s="271"/>
      <c r="M186" s="268"/>
    </row>
    <row r="187" spans="1:13" s="272" customFormat="1" ht="15">
      <c r="A187" s="268"/>
      <c r="B187" s="269"/>
      <c r="C187" s="290"/>
      <c r="D187" s="399"/>
      <c r="E187" s="399"/>
      <c r="F187" s="399"/>
      <c r="G187" s="399"/>
      <c r="H187" s="399"/>
      <c r="I187" s="399"/>
      <c r="J187" s="399"/>
      <c r="K187" s="400"/>
      <c r="L187" s="291"/>
      <c r="M187" s="268"/>
    </row>
    <row r="188" spans="1:13" s="272" customFormat="1" ht="46.5" customHeight="1">
      <c r="A188" s="268"/>
      <c r="B188" s="269"/>
      <c r="C188" s="389" t="s">
        <v>18</v>
      </c>
      <c r="D188" s="390"/>
      <c r="E188" s="390"/>
      <c r="F188" s="390"/>
      <c r="G188" s="390"/>
      <c r="H188" s="397" t="s">
        <v>19</v>
      </c>
      <c r="I188" s="397"/>
      <c r="J188" s="397"/>
      <c r="K188" s="292" t="s">
        <v>20</v>
      </c>
      <c r="L188" s="293"/>
      <c r="M188" s="268"/>
    </row>
    <row r="189" spans="1:13" s="272" customFormat="1" ht="56.25" customHeight="1">
      <c r="A189" s="268"/>
      <c r="B189" s="269"/>
      <c r="C189" s="389" t="s">
        <v>21</v>
      </c>
      <c r="D189" s="390"/>
      <c r="E189" s="390"/>
      <c r="F189" s="390"/>
      <c r="G189" s="390"/>
      <c r="H189" s="398" t="s">
        <v>22</v>
      </c>
      <c r="I189" s="398"/>
      <c r="J189" s="346" t="s">
        <v>23</v>
      </c>
      <c r="K189" s="366">
        <v>0.28999999999999998</v>
      </c>
      <c r="L189" s="293"/>
      <c r="M189" s="268"/>
    </row>
    <row r="190" spans="1:13" s="272" customFormat="1" ht="30" customHeight="1">
      <c r="A190" s="268"/>
      <c r="B190" s="269"/>
      <c r="C190" s="389" t="s">
        <v>24</v>
      </c>
      <c r="D190" s="390"/>
      <c r="E190" s="390"/>
      <c r="F190" s="390"/>
      <c r="G190" s="390"/>
      <c r="H190" s="412" t="s">
        <v>25</v>
      </c>
      <c r="I190" s="413"/>
      <c r="J190" s="346" t="s">
        <v>26</v>
      </c>
      <c r="K190" s="366">
        <v>0.01</v>
      </c>
      <c r="L190" s="293"/>
      <c r="M190" s="268"/>
    </row>
    <row r="191" spans="1:13" s="295" customFormat="1" ht="58.5" customHeight="1">
      <c r="A191" s="268"/>
      <c r="B191" s="269"/>
      <c r="C191" s="294"/>
      <c r="D191" s="312"/>
      <c r="E191" s="296"/>
      <c r="F191" s="296"/>
      <c r="G191" s="360"/>
      <c r="H191" s="414" t="s">
        <v>27</v>
      </c>
      <c r="I191" s="398"/>
      <c r="J191" s="346" t="s">
        <v>28</v>
      </c>
      <c r="K191" s="366">
        <v>0.05</v>
      </c>
      <c r="L191" s="271"/>
      <c r="M191" s="268"/>
    </row>
    <row r="192" spans="1:13" ht="57" customHeight="1">
      <c r="A192" s="232"/>
      <c r="B192" s="233"/>
      <c r="C192" s="297"/>
      <c r="D192" s="313"/>
      <c r="E192" s="298"/>
      <c r="F192" s="298"/>
      <c r="G192" s="361"/>
      <c r="H192" s="398" t="s">
        <v>29</v>
      </c>
      <c r="I192" s="398"/>
      <c r="J192" s="346" t="s">
        <v>30</v>
      </c>
      <c r="K192" s="366">
        <f>+K189+K190+K191</f>
        <v>0.35</v>
      </c>
      <c r="L192" s="234"/>
      <c r="M192" s="232"/>
    </row>
    <row r="193" spans="1:13" ht="15.75" thickBot="1">
      <c r="A193" s="232"/>
      <c r="B193" s="233"/>
      <c r="C193" s="299"/>
      <c r="D193" s="314"/>
      <c r="E193" s="300"/>
      <c r="F193" s="300"/>
      <c r="G193" s="362"/>
      <c r="H193" s="410"/>
      <c r="I193" s="410"/>
      <c r="J193" s="410"/>
      <c r="K193" s="411"/>
      <c r="L193" s="234"/>
      <c r="M193" s="232"/>
    </row>
    <row r="194" spans="1:13" ht="15.75" thickBot="1">
      <c r="A194" s="232"/>
      <c r="B194" s="301"/>
      <c r="C194" s="302"/>
      <c r="D194" s="303"/>
      <c r="E194" s="303"/>
      <c r="F194" s="302"/>
      <c r="G194" s="363"/>
      <c r="H194" s="303"/>
      <c r="I194" s="329"/>
      <c r="J194" s="347"/>
      <c r="K194" s="302"/>
      <c r="L194" s="304"/>
      <c r="M194" s="232"/>
    </row>
    <row r="195" spans="1:13" ht="15.75" thickTop="1">
      <c r="A195" s="232"/>
      <c r="B195" s="232"/>
      <c r="C195" s="232"/>
      <c r="D195" s="305"/>
      <c r="E195" s="305"/>
      <c r="F195" s="232"/>
      <c r="G195" s="364"/>
      <c r="H195" s="305"/>
      <c r="I195" s="330"/>
      <c r="J195" s="348"/>
      <c r="K195" s="232"/>
      <c r="L195" s="232"/>
      <c r="M195" s="232"/>
    </row>
  </sheetData>
  <autoFilter ref="D1:D195" xr:uid="{00000000-0001-0000-0000-000000000000}"/>
  <mergeCells count="24">
    <mergeCell ref="H193:K193"/>
    <mergeCell ref="C190:G190"/>
    <mergeCell ref="H190:I190"/>
    <mergeCell ref="H191:I191"/>
    <mergeCell ref="H192:I192"/>
    <mergeCell ref="C2:F2"/>
    <mergeCell ref="C189:G189"/>
    <mergeCell ref="C7:K7"/>
    <mergeCell ref="C176:J176"/>
    <mergeCell ref="C188:G188"/>
    <mergeCell ref="H188:J188"/>
    <mergeCell ref="H189:I189"/>
    <mergeCell ref="D187:K187"/>
    <mergeCell ref="G178:I178"/>
    <mergeCell ref="I8:I9"/>
    <mergeCell ref="J8:J9"/>
    <mergeCell ref="K8:K9"/>
    <mergeCell ref="C8:C9"/>
    <mergeCell ref="D8:D9"/>
    <mergeCell ref="G8:G9"/>
    <mergeCell ref="H8:H9"/>
    <mergeCell ref="E8:F8"/>
    <mergeCell ref="C4:K5"/>
    <mergeCell ref="C6:K6"/>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427" t="s">
        <v>0</v>
      </c>
      <c r="D3" s="428"/>
      <c r="E3" s="428"/>
      <c r="F3" s="428"/>
      <c r="G3" s="5"/>
      <c r="H3" s="5"/>
      <c r="I3" s="5"/>
      <c r="J3" s="5"/>
      <c r="K3" s="5"/>
      <c r="L3" s="10"/>
      <c r="M3" s="5"/>
    </row>
    <row r="4" spans="1:13">
      <c r="A4" s="5"/>
      <c r="B4" s="9"/>
      <c r="C4" s="201"/>
      <c r="D4" s="202" t="s">
        <v>1</v>
      </c>
      <c r="E4" s="201"/>
      <c r="F4" s="202"/>
      <c r="G4" s="5"/>
      <c r="H4" s="5"/>
      <c r="I4" s="5"/>
      <c r="J4" s="5"/>
      <c r="K4" s="5"/>
      <c r="L4" s="10"/>
      <c r="M4" s="5"/>
    </row>
    <row r="5" spans="1:13">
      <c r="A5" s="5"/>
      <c r="B5" s="9"/>
      <c r="C5" s="431" t="s">
        <v>31</v>
      </c>
      <c r="D5" s="431"/>
      <c r="E5" s="431"/>
      <c r="F5" s="431"/>
      <c r="G5" s="431"/>
      <c r="H5" s="431"/>
      <c r="I5" s="431"/>
      <c r="J5" s="431"/>
      <c r="K5" s="431"/>
      <c r="L5" s="10"/>
      <c r="M5" s="5"/>
    </row>
    <row r="6" spans="1:13" ht="17.25" thickBot="1">
      <c r="A6" s="5"/>
      <c r="B6" s="9"/>
      <c r="C6" s="432" t="s">
        <v>32</v>
      </c>
      <c r="D6" s="432"/>
      <c r="E6" s="432"/>
      <c r="F6" s="432"/>
      <c r="G6" s="432"/>
      <c r="H6" s="432"/>
      <c r="I6" s="432"/>
      <c r="J6" s="432"/>
      <c r="K6" s="432"/>
      <c r="L6" s="10"/>
      <c r="M6" s="5"/>
    </row>
    <row r="7" spans="1:13" s="20" customFormat="1" ht="16.5" customHeight="1">
      <c r="A7" s="19"/>
      <c r="B7" s="215"/>
      <c r="C7" s="433" t="s">
        <v>33</v>
      </c>
      <c r="D7" s="434"/>
      <c r="E7" s="434"/>
      <c r="F7" s="434"/>
      <c r="G7" s="434"/>
      <c r="H7" s="434"/>
      <c r="I7" s="434"/>
      <c r="J7" s="434"/>
      <c r="K7" s="435"/>
      <c r="L7" s="21"/>
      <c r="M7" s="19"/>
    </row>
    <row r="8" spans="1:13" ht="74.25" customHeight="1">
      <c r="A8" s="5"/>
      <c r="B8" s="216"/>
      <c r="C8" s="436"/>
      <c r="D8" s="437"/>
      <c r="E8" s="437"/>
      <c r="F8" s="437"/>
      <c r="G8" s="437"/>
      <c r="H8" s="437"/>
      <c r="I8" s="437"/>
      <c r="J8" s="437"/>
      <c r="K8" s="438"/>
      <c r="L8" s="10"/>
      <c r="M8" s="5"/>
    </row>
    <row r="9" spans="1:13" ht="34.5" customHeight="1">
      <c r="A9" s="5"/>
      <c r="B9" s="216"/>
      <c r="C9" s="439" t="s">
        <v>34</v>
      </c>
      <c r="D9" s="440"/>
      <c r="E9" s="440"/>
      <c r="F9" s="440"/>
      <c r="G9" s="440"/>
      <c r="H9" s="440"/>
      <c r="I9" s="440"/>
      <c r="J9" s="440"/>
      <c r="K9" s="441"/>
      <c r="L9" s="10"/>
      <c r="M9" s="5"/>
    </row>
    <row r="10" spans="1:13" ht="30" customHeight="1" thickBot="1">
      <c r="A10" s="5"/>
      <c r="B10" s="216"/>
      <c r="C10" s="442"/>
      <c r="D10" s="442"/>
      <c r="E10" s="442"/>
      <c r="F10" s="442"/>
      <c r="G10" s="442"/>
      <c r="H10" s="442"/>
      <c r="I10" s="442"/>
      <c r="J10" s="442"/>
      <c r="K10" s="443"/>
      <c r="L10" s="10"/>
      <c r="M10" s="5"/>
    </row>
    <row r="11" spans="1:13" ht="30" customHeight="1">
      <c r="A11" s="5"/>
      <c r="B11" s="9"/>
      <c r="C11" s="444" t="s">
        <v>4</v>
      </c>
      <c r="D11" s="446" t="s">
        <v>5</v>
      </c>
      <c r="E11" s="448" t="s">
        <v>6</v>
      </c>
      <c r="F11" s="448"/>
      <c r="G11" s="444" t="s">
        <v>7</v>
      </c>
      <c r="H11" s="446" t="s">
        <v>8</v>
      </c>
      <c r="I11" s="446" t="s">
        <v>9</v>
      </c>
      <c r="J11" s="449" t="s">
        <v>10</v>
      </c>
      <c r="K11" s="451" t="s">
        <v>11</v>
      </c>
      <c r="L11" s="10"/>
      <c r="M11" s="5"/>
    </row>
    <row r="12" spans="1:13" ht="30" customHeight="1" thickBot="1">
      <c r="A12" s="5"/>
      <c r="B12" s="9"/>
      <c r="C12" s="445"/>
      <c r="D12" s="447"/>
      <c r="E12" s="129" t="s">
        <v>12</v>
      </c>
      <c r="F12" s="129" t="s">
        <v>13</v>
      </c>
      <c r="G12" s="445"/>
      <c r="H12" s="447"/>
      <c r="I12" s="447"/>
      <c r="J12" s="450"/>
      <c r="K12" s="45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53" t="s">
        <v>15</v>
      </c>
      <c r="D40" s="454"/>
      <c r="E40" s="454"/>
      <c r="F40" s="454"/>
      <c r="G40" s="454"/>
      <c r="H40" s="454"/>
      <c r="I40" s="454"/>
      <c r="J40" s="455"/>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23"/>
      <c r="H42" s="424"/>
      <c r="I42" s="42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429"/>
      <c r="E51" s="429"/>
      <c r="F51" s="429"/>
      <c r="G51" s="429"/>
      <c r="H51" s="429"/>
      <c r="I51" s="429"/>
      <c r="J51" s="429"/>
      <c r="K51" s="430"/>
      <c r="L51" s="14"/>
      <c r="M51" s="11"/>
    </row>
    <row r="52" spans="1:13" s="3" customFormat="1" ht="46.5" customHeight="1">
      <c r="A52" s="11"/>
      <c r="B52" s="12"/>
      <c r="C52" s="417" t="s">
        <v>35</v>
      </c>
      <c r="D52" s="418"/>
      <c r="E52" s="418"/>
      <c r="F52" s="418"/>
      <c r="G52" s="418"/>
      <c r="H52" s="426" t="s">
        <v>7</v>
      </c>
      <c r="I52" s="426"/>
      <c r="J52" s="426"/>
      <c r="K52" s="195" t="s">
        <v>20</v>
      </c>
      <c r="L52" s="15"/>
      <c r="M52" s="11"/>
    </row>
    <row r="53" spans="1:13" s="3" customFormat="1" ht="32.25" customHeight="1">
      <c r="A53" s="11"/>
      <c r="B53" s="12"/>
      <c r="C53" s="417" t="s">
        <v>36</v>
      </c>
      <c r="D53" s="418"/>
      <c r="E53" s="418"/>
      <c r="F53" s="418"/>
      <c r="G53" s="418"/>
      <c r="H53" s="422" t="s">
        <v>22</v>
      </c>
      <c r="I53" s="422"/>
      <c r="J53" s="196" t="s">
        <v>23</v>
      </c>
      <c r="K53" s="197" t="s">
        <v>37</v>
      </c>
      <c r="L53" s="211"/>
      <c r="M53" s="11"/>
    </row>
    <row r="54" spans="1:13" s="3" customFormat="1" ht="30" customHeight="1">
      <c r="A54" s="11"/>
      <c r="B54" s="12"/>
      <c r="C54" s="417" t="s">
        <v>38</v>
      </c>
      <c r="D54" s="418"/>
      <c r="E54" s="418"/>
      <c r="F54" s="418"/>
      <c r="G54" s="418"/>
      <c r="H54" s="419" t="s">
        <v>25</v>
      </c>
      <c r="I54" s="420"/>
      <c r="J54" s="196" t="s">
        <v>26</v>
      </c>
      <c r="K54" s="197" t="s">
        <v>37</v>
      </c>
      <c r="L54" s="15"/>
      <c r="M54" s="11"/>
    </row>
    <row r="55" spans="1:13" s="4" customFormat="1" ht="58.5" customHeight="1">
      <c r="A55" s="11"/>
      <c r="B55" s="12"/>
      <c r="C55" s="205"/>
      <c r="D55" s="206"/>
      <c r="E55" s="206"/>
      <c r="F55" s="206"/>
      <c r="G55" s="207"/>
      <c r="H55" s="421" t="s">
        <v>27</v>
      </c>
      <c r="I55" s="422"/>
      <c r="J55" s="196" t="s">
        <v>28</v>
      </c>
      <c r="K55" s="197" t="s">
        <v>37</v>
      </c>
      <c r="L55" s="13"/>
      <c r="M55" s="11"/>
    </row>
    <row r="56" spans="1:13" ht="57.75" customHeight="1">
      <c r="A56" s="5"/>
      <c r="B56" s="9"/>
      <c r="C56" s="208"/>
      <c r="D56" s="209"/>
      <c r="E56" s="209"/>
      <c r="F56" s="209"/>
      <c r="G56" s="210"/>
      <c r="H56" s="422" t="s">
        <v>29</v>
      </c>
      <c r="I56" s="422"/>
      <c r="J56" s="196" t="s">
        <v>30</v>
      </c>
      <c r="K56" s="197" t="s">
        <v>37</v>
      </c>
      <c r="L56" s="10"/>
      <c r="M56" s="5"/>
    </row>
    <row r="57" spans="1:13" ht="17.25" thickBot="1">
      <c r="A57" s="5"/>
      <c r="B57" s="9"/>
      <c r="C57" s="208"/>
      <c r="D57" s="213"/>
      <c r="E57" s="213"/>
      <c r="F57" s="209"/>
      <c r="G57" s="214"/>
      <c r="H57" s="415"/>
      <c r="I57" s="415"/>
      <c r="J57" s="415"/>
      <c r="K57" s="416"/>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C22" sqref="C22:O22"/>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53" t="s">
        <v>40</v>
      </c>
      <c r="D3" s="554"/>
      <c r="E3" s="554"/>
      <c r="F3" s="554"/>
      <c r="P3" s="26"/>
    </row>
    <row r="4" spans="2:16">
      <c r="B4" s="25"/>
      <c r="C4" s="203"/>
      <c r="D4" s="231" t="s">
        <v>41</v>
      </c>
      <c r="E4" s="203"/>
      <c r="F4" s="204"/>
      <c r="P4" s="26"/>
    </row>
    <row r="5" spans="2:16">
      <c r="B5" s="25"/>
      <c r="C5" s="127"/>
      <c r="D5" s="128"/>
      <c r="E5" s="127"/>
      <c r="F5" s="128"/>
      <c r="P5" s="26"/>
    </row>
    <row r="6" spans="2:16" ht="48" customHeight="1">
      <c r="B6" s="25"/>
      <c r="C6" s="555" t="s">
        <v>42</v>
      </c>
      <c r="D6" s="555"/>
      <c r="E6" s="555"/>
      <c r="F6" s="555"/>
      <c r="G6" s="555"/>
      <c r="H6" s="555"/>
      <c r="I6" s="555"/>
      <c r="J6" s="555"/>
      <c r="K6" s="555"/>
      <c r="L6" s="555"/>
      <c r="M6" s="555"/>
      <c r="N6" s="555"/>
      <c r="O6" s="555"/>
      <c r="P6" s="27"/>
    </row>
    <row r="7" spans="2:16" ht="15" thickBot="1">
      <c r="B7" s="25"/>
      <c r="C7" s="52"/>
      <c r="D7" s="52"/>
      <c r="E7" s="52"/>
      <c r="F7" s="52"/>
      <c r="G7" s="52"/>
      <c r="H7" s="52"/>
      <c r="I7" s="52"/>
      <c r="J7" s="52"/>
      <c r="K7" s="52"/>
      <c r="L7" s="52"/>
      <c r="M7" s="52"/>
      <c r="N7" s="52"/>
      <c r="O7" s="52"/>
      <c r="P7" s="26"/>
    </row>
    <row r="8" spans="2:16" ht="15">
      <c r="B8" s="25"/>
      <c r="C8" s="512"/>
      <c r="D8" s="514"/>
      <c r="E8" s="515"/>
      <c r="F8" s="515"/>
      <c r="G8" s="515"/>
      <c r="H8" s="515"/>
      <c r="I8" s="515"/>
      <c r="J8" s="515"/>
      <c r="K8" s="516"/>
      <c r="L8" s="527"/>
      <c r="M8" s="528"/>
      <c r="N8" s="528"/>
      <c r="O8" s="529"/>
      <c r="P8" s="28"/>
    </row>
    <row r="9" spans="2:16" ht="15">
      <c r="B9" s="25"/>
      <c r="C9" s="513"/>
      <c r="D9" s="517" t="s">
        <v>43</v>
      </c>
      <c r="E9" s="518"/>
      <c r="F9" s="518"/>
      <c r="G9" s="518"/>
      <c r="H9" s="518"/>
      <c r="I9" s="518"/>
      <c r="J9" s="518"/>
      <c r="K9" s="519"/>
      <c r="L9" s="530"/>
      <c r="M9" s="531"/>
      <c r="N9" s="531"/>
      <c r="O9" s="532"/>
      <c r="P9" s="28"/>
    </row>
    <row r="10" spans="2:16" ht="15">
      <c r="B10" s="25"/>
      <c r="C10" s="513"/>
      <c r="D10" s="517"/>
      <c r="E10" s="518"/>
      <c r="F10" s="518"/>
      <c r="G10" s="518"/>
      <c r="H10" s="518"/>
      <c r="I10" s="518"/>
      <c r="J10" s="518"/>
      <c r="K10" s="519"/>
      <c r="L10" s="520" t="s">
        <v>44</v>
      </c>
      <c r="M10" s="533"/>
      <c r="N10" s="534"/>
      <c r="O10" s="535"/>
      <c r="P10" s="28"/>
    </row>
    <row r="11" spans="2:16" ht="15">
      <c r="B11" s="25"/>
      <c r="C11" s="513"/>
      <c r="D11" s="517" t="s">
        <v>45</v>
      </c>
      <c r="E11" s="518"/>
      <c r="F11" s="518"/>
      <c r="G11" s="518"/>
      <c r="H11" s="518"/>
      <c r="I11" s="518"/>
      <c r="J11" s="518"/>
      <c r="K11" s="519"/>
      <c r="L11" s="521"/>
      <c r="M11" s="536"/>
      <c r="N11" s="537"/>
      <c r="O11" s="538"/>
      <c r="P11" s="29"/>
    </row>
    <row r="12" spans="2:16" ht="12.75" customHeight="1">
      <c r="B12" s="25"/>
      <c r="C12" s="513"/>
      <c r="D12" s="556"/>
      <c r="E12" s="557"/>
      <c r="F12" s="557"/>
      <c r="G12" s="557"/>
      <c r="H12" s="557"/>
      <c r="I12" s="557"/>
      <c r="J12" s="557"/>
      <c r="K12" s="558"/>
      <c r="L12" s="520" t="s">
        <v>46</v>
      </c>
      <c r="M12" s="520">
        <v>1</v>
      </c>
      <c r="N12" s="520" t="s">
        <v>47</v>
      </c>
      <c r="O12" s="525">
        <v>1</v>
      </c>
      <c r="P12" s="28"/>
    </row>
    <row r="13" spans="2:16" ht="13.5">
      <c r="B13" s="25"/>
      <c r="C13" s="513"/>
      <c r="D13" s="556"/>
      <c r="E13" s="557"/>
      <c r="F13" s="557"/>
      <c r="G13" s="557"/>
      <c r="H13" s="557"/>
      <c r="I13" s="557"/>
      <c r="J13" s="557"/>
      <c r="K13" s="558"/>
      <c r="L13" s="539"/>
      <c r="M13" s="539"/>
      <c r="N13" s="539"/>
      <c r="O13" s="526"/>
      <c r="P13" s="28"/>
    </row>
    <row r="14" spans="2:16" ht="15">
      <c r="B14" s="25"/>
      <c r="C14" s="513"/>
      <c r="D14" s="517" t="s">
        <v>48</v>
      </c>
      <c r="E14" s="518"/>
      <c r="F14" s="518"/>
      <c r="G14" s="518"/>
      <c r="H14" s="518"/>
      <c r="I14" s="518"/>
      <c r="J14" s="518"/>
      <c r="K14" s="519"/>
      <c r="L14" s="539"/>
      <c r="M14" s="539"/>
      <c r="N14" s="539"/>
      <c r="O14" s="526"/>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460" t="s">
        <v>53</v>
      </c>
      <c r="D18" s="461"/>
      <c r="E18" s="461"/>
      <c r="F18" s="461"/>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42" t="s">
        <v>55</v>
      </c>
      <c r="D22" s="543"/>
      <c r="E22" s="543"/>
      <c r="F22" s="543"/>
      <c r="G22" s="543"/>
      <c r="H22" s="543"/>
      <c r="I22" s="543"/>
      <c r="J22" s="543"/>
      <c r="K22" s="543"/>
      <c r="L22" s="543"/>
      <c r="M22" s="543"/>
      <c r="N22" s="543"/>
      <c r="O22" s="544"/>
      <c r="P22" s="33"/>
    </row>
    <row r="23" spans="2:16" ht="15" thickBot="1">
      <c r="B23" s="25"/>
      <c r="C23" s="75"/>
      <c r="D23" s="52"/>
      <c r="E23" s="52"/>
      <c r="F23" s="52"/>
      <c r="G23" s="52"/>
      <c r="H23" s="52"/>
      <c r="I23" s="52"/>
      <c r="J23" s="52"/>
      <c r="K23" s="52"/>
      <c r="L23" s="52"/>
      <c r="M23" s="52"/>
      <c r="N23" s="52"/>
      <c r="O23" s="76"/>
      <c r="P23" s="26"/>
    </row>
    <row r="24" spans="2:16" ht="15">
      <c r="B24" s="25"/>
      <c r="C24" s="77" t="s">
        <v>56</v>
      </c>
      <c r="D24" s="522" t="s">
        <v>7</v>
      </c>
      <c r="E24" s="523"/>
      <c r="F24" s="523"/>
      <c r="G24" s="523"/>
      <c r="H24" s="523"/>
      <c r="I24" s="523"/>
      <c r="J24" s="523"/>
      <c r="K24" s="523"/>
      <c r="L24" s="524"/>
      <c r="M24" s="540" t="s">
        <v>57</v>
      </c>
      <c r="N24" s="541"/>
      <c r="O24" s="77" t="s">
        <v>9</v>
      </c>
      <c r="P24" s="34"/>
    </row>
    <row r="25" spans="2:16" ht="15" thickBot="1">
      <c r="B25" s="25"/>
      <c r="C25" s="78"/>
      <c r="D25" s="496"/>
      <c r="E25" s="497"/>
      <c r="F25" s="497"/>
      <c r="G25" s="497"/>
      <c r="H25" s="497"/>
      <c r="I25" s="497"/>
      <c r="J25" s="497"/>
      <c r="K25" s="497"/>
      <c r="L25" s="498"/>
      <c r="M25" s="496"/>
      <c r="N25" s="498"/>
      <c r="O25" s="79"/>
      <c r="P25" s="35"/>
    </row>
    <row r="26" spans="2:16">
      <c r="B26" s="25"/>
      <c r="C26" s="499" t="s">
        <v>58</v>
      </c>
      <c r="D26" s="500"/>
      <c r="E26" s="500"/>
      <c r="F26" s="500"/>
      <c r="G26" s="500"/>
      <c r="H26" s="500"/>
      <c r="I26" s="500"/>
      <c r="J26" s="500"/>
      <c r="K26" s="500"/>
      <c r="L26" s="500"/>
      <c r="M26" s="500"/>
      <c r="N26" s="500"/>
      <c r="O26" s="501"/>
      <c r="P26" s="36"/>
    </row>
    <row r="27" spans="2:16">
      <c r="B27" s="25"/>
      <c r="C27" s="502"/>
      <c r="D27" s="503"/>
      <c r="E27" s="503"/>
      <c r="F27" s="503"/>
      <c r="G27" s="503"/>
      <c r="H27" s="503"/>
      <c r="I27" s="503"/>
      <c r="J27" s="503"/>
      <c r="K27" s="503"/>
      <c r="L27" s="503"/>
      <c r="M27" s="503"/>
      <c r="N27" s="503"/>
      <c r="O27" s="504"/>
      <c r="P27" s="36"/>
    </row>
    <row r="28" spans="2:16" ht="13.5" thickBot="1">
      <c r="B28" s="25"/>
      <c r="C28" s="505"/>
      <c r="D28" s="506"/>
      <c r="E28" s="506"/>
      <c r="F28" s="506"/>
      <c r="G28" s="506"/>
      <c r="H28" s="506"/>
      <c r="I28" s="506"/>
      <c r="J28" s="506"/>
      <c r="K28" s="506"/>
      <c r="L28" s="506"/>
      <c r="M28" s="506"/>
      <c r="N28" s="506"/>
      <c r="O28" s="507"/>
      <c r="P28" s="36"/>
    </row>
    <row r="29" spans="2:16" ht="15">
      <c r="B29" s="25"/>
      <c r="C29" s="484" t="s">
        <v>7</v>
      </c>
      <c r="D29" s="551"/>
      <c r="E29" s="551"/>
      <c r="F29" s="551"/>
      <c r="G29" s="552"/>
      <c r="H29" s="490" t="s">
        <v>59</v>
      </c>
      <c r="I29" s="551"/>
      <c r="J29" s="494" t="s">
        <v>60</v>
      </c>
      <c r="K29" s="495"/>
      <c r="L29" s="80" t="s">
        <v>61</v>
      </c>
      <c r="M29" s="490" t="s">
        <v>62</v>
      </c>
      <c r="N29" s="491"/>
      <c r="O29" s="81" t="s">
        <v>63</v>
      </c>
      <c r="P29" s="37"/>
    </row>
    <row r="30" spans="2:16" ht="14.25">
      <c r="B30" s="25"/>
      <c r="C30" s="468"/>
      <c r="D30" s="469"/>
      <c r="E30" s="469"/>
      <c r="F30" s="469"/>
      <c r="G30" s="545"/>
      <c r="H30" s="546"/>
      <c r="I30" s="545"/>
      <c r="J30" s="546"/>
      <c r="K30" s="545"/>
      <c r="L30" s="82"/>
      <c r="M30" s="547"/>
      <c r="N30" s="548"/>
      <c r="O30" s="83"/>
      <c r="P30" s="38"/>
    </row>
    <row r="31" spans="2:16" ht="14.25">
      <c r="B31" s="25"/>
      <c r="C31" s="84"/>
      <c r="D31" s="85"/>
      <c r="E31" s="85"/>
      <c r="F31" s="85"/>
      <c r="G31" s="86"/>
      <c r="H31" s="87"/>
      <c r="I31" s="86"/>
      <c r="J31" s="87"/>
      <c r="K31" s="86"/>
      <c r="L31" s="82"/>
      <c r="M31" s="547"/>
      <c r="N31" s="548"/>
      <c r="O31" s="83"/>
      <c r="P31" s="38"/>
    </row>
    <row r="32" spans="2:16" ht="15" thickBot="1">
      <c r="B32" s="25"/>
      <c r="C32" s="480"/>
      <c r="D32" s="481"/>
      <c r="E32" s="481"/>
      <c r="F32" s="481"/>
      <c r="G32" s="508"/>
      <c r="H32" s="509"/>
      <c r="I32" s="508"/>
      <c r="J32" s="509"/>
      <c r="K32" s="508"/>
      <c r="L32" s="88"/>
      <c r="M32" s="510"/>
      <c r="N32" s="511"/>
      <c r="O32" s="83"/>
      <c r="P32" s="38"/>
    </row>
    <row r="33" spans="2:16" ht="15.75" thickBot="1">
      <c r="B33" s="25"/>
      <c r="C33" s="474" t="s">
        <v>64</v>
      </c>
      <c r="D33" s="475"/>
      <c r="E33" s="475"/>
      <c r="F33" s="475"/>
      <c r="G33" s="475"/>
      <c r="H33" s="475"/>
      <c r="I33" s="475"/>
      <c r="J33" s="475"/>
      <c r="K33" s="475"/>
      <c r="L33" s="475"/>
      <c r="M33" s="475"/>
      <c r="N33" s="476"/>
      <c r="O33" s="89"/>
      <c r="P33" s="39"/>
    </row>
    <row r="34" spans="2:16" ht="13.5" customHeight="1">
      <c r="B34" s="25"/>
      <c r="C34" s="499" t="s">
        <v>65</v>
      </c>
      <c r="D34" s="500"/>
      <c r="E34" s="500"/>
      <c r="F34" s="500"/>
      <c r="G34" s="500"/>
      <c r="H34" s="500"/>
      <c r="I34" s="500"/>
      <c r="J34" s="500"/>
      <c r="K34" s="500"/>
      <c r="L34" s="500"/>
      <c r="M34" s="500"/>
      <c r="N34" s="500"/>
      <c r="O34" s="501"/>
      <c r="P34" s="36"/>
    </row>
    <row r="35" spans="2:16">
      <c r="B35" s="25"/>
      <c r="C35" s="502"/>
      <c r="D35" s="503"/>
      <c r="E35" s="503"/>
      <c r="F35" s="503"/>
      <c r="G35" s="503"/>
      <c r="H35" s="503"/>
      <c r="I35" s="503"/>
      <c r="J35" s="503"/>
      <c r="K35" s="503"/>
      <c r="L35" s="503"/>
      <c r="M35" s="503"/>
      <c r="N35" s="503"/>
      <c r="O35" s="504"/>
      <c r="P35" s="36"/>
    </row>
    <row r="36" spans="2:16" ht="13.5" thickBot="1">
      <c r="B36" s="25"/>
      <c r="C36" s="505"/>
      <c r="D36" s="506"/>
      <c r="E36" s="506"/>
      <c r="F36" s="506"/>
      <c r="G36" s="506"/>
      <c r="H36" s="506"/>
      <c r="I36" s="506"/>
      <c r="J36" s="506"/>
      <c r="K36" s="506"/>
      <c r="L36" s="506"/>
      <c r="M36" s="506"/>
      <c r="N36" s="506"/>
      <c r="O36" s="507"/>
      <c r="P36" s="36"/>
    </row>
    <row r="37" spans="2:16" ht="15">
      <c r="B37" s="25"/>
      <c r="C37" s="484" t="s">
        <v>7</v>
      </c>
      <c r="D37" s="485"/>
      <c r="E37" s="485"/>
      <c r="F37" s="485"/>
      <c r="G37" s="485"/>
      <c r="H37" s="485"/>
      <c r="I37" s="485"/>
      <c r="J37" s="491"/>
      <c r="K37" s="218" t="s">
        <v>57</v>
      </c>
      <c r="L37" s="80" t="s">
        <v>9</v>
      </c>
      <c r="M37" s="490" t="s">
        <v>66</v>
      </c>
      <c r="N37" s="491"/>
      <c r="O37" s="81" t="s">
        <v>63</v>
      </c>
      <c r="P37" s="37"/>
    </row>
    <row r="38" spans="2:16" ht="14.25">
      <c r="B38" s="25"/>
      <c r="C38" s="468"/>
      <c r="D38" s="469"/>
      <c r="E38" s="469"/>
      <c r="F38" s="469"/>
      <c r="G38" s="469"/>
      <c r="H38" s="469"/>
      <c r="I38" s="469"/>
      <c r="J38" s="545"/>
      <c r="K38" s="222"/>
      <c r="L38" s="90"/>
      <c r="M38" s="549"/>
      <c r="N38" s="550"/>
      <c r="O38" s="83"/>
      <c r="P38" s="38"/>
    </row>
    <row r="39" spans="2:16" ht="15" thickBot="1">
      <c r="B39" s="25"/>
      <c r="C39" s="480"/>
      <c r="D39" s="481"/>
      <c r="E39" s="481"/>
      <c r="F39" s="481"/>
      <c r="G39" s="481"/>
      <c r="H39" s="481"/>
      <c r="I39" s="481"/>
      <c r="J39" s="508"/>
      <c r="K39" s="85"/>
      <c r="L39" s="91"/>
      <c r="M39" s="482"/>
      <c r="N39" s="483"/>
      <c r="O39" s="92"/>
      <c r="P39" s="38"/>
    </row>
    <row r="40" spans="2:16" ht="15.75" thickBot="1">
      <c r="B40" s="25"/>
      <c r="C40" s="474" t="s">
        <v>64</v>
      </c>
      <c r="D40" s="475"/>
      <c r="E40" s="475"/>
      <c r="F40" s="475"/>
      <c r="G40" s="475"/>
      <c r="H40" s="475"/>
      <c r="I40" s="475"/>
      <c r="J40" s="475"/>
      <c r="K40" s="475"/>
      <c r="L40" s="475"/>
      <c r="M40" s="475"/>
      <c r="N40" s="476"/>
      <c r="O40" s="93">
        <v>0</v>
      </c>
      <c r="P40" s="38"/>
    </row>
    <row r="41" spans="2:16">
      <c r="B41" s="25"/>
      <c r="C41" s="499" t="s">
        <v>67</v>
      </c>
      <c r="D41" s="500"/>
      <c r="E41" s="500"/>
      <c r="F41" s="500"/>
      <c r="G41" s="500"/>
      <c r="H41" s="500"/>
      <c r="I41" s="500"/>
      <c r="J41" s="500"/>
      <c r="K41" s="500"/>
      <c r="L41" s="500"/>
      <c r="M41" s="500"/>
      <c r="N41" s="500"/>
      <c r="O41" s="501"/>
      <c r="P41" s="36"/>
    </row>
    <row r="42" spans="2:16">
      <c r="B42" s="25"/>
      <c r="C42" s="502"/>
      <c r="D42" s="503"/>
      <c r="E42" s="503"/>
      <c r="F42" s="503"/>
      <c r="G42" s="503"/>
      <c r="H42" s="503"/>
      <c r="I42" s="503"/>
      <c r="J42" s="503"/>
      <c r="K42" s="503"/>
      <c r="L42" s="503"/>
      <c r="M42" s="503"/>
      <c r="N42" s="503"/>
      <c r="O42" s="504"/>
      <c r="P42" s="36"/>
    </row>
    <row r="43" spans="2:16" ht="13.5" thickBot="1">
      <c r="B43" s="25"/>
      <c r="C43" s="505"/>
      <c r="D43" s="506"/>
      <c r="E43" s="506"/>
      <c r="F43" s="506"/>
      <c r="G43" s="506"/>
      <c r="H43" s="506"/>
      <c r="I43" s="506"/>
      <c r="J43" s="506"/>
      <c r="K43" s="506"/>
      <c r="L43" s="506"/>
      <c r="M43" s="506"/>
      <c r="N43" s="506"/>
      <c r="O43" s="507"/>
      <c r="P43" s="36"/>
    </row>
    <row r="44" spans="2:16" ht="17.25">
      <c r="B44" s="25"/>
      <c r="C44" s="484" t="s">
        <v>68</v>
      </c>
      <c r="D44" s="485"/>
      <c r="E44" s="485"/>
      <c r="F44" s="485"/>
      <c r="G44" s="485"/>
      <c r="H44" s="485"/>
      <c r="I44" s="485"/>
      <c r="J44" s="80" t="s">
        <v>69</v>
      </c>
      <c r="K44" s="220" t="s">
        <v>70</v>
      </c>
      <c r="L44" s="94" t="s">
        <v>71</v>
      </c>
      <c r="M44" s="490" t="s">
        <v>72</v>
      </c>
      <c r="N44" s="491"/>
      <c r="O44" s="81" t="s">
        <v>63</v>
      </c>
      <c r="P44" s="37"/>
    </row>
    <row r="45" spans="2:16" ht="14.25">
      <c r="B45" s="25"/>
      <c r="C45" s="468"/>
      <c r="D45" s="469"/>
      <c r="E45" s="469"/>
      <c r="F45" s="469"/>
      <c r="G45" s="469"/>
      <c r="H45" s="469"/>
      <c r="I45" s="469"/>
      <c r="J45" s="95"/>
      <c r="K45" s="96"/>
      <c r="L45" s="95"/>
      <c r="M45" s="488"/>
      <c r="N45" s="489"/>
      <c r="O45" s="83"/>
      <c r="P45" s="38"/>
    </row>
    <row r="46" spans="2:16" ht="15" thickBot="1">
      <c r="B46" s="25"/>
      <c r="C46" s="480"/>
      <c r="D46" s="481"/>
      <c r="E46" s="481"/>
      <c r="F46" s="481"/>
      <c r="G46" s="481"/>
      <c r="H46" s="481"/>
      <c r="I46" s="481"/>
      <c r="J46" s="97"/>
      <c r="K46" s="98"/>
      <c r="L46" s="97"/>
      <c r="M46" s="482"/>
      <c r="N46" s="483"/>
      <c r="O46" s="99"/>
      <c r="P46" s="38"/>
    </row>
    <row r="47" spans="2:16" ht="15.75" thickBot="1">
      <c r="B47" s="25"/>
      <c r="C47" s="474" t="s">
        <v>64</v>
      </c>
      <c r="D47" s="475"/>
      <c r="E47" s="475"/>
      <c r="F47" s="475"/>
      <c r="G47" s="475"/>
      <c r="H47" s="475"/>
      <c r="I47" s="475"/>
      <c r="J47" s="475"/>
      <c r="K47" s="475"/>
      <c r="L47" s="475"/>
      <c r="M47" s="475"/>
      <c r="N47" s="476"/>
      <c r="O47" s="89"/>
      <c r="P47" s="39"/>
    </row>
    <row r="48" spans="2:16">
      <c r="B48" s="25"/>
      <c r="C48" s="499" t="s">
        <v>73</v>
      </c>
      <c r="D48" s="500"/>
      <c r="E48" s="500"/>
      <c r="F48" s="500"/>
      <c r="G48" s="500"/>
      <c r="H48" s="500"/>
      <c r="I48" s="500"/>
      <c r="J48" s="500"/>
      <c r="K48" s="500"/>
      <c r="L48" s="500"/>
      <c r="M48" s="500"/>
      <c r="N48" s="500"/>
      <c r="O48" s="501"/>
      <c r="P48" s="36"/>
    </row>
    <row r="49" spans="2:16">
      <c r="B49" s="25"/>
      <c r="C49" s="502"/>
      <c r="D49" s="503"/>
      <c r="E49" s="503"/>
      <c r="F49" s="503"/>
      <c r="G49" s="503"/>
      <c r="H49" s="503"/>
      <c r="I49" s="503"/>
      <c r="J49" s="503"/>
      <c r="K49" s="503"/>
      <c r="L49" s="503"/>
      <c r="M49" s="503"/>
      <c r="N49" s="503"/>
      <c r="O49" s="504"/>
      <c r="P49" s="36"/>
    </row>
    <row r="50" spans="2:16" ht="13.5" thickBot="1">
      <c r="B50" s="25"/>
      <c r="C50" s="505"/>
      <c r="D50" s="506"/>
      <c r="E50" s="506"/>
      <c r="F50" s="506"/>
      <c r="G50" s="506"/>
      <c r="H50" s="506"/>
      <c r="I50" s="506"/>
      <c r="J50" s="506"/>
      <c r="K50" s="506"/>
      <c r="L50" s="506"/>
      <c r="M50" s="506"/>
      <c r="N50" s="506"/>
      <c r="O50" s="507"/>
      <c r="P50" s="36"/>
    </row>
    <row r="51" spans="2:16" ht="30">
      <c r="B51" s="25"/>
      <c r="C51" s="484" t="s">
        <v>74</v>
      </c>
      <c r="D51" s="485"/>
      <c r="E51" s="485"/>
      <c r="F51" s="485"/>
      <c r="G51" s="485"/>
      <c r="H51" s="485"/>
      <c r="I51" s="485"/>
      <c r="J51" s="80" t="s">
        <v>75</v>
      </c>
      <c r="K51" s="100" t="s">
        <v>76</v>
      </c>
      <c r="L51" s="101" t="s">
        <v>77</v>
      </c>
      <c r="M51" s="486" t="s">
        <v>62</v>
      </c>
      <c r="N51" s="487"/>
      <c r="O51" s="102" t="s">
        <v>63</v>
      </c>
      <c r="P51" s="40"/>
    </row>
    <row r="52" spans="2:16" ht="14.25">
      <c r="B52" s="25"/>
      <c r="C52" s="103"/>
      <c r="D52" s="104"/>
      <c r="E52" s="104"/>
      <c r="F52" s="104"/>
      <c r="G52" s="104"/>
      <c r="H52" s="104"/>
      <c r="I52" s="104"/>
      <c r="J52" s="105"/>
      <c r="K52" s="106"/>
      <c r="L52" s="107"/>
      <c r="M52" s="492"/>
      <c r="N52" s="493"/>
      <c r="O52" s="108"/>
      <c r="P52" s="41"/>
    </row>
    <row r="53" spans="2:16" ht="14.25">
      <c r="B53" s="25"/>
      <c r="C53" s="103"/>
      <c r="D53" s="104"/>
      <c r="E53" s="104"/>
      <c r="F53" s="104"/>
      <c r="G53" s="104"/>
      <c r="H53" s="104"/>
      <c r="I53" s="104"/>
      <c r="J53" s="105"/>
      <c r="K53" s="106"/>
      <c r="L53" s="107"/>
      <c r="M53" s="492"/>
      <c r="N53" s="493"/>
      <c r="O53" s="108"/>
      <c r="P53" s="41"/>
    </row>
    <row r="54" spans="2:16" ht="14.25">
      <c r="B54" s="25"/>
      <c r="C54" s="103"/>
      <c r="D54" s="104"/>
      <c r="E54" s="104"/>
      <c r="F54" s="104"/>
      <c r="G54" s="104"/>
      <c r="H54" s="104"/>
      <c r="I54" s="104"/>
      <c r="J54" s="105"/>
      <c r="K54" s="106"/>
      <c r="L54" s="107"/>
      <c r="M54" s="488"/>
      <c r="N54" s="489"/>
      <c r="O54" s="108"/>
      <c r="P54" s="41"/>
    </row>
    <row r="55" spans="2:16" ht="15" thickBot="1">
      <c r="B55" s="25"/>
      <c r="C55" s="480"/>
      <c r="D55" s="481"/>
      <c r="E55" s="481"/>
      <c r="F55" s="481"/>
      <c r="G55" s="481"/>
      <c r="H55" s="481"/>
      <c r="I55" s="481"/>
      <c r="J55" s="97"/>
      <c r="K55" s="98"/>
      <c r="L55" s="97"/>
      <c r="M55" s="482"/>
      <c r="N55" s="483"/>
      <c r="O55" s="99"/>
      <c r="P55" s="38"/>
    </row>
    <row r="56" spans="2:16" ht="15.75" thickBot="1">
      <c r="B56" s="25"/>
      <c r="C56" s="474" t="s">
        <v>64</v>
      </c>
      <c r="D56" s="475"/>
      <c r="E56" s="475"/>
      <c r="F56" s="475"/>
      <c r="G56" s="475"/>
      <c r="H56" s="475"/>
      <c r="I56" s="475"/>
      <c r="J56" s="475"/>
      <c r="K56" s="475"/>
      <c r="L56" s="475"/>
      <c r="M56" s="475"/>
      <c r="N56" s="476"/>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77" t="s">
        <v>78</v>
      </c>
      <c r="D58" s="478"/>
      <c r="E58" s="478"/>
      <c r="F58" s="478"/>
      <c r="G58" s="478"/>
      <c r="H58" s="478"/>
      <c r="I58" s="478"/>
      <c r="J58" s="478"/>
      <c r="K58" s="478"/>
      <c r="L58" s="478"/>
      <c r="M58" s="478"/>
      <c r="N58" s="479"/>
      <c r="O58" s="109"/>
      <c r="P58" s="42"/>
    </row>
    <row r="59" spans="2:16">
      <c r="B59" s="25"/>
      <c r="C59" s="499" t="s">
        <v>79</v>
      </c>
      <c r="D59" s="500"/>
      <c r="E59" s="500"/>
      <c r="F59" s="500"/>
      <c r="G59" s="500"/>
      <c r="H59" s="500"/>
      <c r="I59" s="500"/>
      <c r="J59" s="500"/>
      <c r="K59" s="500"/>
      <c r="L59" s="500"/>
      <c r="M59" s="500"/>
      <c r="N59" s="500"/>
      <c r="O59" s="501"/>
      <c r="P59" s="36"/>
    </row>
    <row r="60" spans="2:16">
      <c r="B60" s="25"/>
      <c r="C60" s="502"/>
      <c r="D60" s="503"/>
      <c r="E60" s="503"/>
      <c r="F60" s="503"/>
      <c r="G60" s="503"/>
      <c r="H60" s="503"/>
      <c r="I60" s="503"/>
      <c r="J60" s="503"/>
      <c r="K60" s="503"/>
      <c r="L60" s="503"/>
      <c r="M60" s="503"/>
      <c r="N60" s="503"/>
      <c r="O60" s="504"/>
      <c r="P60" s="36"/>
    </row>
    <row r="61" spans="2:16" ht="13.5" thickBot="1">
      <c r="B61" s="25"/>
      <c r="C61" s="505"/>
      <c r="D61" s="506"/>
      <c r="E61" s="506"/>
      <c r="F61" s="506"/>
      <c r="G61" s="506"/>
      <c r="H61" s="506"/>
      <c r="I61" s="506"/>
      <c r="J61" s="506"/>
      <c r="K61" s="506"/>
      <c r="L61" s="506"/>
      <c r="M61" s="506"/>
      <c r="N61" s="506"/>
      <c r="O61" s="507"/>
      <c r="P61" s="36"/>
    </row>
    <row r="62" spans="2:16" ht="15">
      <c r="B62" s="25"/>
      <c r="C62" s="484" t="s">
        <v>80</v>
      </c>
      <c r="D62" s="485"/>
      <c r="E62" s="485"/>
      <c r="F62" s="485"/>
      <c r="G62" s="485"/>
      <c r="H62" s="485"/>
      <c r="I62" s="485"/>
      <c r="J62" s="220"/>
      <c r="K62" s="221"/>
      <c r="L62" s="101" t="s">
        <v>81</v>
      </c>
      <c r="M62" s="486" t="s">
        <v>82</v>
      </c>
      <c r="N62" s="487"/>
      <c r="O62" s="102"/>
      <c r="P62" s="40"/>
    </row>
    <row r="63" spans="2:16" ht="14.25">
      <c r="B63" s="25"/>
      <c r="C63" s="468" t="s">
        <v>83</v>
      </c>
      <c r="D63" s="469"/>
      <c r="E63" s="469"/>
      <c r="F63" s="469"/>
      <c r="G63" s="469"/>
      <c r="H63" s="469"/>
      <c r="I63" s="469"/>
      <c r="J63" s="110"/>
      <c r="K63" s="111"/>
      <c r="L63" s="112"/>
      <c r="M63" s="470"/>
      <c r="N63" s="471"/>
      <c r="O63" s="113"/>
      <c r="P63" s="43"/>
    </row>
    <row r="64" spans="2:16" ht="14.25">
      <c r="B64" s="25"/>
      <c r="C64" s="84" t="s">
        <v>84</v>
      </c>
      <c r="D64" s="85"/>
      <c r="E64" s="85"/>
      <c r="F64" s="85"/>
      <c r="G64" s="85"/>
      <c r="H64" s="85"/>
      <c r="I64" s="85"/>
      <c r="J64" s="110"/>
      <c r="K64" s="111"/>
      <c r="L64" s="112"/>
      <c r="M64" s="470"/>
      <c r="N64" s="471"/>
      <c r="O64" s="113"/>
      <c r="P64" s="43"/>
    </row>
    <row r="65" spans="2:16" ht="15" thickBot="1">
      <c r="B65" s="25"/>
      <c r="C65" s="69" t="s">
        <v>85</v>
      </c>
      <c r="D65" s="70"/>
      <c r="E65" s="70"/>
      <c r="F65" s="70"/>
      <c r="G65" s="70"/>
      <c r="H65" s="70"/>
      <c r="I65" s="70"/>
      <c r="J65" s="114"/>
      <c r="K65" s="115"/>
      <c r="L65" s="112"/>
      <c r="M65" s="472"/>
      <c r="N65" s="473"/>
      <c r="O65" s="113"/>
      <c r="P65" s="43"/>
    </row>
    <row r="66" spans="2:16" ht="15.75" thickBot="1">
      <c r="B66" s="25"/>
      <c r="C66" s="474" t="s">
        <v>64</v>
      </c>
      <c r="D66" s="475"/>
      <c r="E66" s="475"/>
      <c r="F66" s="475"/>
      <c r="G66" s="475"/>
      <c r="H66" s="475"/>
      <c r="I66" s="475"/>
      <c r="J66" s="475"/>
      <c r="K66" s="475"/>
      <c r="L66" s="475"/>
      <c r="M66" s="475"/>
      <c r="N66" s="476"/>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77" t="s">
        <v>86</v>
      </c>
      <c r="D68" s="478"/>
      <c r="E68" s="478"/>
      <c r="F68" s="478"/>
      <c r="G68" s="478"/>
      <c r="H68" s="478"/>
      <c r="I68" s="478"/>
      <c r="J68" s="478"/>
      <c r="K68" s="478"/>
      <c r="L68" s="478"/>
      <c r="M68" s="478"/>
      <c r="N68" s="479"/>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465"/>
      <c r="D76" s="466"/>
      <c r="E76" s="466"/>
      <c r="F76" s="466"/>
      <c r="G76" s="466"/>
      <c r="H76" s="466"/>
      <c r="I76" s="466"/>
      <c r="J76" s="466"/>
      <c r="K76" s="466"/>
      <c r="L76" s="466"/>
      <c r="M76" s="466"/>
      <c r="N76" s="466"/>
      <c r="O76" s="467"/>
      <c r="P76" s="46"/>
    </row>
    <row r="77" spans="2:16" ht="14.25">
      <c r="B77" s="25"/>
      <c r="C77" s="465"/>
      <c r="D77" s="466"/>
      <c r="E77" s="466"/>
      <c r="F77" s="466"/>
      <c r="G77" s="466"/>
      <c r="H77" s="466"/>
      <c r="I77" s="466"/>
      <c r="J77" s="466"/>
      <c r="K77" s="466"/>
      <c r="L77" s="466"/>
      <c r="M77" s="466"/>
      <c r="N77" s="466"/>
      <c r="O77" s="467"/>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462" t="s">
        <v>94</v>
      </c>
      <c r="D80" s="463"/>
      <c r="E80" s="463"/>
      <c r="F80" s="463"/>
      <c r="G80" s="463"/>
      <c r="H80" s="463"/>
      <c r="I80" s="463"/>
      <c r="J80" s="463"/>
      <c r="K80" s="463"/>
      <c r="L80" s="463"/>
      <c r="M80" s="463"/>
      <c r="N80" s="463"/>
      <c r="O80" s="464"/>
      <c r="P80" s="47"/>
    </row>
    <row r="81" spans="2:16" ht="28.5" customHeight="1">
      <c r="B81" s="25"/>
      <c r="C81" s="462"/>
      <c r="D81" s="463"/>
      <c r="E81" s="463"/>
      <c r="F81" s="463"/>
      <c r="G81" s="463"/>
      <c r="H81" s="463"/>
      <c r="I81" s="463"/>
      <c r="J81" s="463"/>
      <c r="K81" s="463"/>
      <c r="L81" s="463"/>
      <c r="M81" s="463"/>
      <c r="N81" s="463"/>
      <c r="O81" s="464"/>
      <c r="P81" s="47"/>
    </row>
    <row r="82" spans="2:16" ht="13.35" customHeight="1">
      <c r="B82" s="25"/>
      <c r="C82" s="462" t="s">
        <v>95</v>
      </c>
      <c r="D82" s="463"/>
      <c r="E82" s="463"/>
      <c r="F82" s="463"/>
      <c r="G82" s="463"/>
      <c r="H82" s="463"/>
      <c r="I82" s="463"/>
      <c r="J82" s="463"/>
      <c r="K82" s="463"/>
      <c r="L82" s="463"/>
      <c r="M82" s="463"/>
      <c r="N82" s="463"/>
      <c r="O82" s="464"/>
      <c r="P82" s="47"/>
    </row>
    <row r="83" spans="2:16" ht="45" customHeight="1">
      <c r="B83" s="25"/>
      <c r="C83" s="462"/>
      <c r="D83" s="463"/>
      <c r="E83" s="463"/>
      <c r="F83" s="463"/>
      <c r="G83" s="463"/>
      <c r="H83" s="463"/>
      <c r="I83" s="463"/>
      <c r="J83" s="463"/>
      <c r="K83" s="463"/>
      <c r="L83" s="463"/>
      <c r="M83" s="463"/>
      <c r="N83" s="463"/>
      <c r="O83" s="464"/>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458"/>
      <c r="D89" s="459"/>
      <c r="E89" s="459"/>
      <c r="F89" s="98"/>
      <c r="G89" s="98"/>
      <c r="H89" s="98"/>
      <c r="I89" s="98"/>
      <c r="J89" s="98"/>
      <c r="K89" s="456"/>
      <c r="L89" s="456"/>
      <c r="M89" s="456"/>
      <c r="N89" s="456"/>
      <c r="O89" s="457"/>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Michael Herrera</cp:lastModifiedBy>
  <cp:revision/>
  <dcterms:created xsi:type="dcterms:W3CDTF">2006-06-27T16:47:25Z</dcterms:created>
  <dcterms:modified xsi:type="dcterms:W3CDTF">2026-09-15T22:22:52Z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