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/>
  <mc:AlternateContent xmlns:mc="http://schemas.openxmlformats.org/markup-compatibility/2006">
    <mc:Choice Requires="x15">
      <x15ac:absPath xmlns:x15ac="http://schemas.microsoft.com/office/spreadsheetml/2010/11/ac" url="/Users/ale/Desktop/CARROTANQUE/"/>
    </mc:Choice>
  </mc:AlternateContent>
  <xr:revisionPtr revIDLastSave="0" documentId="13_ncr:1_{13DE3044-F1D5-BF43-A42C-90C3E5297184}" xr6:coauthVersionLast="47" xr6:coauthVersionMax="47" xr10:uidLastSave="{00000000-0000-0000-0000-000000000000}"/>
  <bookViews>
    <workbookView xWindow="13340" yWindow="660" windowWidth="15300" windowHeight="14460" xr2:uid="{00000000-000D-0000-FFFF-FFFF00000000}"/>
  </bookViews>
  <sheets>
    <sheet name="Presupuesto Oficial" sheetId="5" r:id="rId1"/>
    <sheet name="Formulario 1" sheetId="6" r:id="rId2"/>
    <sheet name="Hoja1" sheetId="1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6" l="1"/>
  <c r="G7" i="5" l="1"/>
  <c r="H7" i="5" s="1"/>
  <c r="F7" i="5"/>
  <c r="N19" i="1" l="1"/>
  <c r="O19" i="1"/>
  <c r="E15" i="1"/>
  <c r="I15" i="1"/>
  <c r="G15" i="1"/>
  <c r="H15" i="1" s="1"/>
  <c r="F12" i="1"/>
  <c r="G12" i="1" s="1"/>
  <c r="H12" i="1"/>
  <c r="H7" i="1"/>
  <c r="H6" i="1"/>
  <c r="H5" i="1"/>
  <c r="H8" i="1" s="1"/>
  <c r="I8" i="1" l="1"/>
  <c r="J8" i="1" s="1"/>
  <c r="H9" i="1"/>
  <c r="J15" i="1" s="1"/>
  <c r="J12" i="1" l="1"/>
  <c r="K15" i="1"/>
  <c r="I12" i="1"/>
</calcChain>
</file>

<file path=xl/sharedStrings.xml><?xml version="1.0" encoding="utf-8"?>
<sst xmlns="http://schemas.openxmlformats.org/spreadsheetml/2006/main" count="63" uniqueCount="37">
  <si>
    <t>ESTUDIO DEL MERCADO</t>
  </si>
  <si>
    <t>EMPRESA</t>
  </si>
  <si>
    <t>DESTINO</t>
  </si>
  <si>
    <t>PROMEDIO SUMINISTRO</t>
  </si>
  <si>
    <t>SAN JOSE DE CHIQUITO</t>
  </si>
  <si>
    <t>CAÑAVERAL</t>
  </si>
  <si>
    <t>AGUAS PRIETAS</t>
  </si>
  <si>
    <t>ZONAS DISPERSAS</t>
  </si>
  <si>
    <t>SURTIAGUAS Y SERVICIOS MPD</t>
  </si>
  <si>
    <t>PROMEDIO DE TRANSPORTE DE AGUA A CORREGIMIENTOS</t>
  </si>
  <si>
    <t>PROMEDIO METRO CUBICO DE AGUA</t>
  </si>
  <si>
    <t xml:space="preserve"> COTIZACION</t>
  </si>
  <si>
    <t>TRASNPORTE DE AGUA GERMAN RAYA GUTIERREZ</t>
  </si>
  <si>
    <t>TRASNPORTABLE EL RUBIO</t>
  </si>
  <si>
    <t>ITEM</t>
  </si>
  <si>
    <t>NÚMERO DE VIAJES DIA</t>
  </si>
  <si>
    <t>NÚMERO DE DIAS</t>
  </si>
  <si>
    <t>CAPACIDAD SISTERNA M3</t>
  </si>
  <si>
    <t>VOLUMEN MES</t>
  </si>
  <si>
    <t>CAMIÓN 01</t>
  </si>
  <si>
    <t>VOLUMEN TOTAL</t>
  </si>
  <si>
    <t>TOTAL VOLUMEN SEMANA (LUNES-SABADO)</t>
  </si>
  <si>
    <t>VALOR MES</t>
  </si>
  <si>
    <t>VALOR TOTAL</t>
  </si>
  <si>
    <t>NÚMERO TOTAL DE VIAJES</t>
  </si>
  <si>
    <t>NUMERO DE VIAJES DIARIOS</t>
  </si>
  <si>
    <t>PRESUPUESTO OFICIAL</t>
  </si>
  <si>
    <t>PROPUESTA ECONOMICA</t>
  </si>
  <si>
    <t>FORMULARIO 1</t>
  </si>
  <si>
    <t>Estimados señores:</t>
  </si>
  <si>
    <r>
      <t>[</t>
    </r>
    <r>
      <rPr>
        <sz val="8"/>
        <color rgb="FFA6A6A6"/>
        <rFont val="Century Gothic"/>
        <family val="2"/>
      </rPr>
      <t>Nombre del representante legal o de la persona natural Proponente</t>
    </r>
    <r>
      <rPr>
        <sz val="8"/>
        <color theme="1"/>
        <rFont val="Century Gothic"/>
        <family val="2"/>
      </rPr>
      <t>], identificado como aparece al pie de mi firma, [</t>
    </r>
    <r>
      <rPr>
        <sz val="8"/>
        <color rgb="FFA6A6A6"/>
        <rFont val="Century Gothic"/>
        <family val="2"/>
      </rPr>
      <t>obrando en mi propio nombre o en mi calidad de representante legal de]</t>
    </r>
    <r>
      <rPr>
        <sz val="8"/>
        <color theme="1"/>
        <rFont val="Century Gothic"/>
        <family val="2"/>
      </rPr>
      <t xml:space="preserve"> [</t>
    </r>
    <r>
      <rPr>
        <sz val="8"/>
        <color rgb="FFA6A6A6"/>
        <rFont val="Century Gothic"/>
        <family val="2"/>
      </rPr>
      <t>nombre del Proponente</t>
    </r>
    <r>
      <rPr>
        <sz val="8"/>
        <color theme="1"/>
        <rFont val="Century Gothic"/>
        <family val="2"/>
      </rPr>
      <t>], manifiesto que el valor total de la propuesta es por la suma de [</t>
    </r>
    <r>
      <rPr>
        <sz val="8"/>
        <color rgb="FFA6A6A6"/>
        <rFont val="Century Gothic"/>
        <family val="2"/>
      </rPr>
      <t>valor de la propuesta en letras y números</t>
    </r>
    <r>
      <rPr>
        <sz val="8"/>
        <color theme="1"/>
        <rFont val="Century Gothic"/>
        <family val="2"/>
      </rPr>
      <t>], Valor que incluye todos los gastos e impuestos a que haya lugar. Dicho valor obedece a los siguientes conceptos, en los cuales se relacionan todos los costos, gastos y valores que conforman el objeto a realizar:</t>
    </r>
  </si>
  <si>
    <t>En la oferta el interesado deberá especificar el valor ofertado, según el cuadro que se indica a continuación sin exceder el presupuesto oficial de manera clara e independiente. Los datos que se encuentran resaltados en amarillo seran los unicos modificables.</t>
  </si>
  <si>
    <t xml:space="preserve">Firma del Proponente </t>
  </si>
  <si>
    <r>
      <t>Nombre: [</t>
    </r>
    <r>
      <rPr>
        <sz val="8"/>
        <color rgb="FFA6A6A6"/>
        <rFont val="Century Gothic"/>
        <family val="2"/>
      </rPr>
      <t>Insertar información</t>
    </r>
    <r>
      <rPr>
        <sz val="8"/>
        <color theme="1"/>
        <rFont val="Century Gothic"/>
        <family val="2"/>
      </rPr>
      <t xml:space="preserve">] </t>
    </r>
  </si>
  <si>
    <r>
      <t>Documento de Identidad: [</t>
    </r>
    <r>
      <rPr>
        <sz val="8"/>
        <color rgb="FFA6A6A6"/>
        <rFont val="Century Gothic"/>
        <family val="2"/>
      </rPr>
      <t>Insertar información</t>
    </r>
    <r>
      <rPr>
        <sz val="8"/>
        <color theme="1"/>
        <rFont val="Century Gothic"/>
        <family val="2"/>
      </rPr>
      <t>]</t>
    </r>
  </si>
  <si>
    <t>VALOR METRO CUBICO DE AGUA</t>
  </si>
  <si>
    <r>
      <t>Teniendo en cuenta lo anterior y en la búsqueda de un equilibrio de la ecuación económico – financiera, el precio más favorable para este proceso el resultado correspondiente al valor promedio de</t>
    </r>
    <r>
      <rPr>
        <b/>
        <sz val="8"/>
        <color theme="1"/>
        <rFont val="Century Gothic"/>
        <family val="2"/>
      </rPr>
      <t xml:space="preserve"> SETENTA Y SIETE MILLONES QUINIENTOS OCHENTA MIL CUATROCIENTOS CINCUENTA Y SIETE PESOS CON CINCUENTA CENTAVOS ($77.580.457,50) M/CTE</t>
    </r>
    <r>
      <rPr>
        <sz val="8"/>
        <color theme="1"/>
        <rFont val="Century Gothic"/>
        <family val="2"/>
      </rPr>
      <t xml:space="preserve"> Este valor incluye, costos directos e indirectos, impuestos nacionales y departamentales y demás impuestos que se causen por el hecho de su celebración, ejecución y liquidación.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</si>
</sst>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#,##0.00;[Red]\-&quot;$&quot;#,##0.00"/>
    <numFmt numFmtId="165" formatCode="&quot;$&quot;\ #,##0.0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FFFFFF"/>
      <name val="Century Gothic"/>
      <family val="2"/>
    </font>
    <font>
      <b/>
      <sz val="8"/>
      <color rgb="FF000000"/>
      <name val="Century Gothic"/>
      <family val="2"/>
    </font>
    <font>
      <sz val="8"/>
      <color rgb="FF000000"/>
      <name val="Century Gothic"/>
      <family val="2"/>
    </font>
    <font>
      <sz val="10"/>
      <color theme="1"/>
      <name val="Times New Roman"/>
      <family val="1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10"/>
      <name val="Arial"/>
      <family val="2"/>
    </font>
    <font>
      <sz val="8"/>
      <color rgb="FFA6A6A6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/>
      <diagonal/>
    </border>
  </borders>
  <cellStyleXfs count="3">
    <xf numFmtId="0" fontId="0" fillId="0" borderId="0"/>
    <xf numFmtId="0" fontId="12" fillId="0" borderId="0"/>
    <xf numFmtId="0" fontId="8" fillId="0" borderId="0"/>
  </cellStyleXfs>
  <cellXfs count="69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8" fontId="0" fillId="0" borderId="0" xfId="0" applyNumberFormat="1"/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8" fontId="4" fillId="0" borderId="1" xfId="0" applyNumberFormat="1" applyFont="1" applyBorder="1" applyAlignment="1">
      <alignment horizontal="right" vertical="center" wrapText="1"/>
    </xf>
    <xf numFmtId="8" fontId="3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12" xfId="1" applyFont="1" applyBorder="1" applyAlignment="1">
      <alignment horizontal="center" vertical="top" wrapText="1"/>
    </xf>
    <xf numFmtId="0" fontId="11" fillId="0" borderId="0" xfId="1" applyFont="1" applyAlignment="1">
      <alignment horizontal="center" vertical="top" wrapText="1"/>
    </xf>
    <xf numFmtId="0" fontId="10" fillId="0" borderId="12" xfId="1" applyFont="1" applyBorder="1" applyAlignment="1">
      <alignment horizontal="left" vertical="center"/>
    </xf>
    <xf numFmtId="8" fontId="3" fillId="5" borderId="1" xfId="0" applyNumberFormat="1" applyFont="1" applyFill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5" xfId="0" applyBorder="1"/>
    <xf numFmtId="0" fontId="10" fillId="0" borderId="0" xfId="1" applyFont="1"/>
    <xf numFmtId="8" fontId="0" fillId="0" borderId="15" xfId="0" applyNumberFormat="1" applyBorder="1"/>
    <xf numFmtId="0" fontId="0" fillId="0" borderId="12" xfId="0" applyBorder="1"/>
    <xf numFmtId="0" fontId="3" fillId="3" borderId="17" xfId="0" applyFont="1" applyFill="1" applyBorder="1" applyAlignment="1">
      <alignment horizontal="center" vertical="center" wrapText="1"/>
    </xf>
    <xf numFmtId="0" fontId="9" fillId="0" borderId="15" xfId="0" applyFont="1" applyBorder="1"/>
    <xf numFmtId="0" fontId="3" fillId="0" borderId="17" xfId="0" applyFont="1" applyBorder="1" applyAlignment="1">
      <alignment vertical="center"/>
    </xf>
    <xf numFmtId="0" fontId="9" fillId="0" borderId="12" xfId="0" applyFont="1" applyBorder="1"/>
    <xf numFmtId="0" fontId="0" fillId="0" borderId="14" xfId="0" applyBorder="1"/>
    <xf numFmtId="0" fontId="0" fillId="0" borderId="18" xfId="0" applyBorder="1"/>
    <xf numFmtId="0" fontId="10" fillId="0" borderId="19" xfId="1" applyFont="1" applyBorder="1"/>
    <xf numFmtId="0" fontId="10" fillId="0" borderId="20" xfId="1" applyFont="1" applyBorder="1" applyAlignment="1">
      <alignment horizontal="left" vertical="center"/>
    </xf>
    <xf numFmtId="0" fontId="10" fillId="0" borderId="13" xfId="1" applyFont="1" applyBorder="1" applyAlignment="1">
      <alignment vertical="top"/>
    </xf>
    <xf numFmtId="0" fontId="10" fillId="0" borderId="14" xfId="1" applyFont="1" applyBorder="1" applyAlignment="1">
      <alignment vertical="top"/>
    </xf>
    <xf numFmtId="0" fontId="10" fillId="0" borderId="14" xfId="0" applyFont="1" applyBorder="1"/>
    <xf numFmtId="0" fontId="10" fillId="0" borderId="0" xfId="0" applyFont="1" applyAlignment="1">
      <alignment vertical="top" wrapText="1"/>
    </xf>
    <xf numFmtId="0" fontId="10" fillId="0" borderId="12" xfId="0" applyFont="1" applyBorder="1"/>
    <xf numFmtId="0" fontId="10" fillId="0" borderId="15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left" vertical="top" wrapText="1"/>
    </xf>
    <xf numFmtId="0" fontId="10" fillId="4" borderId="5" xfId="0" applyFont="1" applyFill="1" applyBorder="1" applyAlignment="1">
      <alignment horizontal="left" vertical="top" wrapText="1"/>
    </xf>
    <xf numFmtId="0" fontId="10" fillId="4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left" vertical="top" wrapText="1"/>
    </xf>
    <xf numFmtId="0" fontId="11" fillId="0" borderId="0" xfId="1" applyFont="1" applyAlignment="1">
      <alignment horizontal="left" vertical="top" wrapText="1"/>
    </xf>
    <xf numFmtId="0" fontId="11" fillId="0" borderId="15" xfId="1" applyFont="1" applyBorder="1" applyAlignment="1">
      <alignment horizontal="left" vertical="top" wrapText="1"/>
    </xf>
    <xf numFmtId="0" fontId="10" fillId="0" borderId="12" xfId="1" applyFont="1" applyBorder="1" applyAlignment="1">
      <alignment horizontal="left" vertical="top" wrapText="1"/>
    </xf>
    <xf numFmtId="0" fontId="10" fillId="0" borderId="0" xfId="1" applyFont="1" applyAlignment="1">
      <alignment horizontal="left" vertical="top" wrapText="1"/>
    </xf>
    <xf numFmtId="0" fontId="10" fillId="0" borderId="15" xfId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 1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0"/>
  <sheetViews>
    <sheetView showGridLines="0" tabSelected="1" zoomScale="145" zoomScaleNormal="145" workbookViewId="0">
      <selection activeCell="B10" sqref="B10:H10"/>
    </sheetView>
  </sheetViews>
  <sheetFormatPr baseColWidth="10" defaultRowHeight="15" x14ac:dyDescent="0.2"/>
  <cols>
    <col min="1" max="1" width="2.33203125" customWidth="1"/>
    <col min="3" max="4" width="8.6640625" customWidth="1"/>
    <col min="5" max="5" width="12" customWidth="1"/>
    <col min="6" max="6" width="12.6640625" customWidth="1"/>
    <col min="7" max="7" width="9.1640625" customWidth="1"/>
    <col min="8" max="8" width="12.33203125" bestFit="1" customWidth="1"/>
    <col min="9" max="9" width="12.33203125" customWidth="1"/>
    <col min="10" max="11" width="11.5" bestFit="1" customWidth="1"/>
  </cols>
  <sheetData>
    <row r="2" spans="2:12" ht="14.5" customHeight="1" x14ac:dyDescent="0.2">
      <c r="B2" s="53" t="s">
        <v>26</v>
      </c>
      <c r="C2" s="54"/>
      <c r="D2" s="54"/>
      <c r="E2" s="54"/>
      <c r="F2" s="54"/>
      <c r="G2" s="54"/>
      <c r="H2" s="54"/>
      <c r="I2" s="4"/>
      <c r="J2" s="4"/>
      <c r="K2" s="4"/>
      <c r="L2" s="4"/>
    </row>
    <row r="3" spans="2:12" ht="6.5" customHeight="1" x14ac:dyDescent="0.2">
      <c r="B3" s="22"/>
      <c r="C3" s="23"/>
      <c r="D3" s="23"/>
      <c r="E3" s="23"/>
      <c r="F3" s="23"/>
      <c r="G3" s="23"/>
      <c r="H3" s="23"/>
      <c r="I3" s="4"/>
      <c r="J3" s="4"/>
      <c r="K3" s="4"/>
      <c r="L3" s="4"/>
    </row>
    <row r="4" spans="2:12" ht="14.5" customHeight="1" x14ac:dyDescent="0.2">
      <c r="B4" s="47" t="s">
        <v>10</v>
      </c>
      <c r="C4" s="48"/>
      <c r="D4" s="48"/>
      <c r="E4" s="49"/>
      <c r="F4" s="11">
        <v>36422.75</v>
      </c>
      <c r="I4" s="4"/>
      <c r="J4" s="4"/>
    </row>
    <row r="5" spans="2:12" ht="7.75" customHeight="1" x14ac:dyDescent="0.2"/>
    <row r="6" spans="2:12" ht="36" x14ac:dyDescent="0.2">
      <c r="B6" s="16" t="s">
        <v>14</v>
      </c>
      <c r="C6" s="16" t="s">
        <v>15</v>
      </c>
      <c r="D6" s="16" t="s">
        <v>16</v>
      </c>
      <c r="E6" s="16" t="s">
        <v>17</v>
      </c>
      <c r="F6" s="16" t="s">
        <v>21</v>
      </c>
      <c r="G6" s="16" t="s">
        <v>20</v>
      </c>
      <c r="H6" s="16" t="s">
        <v>23</v>
      </c>
      <c r="I6" s="17"/>
    </row>
    <row r="7" spans="2:12" x14ac:dyDescent="0.2">
      <c r="B7" s="18" t="s">
        <v>19</v>
      </c>
      <c r="C7" s="19">
        <v>3</v>
      </c>
      <c r="D7" s="19">
        <v>71</v>
      </c>
      <c r="E7" s="19">
        <v>10</v>
      </c>
      <c r="F7" s="8">
        <f>+E7*C7*6</f>
        <v>180</v>
      </c>
      <c r="G7" s="19">
        <f>+E7*D7*C7</f>
        <v>2130</v>
      </c>
      <c r="H7" s="20">
        <f>ROUND(G7*F4,2)</f>
        <v>77580457.5</v>
      </c>
      <c r="I7" s="17"/>
    </row>
    <row r="8" spans="2:12" x14ac:dyDescent="0.2">
      <c r="B8" s="17"/>
      <c r="C8" s="17"/>
      <c r="D8" s="17"/>
      <c r="E8" s="17"/>
      <c r="F8" s="17"/>
      <c r="G8" s="17"/>
      <c r="H8" s="17"/>
      <c r="I8" s="17"/>
    </row>
    <row r="9" spans="2:12" ht="16" thickBot="1" x14ac:dyDescent="0.25"/>
    <row r="10" spans="2:12" ht="67.25" customHeight="1" thickBot="1" x14ac:dyDescent="0.25">
      <c r="B10" s="50" t="s">
        <v>36</v>
      </c>
      <c r="C10" s="51"/>
      <c r="D10" s="51"/>
      <c r="E10" s="51"/>
      <c r="F10" s="51"/>
      <c r="G10" s="51"/>
      <c r="H10" s="52"/>
      <c r="I10" s="44"/>
      <c r="J10" s="44"/>
      <c r="K10" s="44"/>
    </row>
  </sheetData>
  <mergeCells count="3">
    <mergeCell ref="B4:E4"/>
    <mergeCell ref="B10:H10"/>
    <mergeCell ref="B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9"/>
  <sheetViews>
    <sheetView showGridLines="0" zoomScale="145" zoomScaleNormal="145" workbookViewId="0">
      <selection activeCell="B7" sqref="B7:K7"/>
    </sheetView>
  </sheetViews>
  <sheetFormatPr baseColWidth="10" defaultRowHeight="15" x14ac:dyDescent="0.2"/>
  <cols>
    <col min="1" max="1" width="2.33203125" customWidth="1"/>
    <col min="3" max="4" width="8.6640625" customWidth="1"/>
    <col min="5" max="5" width="12" customWidth="1"/>
    <col min="6" max="6" width="12.6640625" customWidth="1"/>
    <col min="7" max="7" width="9.1640625" customWidth="1"/>
    <col min="8" max="8" width="16.33203125" customWidth="1"/>
    <col min="9" max="9" width="12.33203125" customWidth="1"/>
    <col min="10" max="11" width="11.5" bestFit="1" customWidth="1"/>
  </cols>
  <sheetData>
    <row r="1" spans="2:11" x14ac:dyDescent="0.2">
      <c r="B1" s="58" t="s">
        <v>28</v>
      </c>
      <c r="C1" s="59"/>
      <c r="D1" s="59"/>
      <c r="E1" s="59"/>
      <c r="F1" s="59"/>
      <c r="G1" s="59"/>
      <c r="H1" s="59"/>
      <c r="I1" s="59"/>
      <c r="J1" s="59"/>
      <c r="K1" s="60"/>
    </row>
    <row r="2" spans="2:11" ht="14.5" customHeight="1" x14ac:dyDescent="0.2">
      <c r="B2" s="55" t="s">
        <v>27</v>
      </c>
      <c r="C2" s="54"/>
      <c r="D2" s="54"/>
      <c r="E2" s="54"/>
      <c r="F2" s="54"/>
      <c r="G2" s="54"/>
      <c r="H2" s="54"/>
      <c r="I2" s="54"/>
      <c r="J2" s="54"/>
      <c r="K2" s="56"/>
    </row>
    <row r="3" spans="2:11" ht="9" customHeight="1" x14ac:dyDescent="0.2">
      <c r="B3" s="28"/>
      <c r="C3" s="23"/>
      <c r="D3" s="23"/>
      <c r="E3" s="23"/>
      <c r="F3" s="23"/>
      <c r="G3" s="23"/>
      <c r="H3" s="23"/>
      <c r="I3" s="23"/>
      <c r="J3" s="23"/>
      <c r="K3" s="29"/>
    </row>
    <row r="4" spans="2:11" ht="25.75" customHeight="1" x14ac:dyDescent="0.2">
      <c r="B4" s="61" t="s">
        <v>31</v>
      </c>
      <c r="C4" s="62"/>
      <c r="D4" s="62"/>
      <c r="E4" s="62"/>
      <c r="F4" s="62"/>
      <c r="G4" s="62"/>
      <c r="H4" s="62"/>
      <c r="I4" s="62"/>
      <c r="J4" s="62"/>
      <c r="K4" s="63"/>
    </row>
    <row r="5" spans="2:11" x14ac:dyDescent="0.2">
      <c r="B5" s="24"/>
      <c r="C5" s="25"/>
      <c r="D5" s="25"/>
      <c r="E5" s="25"/>
      <c r="F5" s="25"/>
      <c r="G5" s="23"/>
      <c r="H5" s="23"/>
      <c r="I5" s="23"/>
      <c r="J5" s="23"/>
      <c r="K5" s="29"/>
    </row>
    <row r="6" spans="2:11" x14ac:dyDescent="0.2">
      <c r="B6" s="26" t="s">
        <v>29</v>
      </c>
      <c r="C6" s="30"/>
      <c r="D6" s="30"/>
      <c r="E6" s="30"/>
      <c r="F6" s="30"/>
      <c r="G6" s="23"/>
      <c r="H6" s="23"/>
      <c r="I6" s="23"/>
      <c r="J6" s="23"/>
      <c r="K6" s="29"/>
    </row>
    <row r="7" spans="2:11" ht="47.5" customHeight="1" x14ac:dyDescent="0.2">
      <c r="B7" s="64" t="s">
        <v>30</v>
      </c>
      <c r="C7" s="65"/>
      <c r="D7" s="65"/>
      <c r="E7" s="65"/>
      <c r="F7" s="65"/>
      <c r="G7" s="65"/>
      <c r="H7" s="65"/>
      <c r="I7" s="65"/>
      <c r="J7" s="65"/>
      <c r="K7" s="66"/>
    </row>
    <row r="8" spans="2:11" ht="6.5" customHeight="1" x14ac:dyDescent="0.2">
      <c r="B8" s="28"/>
      <c r="C8" s="23"/>
      <c r="D8" s="23"/>
      <c r="E8" s="23"/>
      <c r="F8" s="23"/>
      <c r="G8" s="23"/>
      <c r="H8" s="23"/>
      <c r="I8" s="23"/>
      <c r="J8" s="23"/>
      <c r="K8" s="29"/>
    </row>
    <row r="9" spans="2:11" ht="6.5" customHeight="1" x14ac:dyDescent="0.2">
      <c r="B9" s="28"/>
      <c r="C9" s="23"/>
      <c r="D9" s="23"/>
      <c r="E9" s="23"/>
      <c r="F9" s="23"/>
      <c r="G9" s="23"/>
      <c r="H9" s="23"/>
      <c r="I9" s="23"/>
      <c r="J9" s="23"/>
      <c r="K9" s="29"/>
    </row>
    <row r="10" spans="2:11" ht="14.5" customHeight="1" x14ac:dyDescent="0.2">
      <c r="B10" s="57" t="s">
        <v>35</v>
      </c>
      <c r="C10" s="48"/>
      <c r="D10" s="48"/>
      <c r="E10" s="49"/>
      <c r="F10" s="27"/>
      <c r="J10" s="4"/>
      <c r="K10" s="31"/>
    </row>
    <row r="11" spans="2:11" ht="7.75" customHeight="1" x14ac:dyDescent="0.2">
      <c r="B11" s="32"/>
      <c r="K11" s="29"/>
    </row>
    <row r="12" spans="2:11" ht="36" x14ac:dyDescent="0.2">
      <c r="B12" s="33" t="s">
        <v>14</v>
      </c>
      <c r="C12" s="16" t="s">
        <v>15</v>
      </c>
      <c r="D12" s="16" t="s">
        <v>16</v>
      </c>
      <c r="E12" s="16" t="s">
        <v>17</v>
      </c>
      <c r="F12" s="16" t="s">
        <v>21</v>
      </c>
      <c r="G12" s="16" t="s">
        <v>20</v>
      </c>
      <c r="H12" s="16" t="s">
        <v>23</v>
      </c>
      <c r="K12" s="34"/>
    </row>
    <row r="13" spans="2:11" x14ac:dyDescent="0.2">
      <c r="B13" s="35" t="s">
        <v>19</v>
      </c>
      <c r="C13" s="19">
        <v>3</v>
      </c>
      <c r="D13" s="19">
        <v>71</v>
      </c>
      <c r="E13" s="19">
        <v>10</v>
      </c>
      <c r="F13" s="8">
        <v>180</v>
      </c>
      <c r="G13" s="19">
        <v>2130</v>
      </c>
      <c r="H13" s="20">
        <f>ROUND(G13*F10,2)</f>
        <v>0</v>
      </c>
      <c r="K13" s="34"/>
    </row>
    <row r="14" spans="2:11" x14ac:dyDescent="0.2">
      <c r="B14" s="36"/>
      <c r="C14" s="17"/>
      <c r="D14" s="17"/>
      <c r="E14" s="17"/>
      <c r="F14" s="17"/>
      <c r="G14" s="17"/>
      <c r="H14" s="17"/>
      <c r="K14" s="34"/>
    </row>
    <row r="15" spans="2:11" x14ac:dyDescent="0.2">
      <c r="B15" s="32"/>
      <c r="K15" s="29"/>
    </row>
    <row r="16" spans="2:11" ht="32.5" customHeight="1" thickBot="1" x14ac:dyDescent="0.25">
      <c r="B16" s="45"/>
      <c r="C16" s="21"/>
      <c r="D16" s="21"/>
      <c r="E16" s="21"/>
      <c r="F16" s="21"/>
      <c r="G16" s="21"/>
      <c r="H16" s="21"/>
      <c r="I16" s="21"/>
      <c r="J16" s="21"/>
      <c r="K16" s="46"/>
    </row>
    <row r="17" spans="2:11" ht="27" customHeight="1" thickTop="1" x14ac:dyDescent="0.2">
      <c r="B17" s="40" t="s">
        <v>32</v>
      </c>
      <c r="C17" s="39"/>
      <c r="D17" s="21"/>
      <c r="E17" s="21"/>
      <c r="K17" s="29"/>
    </row>
    <row r="18" spans="2:11" x14ac:dyDescent="0.2">
      <c r="B18" s="26" t="s">
        <v>33</v>
      </c>
      <c r="C18" s="30"/>
      <c r="D18" s="21"/>
      <c r="E18" s="21"/>
      <c r="K18" s="29"/>
    </row>
    <row r="19" spans="2:11" ht="16" thickBot="1" x14ac:dyDescent="0.25">
      <c r="B19" s="41" t="s">
        <v>34</v>
      </c>
      <c r="C19" s="42"/>
      <c r="D19" s="43"/>
      <c r="E19" s="43"/>
      <c r="F19" s="37"/>
      <c r="G19" s="37"/>
      <c r="H19" s="37"/>
      <c r="I19" s="37"/>
      <c r="J19" s="37"/>
      <c r="K19" s="38"/>
    </row>
  </sheetData>
  <mergeCells count="5">
    <mergeCell ref="B2:K2"/>
    <mergeCell ref="B10:E10"/>
    <mergeCell ref="B1:K1"/>
    <mergeCell ref="B4:K4"/>
    <mergeCell ref="B7:K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19"/>
  <sheetViews>
    <sheetView topLeftCell="C1" zoomScale="125" workbookViewId="0">
      <selection activeCell="I5" sqref="I5"/>
    </sheetView>
  </sheetViews>
  <sheetFormatPr baseColWidth="10" defaultRowHeight="15" x14ac:dyDescent="0.2"/>
  <cols>
    <col min="3" max="3" width="42.6640625" customWidth="1"/>
    <col min="5" max="5" width="12" customWidth="1"/>
    <col min="9" max="9" width="14.33203125" customWidth="1"/>
    <col min="10" max="10" width="14" customWidth="1"/>
    <col min="11" max="11" width="14.1640625" bestFit="1" customWidth="1"/>
    <col min="12" max="12" width="14.33203125" bestFit="1" customWidth="1"/>
    <col min="13" max="13" width="13.83203125" customWidth="1"/>
  </cols>
  <sheetData>
    <row r="2" spans="2:14" x14ac:dyDescent="0.2">
      <c r="B2" s="68" t="s">
        <v>0</v>
      </c>
      <c r="C2" s="68"/>
      <c r="D2" s="68"/>
      <c r="E2" s="68"/>
      <c r="F2" s="68"/>
      <c r="G2" s="68"/>
      <c r="H2" s="68"/>
    </row>
    <row r="3" spans="2:14" x14ac:dyDescent="0.2">
      <c r="B3" s="67" t="s">
        <v>11</v>
      </c>
      <c r="C3" s="67" t="s">
        <v>1</v>
      </c>
      <c r="D3" s="67" t="s">
        <v>2</v>
      </c>
      <c r="E3" s="67"/>
      <c r="F3" s="67"/>
      <c r="G3" s="67"/>
      <c r="H3" s="67" t="s">
        <v>3</v>
      </c>
    </row>
    <row r="4" spans="2:14" ht="24" x14ac:dyDescent="0.2">
      <c r="B4" s="67"/>
      <c r="C4" s="67"/>
      <c r="D4" s="7" t="s">
        <v>4</v>
      </c>
      <c r="E4" s="7" t="s">
        <v>5</v>
      </c>
      <c r="F4" s="7" t="s">
        <v>6</v>
      </c>
      <c r="G4" s="7" t="s">
        <v>7</v>
      </c>
      <c r="H4" s="67"/>
    </row>
    <row r="5" spans="2:14" x14ac:dyDescent="0.2">
      <c r="B5" s="8">
        <v>1</v>
      </c>
      <c r="C5" s="9" t="s">
        <v>13</v>
      </c>
      <c r="D5" s="10">
        <v>320000</v>
      </c>
      <c r="E5" s="10">
        <v>260000</v>
      </c>
      <c r="F5" s="10">
        <v>260000</v>
      </c>
      <c r="G5" s="10">
        <v>260000</v>
      </c>
      <c r="H5" s="11">
        <f>AVERAGE(D5:G5)</f>
        <v>275000</v>
      </c>
      <c r="I5" s="15"/>
    </row>
    <row r="6" spans="2:14" x14ac:dyDescent="0.2">
      <c r="B6" s="8">
        <v>2</v>
      </c>
      <c r="C6" s="9" t="s">
        <v>12</v>
      </c>
      <c r="D6" s="10">
        <v>300000</v>
      </c>
      <c r="E6" s="10">
        <v>250000</v>
      </c>
      <c r="F6" s="10">
        <v>250000</v>
      </c>
      <c r="G6" s="10">
        <v>250000</v>
      </c>
      <c r="H6" s="11">
        <f t="shared" ref="H6" si="0">AVERAGE(D6:G6)</f>
        <v>262500</v>
      </c>
      <c r="I6" s="15"/>
    </row>
    <row r="7" spans="2:14" x14ac:dyDescent="0.2">
      <c r="B7" s="8">
        <v>3</v>
      </c>
      <c r="C7" s="9" t="s">
        <v>8</v>
      </c>
      <c r="D7" s="10">
        <v>270000</v>
      </c>
      <c r="E7" s="10">
        <v>230000</v>
      </c>
      <c r="F7" s="10">
        <v>230000</v>
      </c>
      <c r="G7" s="10">
        <v>230000</v>
      </c>
      <c r="H7" s="11">
        <f t="shared" ref="H7" si="1">AVERAGE(D7:G7)</f>
        <v>240000</v>
      </c>
    </row>
    <row r="8" spans="2:14" x14ac:dyDescent="0.2">
      <c r="B8" s="1"/>
      <c r="C8" s="1"/>
      <c r="D8" s="67" t="s">
        <v>9</v>
      </c>
      <c r="E8" s="67"/>
      <c r="F8" s="67"/>
      <c r="G8" s="67"/>
      <c r="H8" s="11">
        <f>AVERAGE(H5:H7)</f>
        <v>259166.66666666666</v>
      </c>
      <c r="I8" s="15">
        <f>+H8*9%</f>
        <v>23325</v>
      </c>
      <c r="J8" s="15">
        <f>+H8+I8</f>
        <v>282491.66666666663</v>
      </c>
      <c r="N8">
        <v>28000</v>
      </c>
    </row>
    <row r="9" spans="2:14" x14ac:dyDescent="0.2">
      <c r="B9" s="2"/>
      <c r="C9" s="3"/>
      <c r="D9" s="67" t="s">
        <v>10</v>
      </c>
      <c r="E9" s="67"/>
      <c r="F9" s="67"/>
      <c r="G9" s="67"/>
      <c r="H9" s="11">
        <f>+H8/10</f>
        <v>25916.666666666664</v>
      </c>
      <c r="J9" s="4"/>
      <c r="K9" s="4"/>
    </row>
    <row r="11" spans="2:14" ht="70" x14ac:dyDescent="0.2">
      <c r="B11" s="5" t="s">
        <v>14</v>
      </c>
      <c r="C11" s="5" t="s">
        <v>15</v>
      </c>
      <c r="D11" s="5" t="s">
        <v>16</v>
      </c>
      <c r="E11" s="5" t="s">
        <v>17</v>
      </c>
      <c r="F11" s="5" t="s">
        <v>21</v>
      </c>
      <c r="G11" s="5" t="s">
        <v>18</v>
      </c>
      <c r="H11" s="5" t="s">
        <v>20</v>
      </c>
      <c r="I11" s="5" t="s">
        <v>22</v>
      </c>
      <c r="J11" s="5" t="s">
        <v>23</v>
      </c>
    </row>
    <row r="12" spans="2:14" x14ac:dyDescent="0.2">
      <c r="B12" s="6" t="s">
        <v>19</v>
      </c>
      <c r="C12" s="12">
        <v>3</v>
      </c>
      <c r="D12" s="12">
        <v>67</v>
      </c>
      <c r="E12" s="12">
        <v>10</v>
      </c>
      <c r="F12" s="13">
        <f>+E12*C12*6</f>
        <v>180</v>
      </c>
      <c r="G12" s="12">
        <f>+F12*4</f>
        <v>720</v>
      </c>
      <c r="H12" s="12">
        <f>+E12*D12*C12</f>
        <v>2010</v>
      </c>
      <c r="I12" s="14">
        <f>+G12*H9</f>
        <v>18660000</v>
      </c>
      <c r="J12" s="14">
        <f>+H12*H9</f>
        <v>52092499.999999993</v>
      </c>
    </row>
    <row r="14" spans="2:14" ht="70" x14ac:dyDescent="0.2">
      <c r="B14" s="5" t="s">
        <v>14</v>
      </c>
      <c r="C14" s="5" t="s">
        <v>24</v>
      </c>
      <c r="D14" s="5" t="s">
        <v>25</v>
      </c>
      <c r="E14" s="5" t="s">
        <v>16</v>
      </c>
      <c r="F14" s="5" t="s">
        <v>17</v>
      </c>
      <c r="G14" s="5" t="s">
        <v>21</v>
      </c>
      <c r="H14" s="5" t="s">
        <v>18</v>
      </c>
      <c r="I14" s="5" t="s">
        <v>20</v>
      </c>
      <c r="J14" s="5" t="s">
        <v>22</v>
      </c>
      <c r="K14" s="5" t="s">
        <v>23</v>
      </c>
      <c r="M14">
        <v>1005</v>
      </c>
    </row>
    <row r="15" spans="2:14" x14ac:dyDescent="0.2">
      <c r="B15" s="6" t="s">
        <v>19</v>
      </c>
      <c r="C15" s="12">
        <v>201</v>
      </c>
      <c r="D15" s="12">
        <v>3</v>
      </c>
      <c r="E15" s="12">
        <f>ROUND((C15/D15),0)</f>
        <v>67</v>
      </c>
      <c r="F15" s="12">
        <v>10</v>
      </c>
      <c r="G15" s="13">
        <f>+F15*3*6</f>
        <v>180</v>
      </c>
      <c r="H15" s="12">
        <f>+G15*4</f>
        <v>720</v>
      </c>
      <c r="I15" s="12">
        <f>+F15*C15</f>
        <v>2010</v>
      </c>
      <c r="J15" s="14">
        <f>+H15*H9</f>
        <v>18660000</v>
      </c>
      <c r="K15" s="14">
        <f>+I15*H9</f>
        <v>52092499.999999993</v>
      </c>
    </row>
    <row r="18" spans="13:15" x14ac:dyDescent="0.2">
      <c r="M18" s="10">
        <v>52200000</v>
      </c>
      <c r="N18">
        <v>10354</v>
      </c>
      <c r="O18">
        <v>3</v>
      </c>
    </row>
    <row r="19" spans="13:15" x14ac:dyDescent="0.2">
      <c r="N19">
        <f>+M18/N18</f>
        <v>5041.5298435387294</v>
      </c>
      <c r="O19">
        <f>+N19/O18</f>
        <v>1680.5099478462432</v>
      </c>
    </row>
  </sheetData>
  <mergeCells count="7">
    <mergeCell ref="D9:G9"/>
    <mergeCell ref="B2:H2"/>
    <mergeCell ref="B3:B4"/>
    <mergeCell ref="C3:C4"/>
    <mergeCell ref="D3:G3"/>
    <mergeCell ref="H3:H4"/>
    <mergeCell ref="D8:G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Formulario 1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A</cp:lastModifiedBy>
  <dcterms:created xsi:type="dcterms:W3CDTF">2023-02-16T15:00:48Z</dcterms:created>
  <dcterms:modified xsi:type="dcterms:W3CDTF">2026-09-21T18:06:04Z</dcterms:modified>
</cp:coreProperties>
</file>