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STEMAS\Downloads\PROCESO MANTENIMIENTO EQUIPOS ALCALDIA\Documentos revisados\"/>
    </mc:Choice>
  </mc:AlternateContent>
  <xr:revisionPtr revIDLastSave="0" documentId="13_ncr:1_{EBAD8606-B6B8-49A4-A79A-C8F21E4E0CFF}" xr6:coauthVersionLast="47" xr6:coauthVersionMax="47" xr10:uidLastSave="{00000000-0000-0000-0000-000000000000}"/>
  <bookViews>
    <workbookView xWindow="-120" yWindow="-120" windowWidth="20730" windowHeight="11160" xr2:uid="{D9DD232A-BA14-4503-9A9B-3AA20A536D85}"/>
  </bookViews>
  <sheets>
    <sheet name="ESTUDIO DE MERCADO" sheetId="2" r:id="rId1"/>
    <sheet name="DATOS PARA EL ANEXO" sheetId="4" state="hidden" r:id="rId2"/>
  </sheets>
  <definedNames>
    <definedName name="_xlnm._FilterDatabase" localSheetId="1" hidden="1">'DATOS PARA EL ANEXO'!$A$1:$G$77</definedName>
    <definedName name="_xlnm._FilterDatabase" localSheetId="0" hidden="1">'ESTUDIO DE MERCADO'!$A$7:$BJ$84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I84" i="2" l="1"/>
  <c r="BH84" i="2"/>
  <c r="G9" i="2" l="1"/>
  <c r="AN83" i="2"/>
  <c r="AM83" i="2"/>
  <c r="AL83" i="2"/>
  <c r="AK83" i="2"/>
  <c r="AI83" i="2"/>
  <c r="AG83" i="2"/>
  <c r="AE83" i="2"/>
  <c r="AC83" i="2"/>
  <c r="AA83" i="2"/>
  <c r="Y83" i="2"/>
  <c r="W83" i="2"/>
  <c r="U83" i="2"/>
  <c r="S83" i="2"/>
  <c r="Q83" i="2"/>
  <c r="O83" i="2"/>
  <c r="M83" i="2"/>
  <c r="K83" i="2"/>
  <c r="I83" i="2"/>
  <c r="G83" i="2"/>
  <c r="AN82" i="2"/>
  <c r="AM82" i="2"/>
  <c r="AL82" i="2"/>
  <c r="AK82" i="2"/>
  <c r="AI82" i="2"/>
  <c r="AG82" i="2"/>
  <c r="AE82" i="2"/>
  <c r="AC82" i="2"/>
  <c r="AA82" i="2"/>
  <c r="Y82" i="2"/>
  <c r="W82" i="2"/>
  <c r="U82" i="2"/>
  <c r="S82" i="2"/>
  <c r="Q82" i="2"/>
  <c r="O82" i="2"/>
  <c r="M82" i="2"/>
  <c r="K82" i="2"/>
  <c r="I82" i="2"/>
  <c r="G82" i="2"/>
  <c r="AN81" i="2"/>
  <c r="AM81" i="2"/>
  <c r="AL81" i="2"/>
  <c r="AK81" i="2"/>
  <c r="AI81" i="2"/>
  <c r="AG81" i="2"/>
  <c r="AE81" i="2"/>
  <c r="AC81" i="2"/>
  <c r="AA81" i="2"/>
  <c r="Y81" i="2"/>
  <c r="W81" i="2"/>
  <c r="U81" i="2"/>
  <c r="S81" i="2"/>
  <c r="Q81" i="2"/>
  <c r="O81" i="2"/>
  <c r="M81" i="2"/>
  <c r="K81" i="2"/>
  <c r="I81" i="2"/>
  <c r="G81" i="2"/>
  <c r="AN80" i="2"/>
  <c r="AM80" i="2"/>
  <c r="AL80" i="2"/>
  <c r="AK80" i="2"/>
  <c r="AI80" i="2"/>
  <c r="AG80" i="2"/>
  <c r="AE80" i="2"/>
  <c r="AC80" i="2"/>
  <c r="AA80" i="2"/>
  <c r="Y80" i="2"/>
  <c r="W80" i="2"/>
  <c r="U80" i="2"/>
  <c r="S80" i="2"/>
  <c r="Q80" i="2"/>
  <c r="O80" i="2"/>
  <c r="M80" i="2"/>
  <c r="K80" i="2"/>
  <c r="I80" i="2"/>
  <c r="G80" i="2"/>
  <c r="AN79" i="2"/>
  <c r="AM79" i="2"/>
  <c r="AL79" i="2"/>
  <c r="AK79" i="2"/>
  <c r="AI79" i="2"/>
  <c r="AG79" i="2"/>
  <c r="AE79" i="2"/>
  <c r="AC79" i="2"/>
  <c r="AA79" i="2"/>
  <c r="Y79" i="2"/>
  <c r="W79" i="2"/>
  <c r="U79" i="2"/>
  <c r="S79" i="2"/>
  <c r="Q79" i="2"/>
  <c r="O79" i="2"/>
  <c r="M79" i="2"/>
  <c r="K79" i="2"/>
  <c r="I79" i="2"/>
  <c r="G79" i="2"/>
  <c r="AN78" i="2"/>
  <c r="AM78" i="2"/>
  <c r="AL78" i="2"/>
  <c r="AK78" i="2"/>
  <c r="AI78" i="2"/>
  <c r="AG78" i="2"/>
  <c r="AE78" i="2"/>
  <c r="AC78" i="2"/>
  <c r="AA78" i="2"/>
  <c r="Y78" i="2"/>
  <c r="W78" i="2"/>
  <c r="U78" i="2"/>
  <c r="S78" i="2"/>
  <c r="Q78" i="2"/>
  <c r="O78" i="2"/>
  <c r="M78" i="2"/>
  <c r="K78" i="2"/>
  <c r="I78" i="2"/>
  <c r="G78" i="2"/>
  <c r="AN77" i="2"/>
  <c r="AM77" i="2"/>
  <c r="AL77" i="2"/>
  <c r="AK77" i="2"/>
  <c r="AI77" i="2"/>
  <c r="AG77" i="2"/>
  <c r="AE77" i="2"/>
  <c r="AC77" i="2"/>
  <c r="AA77" i="2"/>
  <c r="Y77" i="2"/>
  <c r="W77" i="2"/>
  <c r="U77" i="2"/>
  <c r="S77" i="2"/>
  <c r="Q77" i="2"/>
  <c r="O77" i="2"/>
  <c r="M77" i="2"/>
  <c r="K77" i="2"/>
  <c r="I77" i="2"/>
  <c r="G77" i="2"/>
  <c r="AN76" i="2"/>
  <c r="AM76" i="2"/>
  <c r="AL76" i="2"/>
  <c r="AK76" i="2"/>
  <c r="AI76" i="2"/>
  <c r="AG76" i="2"/>
  <c r="AE76" i="2"/>
  <c r="AC76" i="2"/>
  <c r="AA76" i="2"/>
  <c r="Y76" i="2"/>
  <c r="W76" i="2"/>
  <c r="U76" i="2"/>
  <c r="S76" i="2"/>
  <c r="Q76" i="2"/>
  <c r="O76" i="2"/>
  <c r="M76" i="2"/>
  <c r="K76" i="2"/>
  <c r="I76" i="2"/>
  <c r="G76" i="2"/>
  <c r="AN75" i="2"/>
  <c r="AM75" i="2"/>
  <c r="AL75" i="2"/>
  <c r="AK75" i="2"/>
  <c r="AI75" i="2"/>
  <c r="AG75" i="2"/>
  <c r="AE75" i="2"/>
  <c r="AC75" i="2"/>
  <c r="AA75" i="2"/>
  <c r="Y75" i="2"/>
  <c r="W75" i="2"/>
  <c r="U75" i="2"/>
  <c r="S75" i="2"/>
  <c r="Q75" i="2"/>
  <c r="O75" i="2"/>
  <c r="M75" i="2"/>
  <c r="K75" i="2"/>
  <c r="I75" i="2"/>
  <c r="G75" i="2"/>
  <c r="AN74" i="2"/>
  <c r="AM74" i="2"/>
  <c r="AL74" i="2"/>
  <c r="AK74" i="2"/>
  <c r="AI74" i="2"/>
  <c r="AG74" i="2"/>
  <c r="AE74" i="2"/>
  <c r="AC74" i="2"/>
  <c r="AA74" i="2"/>
  <c r="Y74" i="2"/>
  <c r="W74" i="2"/>
  <c r="U74" i="2"/>
  <c r="S74" i="2"/>
  <c r="Q74" i="2"/>
  <c r="O74" i="2"/>
  <c r="M74" i="2"/>
  <c r="K74" i="2"/>
  <c r="I74" i="2"/>
  <c r="G74" i="2"/>
  <c r="AN73" i="2"/>
  <c r="AM73" i="2"/>
  <c r="AL73" i="2"/>
  <c r="AK73" i="2"/>
  <c r="AI73" i="2"/>
  <c r="AG73" i="2"/>
  <c r="AE73" i="2"/>
  <c r="AC73" i="2"/>
  <c r="AA73" i="2"/>
  <c r="Y73" i="2"/>
  <c r="W73" i="2"/>
  <c r="U73" i="2"/>
  <c r="S73" i="2"/>
  <c r="Q73" i="2"/>
  <c r="O73" i="2"/>
  <c r="M73" i="2"/>
  <c r="K73" i="2"/>
  <c r="I73" i="2"/>
  <c r="G73" i="2"/>
  <c r="AN72" i="2"/>
  <c r="AM72" i="2"/>
  <c r="AP72" i="2" s="1"/>
  <c r="AL72" i="2"/>
  <c r="AK72" i="2"/>
  <c r="AI72" i="2"/>
  <c r="AG72" i="2"/>
  <c r="AE72" i="2"/>
  <c r="AC72" i="2"/>
  <c r="AA72" i="2"/>
  <c r="Y72" i="2"/>
  <c r="W72" i="2"/>
  <c r="U72" i="2"/>
  <c r="S72" i="2"/>
  <c r="Q72" i="2"/>
  <c r="O72" i="2"/>
  <c r="M72" i="2"/>
  <c r="K72" i="2"/>
  <c r="I72" i="2"/>
  <c r="G72" i="2"/>
  <c r="AN71" i="2"/>
  <c r="AM71" i="2"/>
  <c r="AL71" i="2"/>
  <c r="AK71" i="2"/>
  <c r="AI71" i="2"/>
  <c r="AG71" i="2"/>
  <c r="AE71" i="2"/>
  <c r="AC71" i="2"/>
  <c r="AA71" i="2"/>
  <c r="Y71" i="2"/>
  <c r="W71" i="2"/>
  <c r="U71" i="2"/>
  <c r="S71" i="2"/>
  <c r="Q71" i="2"/>
  <c r="O71" i="2"/>
  <c r="M71" i="2"/>
  <c r="K71" i="2"/>
  <c r="I71" i="2"/>
  <c r="G71" i="2"/>
  <c r="AN70" i="2"/>
  <c r="AM70" i="2"/>
  <c r="AP70" i="2" s="1"/>
  <c r="AL70" i="2"/>
  <c r="AK70" i="2"/>
  <c r="AI70" i="2"/>
  <c r="AG70" i="2"/>
  <c r="AE70" i="2"/>
  <c r="AC70" i="2"/>
  <c r="AA70" i="2"/>
  <c r="Y70" i="2"/>
  <c r="W70" i="2"/>
  <c r="U70" i="2"/>
  <c r="S70" i="2"/>
  <c r="Q70" i="2"/>
  <c r="O70" i="2"/>
  <c r="M70" i="2"/>
  <c r="K70" i="2"/>
  <c r="I70" i="2"/>
  <c r="G70" i="2"/>
  <c r="AN69" i="2"/>
  <c r="AM69" i="2"/>
  <c r="AL69" i="2"/>
  <c r="AK69" i="2"/>
  <c r="AI69" i="2"/>
  <c r="AG69" i="2"/>
  <c r="AE69" i="2"/>
  <c r="AC69" i="2"/>
  <c r="AA69" i="2"/>
  <c r="Y69" i="2"/>
  <c r="W69" i="2"/>
  <c r="U69" i="2"/>
  <c r="S69" i="2"/>
  <c r="Q69" i="2"/>
  <c r="O69" i="2"/>
  <c r="M69" i="2"/>
  <c r="K69" i="2"/>
  <c r="I69" i="2"/>
  <c r="G69" i="2"/>
  <c r="AN68" i="2"/>
  <c r="AM68" i="2"/>
  <c r="AL68" i="2"/>
  <c r="AK68" i="2"/>
  <c r="AI68" i="2"/>
  <c r="AG68" i="2"/>
  <c r="AE68" i="2"/>
  <c r="AC68" i="2"/>
  <c r="AA68" i="2"/>
  <c r="Y68" i="2"/>
  <c r="W68" i="2"/>
  <c r="U68" i="2"/>
  <c r="S68" i="2"/>
  <c r="Q68" i="2"/>
  <c r="O68" i="2"/>
  <c r="M68" i="2"/>
  <c r="K68" i="2"/>
  <c r="I68" i="2"/>
  <c r="G68" i="2"/>
  <c r="AN67" i="2"/>
  <c r="AM67" i="2"/>
  <c r="AL67" i="2"/>
  <c r="AK67" i="2"/>
  <c r="AI67" i="2"/>
  <c r="AG67" i="2"/>
  <c r="AE67" i="2"/>
  <c r="AC67" i="2"/>
  <c r="AA67" i="2"/>
  <c r="Y67" i="2"/>
  <c r="W67" i="2"/>
  <c r="U67" i="2"/>
  <c r="S67" i="2"/>
  <c r="Q67" i="2"/>
  <c r="O67" i="2"/>
  <c r="M67" i="2"/>
  <c r="K67" i="2"/>
  <c r="I67" i="2"/>
  <c r="G67" i="2"/>
  <c r="AN66" i="2"/>
  <c r="AM66" i="2"/>
  <c r="AQ66" i="2" s="1"/>
  <c r="AL66" i="2"/>
  <c r="AK66" i="2"/>
  <c r="AI66" i="2"/>
  <c r="AG66" i="2"/>
  <c r="AE66" i="2"/>
  <c r="AC66" i="2"/>
  <c r="AA66" i="2"/>
  <c r="Y66" i="2"/>
  <c r="W66" i="2"/>
  <c r="U66" i="2"/>
  <c r="S66" i="2"/>
  <c r="Q66" i="2"/>
  <c r="O66" i="2"/>
  <c r="M66" i="2"/>
  <c r="K66" i="2"/>
  <c r="I66" i="2"/>
  <c r="G66" i="2"/>
  <c r="AN65" i="2"/>
  <c r="AO65" i="2" s="1"/>
  <c r="AM65" i="2"/>
  <c r="AL65" i="2"/>
  <c r="AK65" i="2"/>
  <c r="AI65" i="2"/>
  <c r="AG65" i="2"/>
  <c r="AE65" i="2"/>
  <c r="AC65" i="2"/>
  <c r="AA65" i="2"/>
  <c r="Y65" i="2"/>
  <c r="W65" i="2"/>
  <c r="U65" i="2"/>
  <c r="S65" i="2"/>
  <c r="Q65" i="2"/>
  <c r="O65" i="2"/>
  <c r="M65" i="2"/>
  <c r="K65" i="2"/>
  <c r="I65" i="2"/>
  <c r="G65" i="2"/>
  <c r="AN64" i="2"/>
  <c r="AM64" i="2"/>
  <c r="AL64" i="2"/>
  <c r="AK64" i="2"/>
  <c r="AI64" i="2"/>
  <c r="AG64" i="2"/>
  <c r="AE64" i="2"/>
  <c r="AC64" i="2"/>
  <c r="AA64" i="2"/>
  <c r="Y64" i="2"/>
  <c r="W64" i="2"/>
  <c r="U64" i="2"/>
  <c r="S64" i="2"/>
  <c r="Q64" i="2"/>
  <c r="O64" i="2"/>
  <c r="M64" i="2"/>
  <c r="K64" i="2"/>
  <c r="I64" i="2"/>
  <c r="G64" i="2"/>
  <c r="AN63" i="2"/>
  <c r="AM63" i="2"/>
  <c r="AL63" i="2"/>
  <c r="AK63" i="2"/>
  <c r="AI63" i="2"/>
  <c r="AG63" i="2"/>
  <c r="AE63" i="2"/>
  <c r="AC63" i="2"/>
  <c r="AA63" i="2"/>
  <c r="Y63" i="2"/>
  <c r="W63" i="2"/>
  <c r="U63" i="2"/>
  <c r="S63" i="2"/>
  <c r="Q63" i="2"/>
  <c r="O63" i="2"/>
  <c r="M63" i="2"/>
  <c r="K63" i="2"/>
  <c r="I63" i="2"/>
  <c r="G63" i="2"/>
  <c r="AN62" i="2"/>
  <c r="AM62" i="2"/>
  <c r="AQ62" i="2" s="1"/>
  <c r="AL62" i="2"/>
  <c r="AK62" i="2"/>
  <c r="AI62" i="2"/>
  <c r="AG62" i="2"/>
  <c r="AE62" i="2"/>
  <c r="AC62" i="2"/>
  <c r="AA62" i="2"/>
  <c r="Y62" i="2"/>
  <c r="W62" i="2"/>
  <c r="U62" i="2"/>
  <c r="S62" i="2"/>
  <c r="Q62" i="2"/>
  <c r="O62" i="2"/>
  <c r="M62" i="2"/>
  <c r="K62" i="2"/>
  <c r="I62" i="2"/>
  <c r="G62" i="2"/>
  <c r="AN61" i="2"/>
  <c r="AM61" i="2"/>
  <c r="AP61" i="2" s="1"/>
  <c r="AL61" i="2"/>
  <c r="AK61" i="2"/>
  <c r="AI61" i="2"/>
  <c r="AG61" i="2"/>
  <c r="AE61" i="2"/>
  <c r="AC61" i="2"/>
  <c r="AA61" i="2"/>
  <c r="Y61" i="2"/>
  <c r="W61" i="2"/>
  <c r="U61" i="2"/>
  <c r="S61" i="2"/>
  <c r="Q61" i="2"/>
  <c r="O61" i="2"/>
  <c r="M61" i="2"/>
  <c r="K61" i="2"/>
  <c r="I61" i="2"/>
  <c r="G61" i="2"/>
  <c r="AN60" i="2"/>
  <c r="AM60" i="2"/>
  <c r="AL60" i="2"/>
  <c r="AK60" i="2"/>
  <c r="AI60" i="2"/>
  <c r="AG60" i="2"/>
  <c r="AE60" i="2"/>
  <c r="AC60" i="2"/>
  <c r="AA60" i="2"/>
  <c r="Y60" i="2"/>
  <c r="W60" i="2"/>
  <c r="U60" i="2"/>
  <c r="S60" i="2"/>
  <c r="Q60" i="2"/>
  <c r="O60" i="2"/>
  <c r="M60" i="2"/>
  <c r="K60" i="2"/>
  <c r="I60" i="2"/>
  <c r="G60" i="2"/>
  <c r="AN59" i="2"/>
  <c r="AM59" i="2"/>
  <c r="AL59" i="2"/>
  <c r="AK59" i="2"/>
  <c r="AI59" i="2"/>
  <c r="AG59" i="2"/>
  <c r="AE59" i="2"/>
  <c r="AC59" i="2"/>
  <c r="AA59" i="2"/>
  <c r="Y59" i="2"/>
  <c r="W59" i="2"/>
  <c r="U59" i="2"/>
  <c r="S59" i="2"/>
  <c r="Q59" i="2"/>
  <c r="O59" i="2"/>
  <c r="M59" i="2"/>
  <c r="K59" i="2"/>
  <c r="I59" i="2"/>
  <c r="G59" i="2"/>
  <c r="AN58" i="2"/>
  <c r="AM58" i="2"/>
  <c r="AL58" i="2"/>
  <c r="AK58" i="2"/>
  <c r="AI58" i="2"/>
  <c r="AG58" i="2"/>
  <c r="AE58" i="2"/>
  <c r="AC58" i="2"/>
  <c r="AA58" i="2"/>
  <c r="Y58" i="2"/>
  <c r="W58" i="2"/>
  <c r="U58" i="2"/>
  <c r="S58" i="2"/>
  <c r="Q58" i="2"/>
  <c r="O58" i="2"/>
  <c r="M58" i="2"/>
  <c r="K58" i="2"/>
  <c r="I58" i="2"/>
  <c r="G58" i="2"/>
  <c r="AN57" i="2"/>
  <c r="AM57" i="2"/>
  <c r="AQ57" i="2" s="1"/>
  <c r="AL57" i="2"/>
  <c r="AK57" i="2"/>
  <c r="AI57" i="2"/>
  <c r="AG57" i="2"/>
  <c r="AE57" i="2"/>
  <c r="AC57" i="2"/>
  <c r="AA57" i="2"/>
  <c r="Y57" i="2"/>
  <c r="W57" i="2"/>
  <c r="U57" i="2"/>
  <c r="S57" i="2"/>
  <c r="Q57" i="2"/>
  <c r="O57" i="2"/>
  <c r="M57" i="2"/>
  <c r="K57" i="2"/>
  <c r="I57" i="2"/>
  <c r="G57" i="2"/>
  <c r="AN56" i="2"/>
  <c r="AM56" i="2"/>
  <c r="AL56" i="2"/>
  <c r="AK56" i="2"/>
  <c r="AI56" i="2"/>
  <c r="AG56" i="2"/>
  <c r="AE56" i="2"/>
  <c r="AC56" i="2"/>
  <c r="AA56" i="2"/>
  <c r="Y56" i="2"/>
  <c r="W56" i="2"/>
  <c r="U56" i="2"/>
  <c r="S56" i="2"/>
  <c r="Q56" i="2"/>
  <c r="O56" i="2"/>
  <c r="M56" i="2"/>
  <c r="K56" i="2"/>
  <c r="I56" i="2"/>
  <c r="G56" i="2"/>
  <c r="AN55" i="2"/>
  <c r="AO55" i="2" s="1"/>
  <c r="AM55" i="2"/>
  <c r="AL55" i="2"/>
  <c r="AK55" i="2"/>
  <c r="AI55" i="2"/>
  <c r="AG55" i="2"/>
  <c r="AE55" i="2"/>
  <c r="AC55" i="2"/>
  <c r="AA55" i="2"/>
  <c r="Y55" i="2"/>
  <c r="W55" i="2"/>
  <c r="U55" i="2"/>
  <c r="S55" i="2"/>
  <c r="Q55" i="2"/>
  <c r="O55" i="2"/>
  <c r="M55" i="2"/>
  <c r="K55" i="2"/>
  <c r="I55" i="2"/>
  <c r="G55" i="2"/>
  <c r="AN54" i="2"/>
  <c r="AO54" i="2" s="1"/>
  <c r="AM54" i="2"/>
  <c r="AL54" i="2"/>
  <c r="AK54" i="2"/>
  <c r="AI54" i="2"/>
  <c r="AG54" i="2"/>
  <c r="AE54" i="2"/>
  <c r="AC54" i="2"/>
  <c r="AA54" i="2"/>
  <c r="Y54" i="2"/>
  <c r="W54" i="2"/>
  <c r="U54" i="2"/>
  <c r="S54" i="2"/>
  <c r="Q54" i="2"/>
  <c r="O54" i="2"/>
  <c r="M54" i="2"/>
  <c r="K54" i="2"/>
  <c r="I54" i="2"/>
  <c r="G54" i="2"/>
  <c r="AN53" i="2"/>
  <c r="AM53" i="2"/>
  <c r="AL53" i="2"/>
  <c r="AK53" i="2"/>
  <c r="AI53" i="2"/>
  <c r="AG53" i="2"/>
  <c r="AE53" i="2"/>
  <c r="AC53" i="2"/>
  <c r="AA53" i="2"/>
  <c r="Y53" i="2"/>
  <c r="W53" i="2"/>
  <c r="U53" i="2"/>
  <c r="S53" i="2"/>
  <c r="Q53" i="2"/>
  <c r="O53" i="2"/>
  <c r="M53" i="2"/>
  <c r="K53" i="2"/>
  <c r="I53" i="2"/>
  <c r="G53" i="2"/>
  <c r="AN52" i="2"/>
  <c r="AM52" i="2"/>
  <c r="AL52" i="2"/>
  <c r="AK52" i="2"/>
  <c r="AI52" i="2"/>
  <c r="AG52" i="2"/>
  <c r="AE52" i="2"/>
  <c r="AC52" i="2"/>
  <c r="AA52" i="2"/>
  <c r="Y52" i="2"/>
  <c r="W52" i="2"/>
  <c r="U52" i="2"/>
  <c r="S52" i="2"/>
  <c r="Q52" i="2"/>
  <c r="O52" i="2"/>
  <c r="M52" i="2"/>
  <c r="K52" i="2"/>
  <c r="I52" i="2"/>
  <c r="G52" i="2"/>
  <c r="AN51" i="2"/>
  <c r="AM51" i="2"/>
  <c r="AL51" i="2"/>
  <c r="AK51" i="2"/>
  <c r="AI51" i="2"/>
  <c r="AG51" i="2"/>
  <c r="AE51" i="2"/>
  <c r="AC51" i="2"/>
  <c r="AA51" i="2"/>
  <c r="Y51" i="2"/>
  <c r="W51" i="2"/>
  <c r="U51" i="2"/>
  <c r="S51" i="2"/>
  <c r="Q51" i="2"/>
  <c r="O51" i="2"/>
  <c r="M51" i="2"/>
  <c r="K51" i="2"/>
  <c r="I51" i="2"/>
  <c r="G51" i="2"/>
  <c r="AN50" i="2"/>
  <c r="AM50" i="2"/>
  <c r="AL50" i="2"/>
  <c r="AK50" i="2"/>
  <c r="AI50" i="2"/>
  <c r="AG50" i="2"/>
  <c r="AE50" i="2"/>
  <c r="AC50" i="2"/>
  <c r="AA50" i="2"/>
  <c r="Y50" i="2"/>
  <c r="W50" i="2"/>
  <c r="U50" i="2"/>
  <c r="S50" i="2"/>
  <c r="Q50" i="2"/>
  <c r="O50" i="2"/>
  <c r="M50" i="2"/>
  <c r="K50" i="2"/>
  <c r="I50" i="2"/>
  <c r="G50" i="2"/>
  <c r="AN49" i="2"/>
  <c r="AO49" i="2" s="1"/>
  <c r="AM49" i="2"/>
  <c r="AL49" i="2"/>
  <c r="AK49" i="2"/>
  <c r="AI49" i="2"/>
  <c r="AG49" i="2"/>
  <c r="AE49" i="2"/>
  <c r="AC49" i="2"/>
  <c r="AA49" i="2"/>
  <c r="Y49" i="2"/>
  <c r="W49" i="2"/>
  <c r="U49" i="2"/>
  <c r="S49" i="2"/>
  <c r="Q49" i="2"/>
  <c r="O49" i="2"/>
  <c r="M49" i="2"/>
  <c r="K49" i="2"/>
  <c r="I49" i="2"/>
  <c r="G49" i="2"/>
  <c r="AN48" i="2"/>
  <c r="AM48" i="2"/>
  <c r="AL48" i="2"/>
  <c r="AK48" i="2"/>
  <c r="AI48" i="2"/>
  <c r="AG48" i="2"/>
  <c r="AE48" i="2"/>
  <c r="AC48" i="2"/>
  <c r="AA48" i="2"/>
  <c r="Y48" i="2"/>
  <c r="W48" i="2"/>
  <c r="U48" i="2"/>
  <c r="S48" i="2"/>
  <c r="Q48" i="2"/>
  <c r="O48" i="2"/>
  <c r="M48" i="2"/>
  <c r="K48" i="2"/>
  <c r="I48" i="2"/>
  <c r="G48" i="2"/>
  <c r="AO47" i="2"/>
  <c r="AN47" i="2"/>
  <c r="AM47" i="2"/>
  <c r="AL47" i="2"/>
  <c r="AK47" i="2"/>
  <c r="AI47" i="2"/>
  <c r="AG47" i="2"/>
  <c r="AE47" i="2"/>
  <c r="AC47" i="2"/>
  <c r="AA47" i="2"/>
  <c r="Y47" i="2"/>
  <c r="W47" i="2"/>
  <c r="U47" i="2"/>
  <c r="S47" i="2"/>
  <c r="Q47" i="2"/>
  <c r="O47" i="2"/>
  <c r="M47" i="2"/>
  <c r="K47" i="2"/>
  <c r="I47" i="2"/>
  <c r="G47" i="2"/>
  <c r="AN46" i="2"/>
  <c r="AM46" i="2"/>
  <c r="AP46" i="2" s="1"/>
  <c r="AL46" i="2"/>
  <c r="AK46" i="2"/>
  <c r="AI46" i="2"/>
  <c r="AG46" i="2"/>
  <c r="AE46" i="2"/>
  <c r="AC46" i="2"/>
  <c r="AA46" i="2"/>
  <c r="Y46" i="2"/>
  <c r="W46" i="2"/>
  <c r="U46" i="2"/>
  <c r="S46" i="2"/>
  <c r="Q46" i="2"/>
  <c r="O46" i="2"/>
  <c r="M46" i="2"/>
  <c r="K46" i="2"/>
  <c r="I46" i="2"/>
  <c r="G46" i="2"/>
  <c r="AN45" i="2"/>
  <c r="AM45" i="2"/>
  <c r="AL45" i="2"/>
  <c r="AK45" i="2"/>
  <c r="AI45" i="2"/>
  <c r="AG45" i="2"/>
  <c r="AE45" i="2"/>
  <c r="AC45" i="2"/>
  <c r="AA45" i="2"/>
  <c r="Y45" i="2"/>
  <c r="W45" i="2"/>
  <c r="U45" i="2"/>
  <c r="S45" i="2"/>
  <c r="Q45" i="2"/>
  <c r="O45" i="2"/>
  <c r="M45" i="2"/>
  <c r="K45" i="2"/>
  <c r="I45" i="2"/>
  <c r="G45" i="2"/>
  <c r="AQ44" i="2"/>
  <c r="AN44" i="2"/>
  <c r="AM44" i="2"/>
  <c r="AL44" i="2"/>
  <c r="AK44" i="2"/>
  <c r="AI44" i="2"/>
  <c r="AG44" i="2"/>
  <c r="AE44" i="2"/>
  <c r="AC44" i="2"/>
  <c r="AA44" i="2"/>
  <c r="Y44" i="2"/>
  <c r="W44" i="2"/>
  <c r="U44" i="2"/>
  <c r="S44" i="2"/>
  <c r="Q44" i="2"/>
  <c r="O44" i="2"/>
  <c r="M44" i="2"/>
  <c r="K44" i="2"/>
  <c r="I44" i="2"/>
  <c r="G44" i="2"/>
  <c r="AQ43" i="2"/>
  <c r="AO43" i="2"/>
  <c r="AN43" i="2"/>
  <c r="AM43" i="2"/>
  <c r="AL43" i="2"/>
  <c r="AK43" i="2"/>
  <c r="AI43" i="2"/>
  <c r="AG43" i="2"/>
  <c r="AE43" i="2"/>
  <c r="AC43" i="2"/>
  <c r="AA43" i="2"/>
  <c r="Y43" i="2"/>
  <c r="W43" i="2"/>
  <c r="U43" i="2"/>
  <c r="S43" i="2"/>
  <c r="Q43" i="2"/>
  <c r="O43" i="2"/>
  <c r="M43" i="2"/>
  <c r="K43" i="2"/>
  <c r="I43" i="2"/>
  <c r="G43" i="2"/>
  <c r="AN42" i="2"/>
  <c r="AO42" i="2" s="1"/>
  <c r="AM42" i="2"/>
  <c r="AL42" i="2"/>
  <c r="AK42" i="2"/>
  <c r="AI42" i="2"/>
  <c r="AG42" i="2"/>
  <c r="AE42" i="2"/>
  <c r="AC42" i="2"/>
  <c r="AA42" i="2"/>
  <c r="Y42" i="2"/>
  <c r="W42" i="2"/>
  <c r="U42" i="2"/>
  <c r="S42" i="2"/>
  <c r="Q42" i="2"/>
  <c r="O42" i="2"/>
  <c r="M42" i="2"/>
  <c r="K42" i="2"/>
  <c r="I42" i="2"/>
  <c r="G42" i="2"/>
  <c r="AN41" i="2"/>
  <c r="AM41" i="2"/>
  <c r="AL41" i="2"/>
  <c r="AK41" i="2"/>
  <c r="AI41" i="2"/>
  <c r="AG41" i="2"/>
  <c r="AE41" i="2"/>
  <c r="AC41" i="2"/>
  <c r="AA41" i="2"/>
  <c r="Y41" i="2"/>
  <c r="W41" i="2"/>
  <c r="U41" i="2"/>
  <c r="S41" i="2"/>
  <c r="Q41" i="2"/>
  <c r="O41" i="2"/>
  <c r="M41" i="2"/>
  <c r="K41" i="2"/>
  <c r="I41" i="2"/>
  <c r="G41" i="2"/>
  <c r="AQ40" i="2"/>
  <c r="AY40" i="2" s="1"/>
  <c r="AN40" i="2"/>
  <c r="AM40" i="2"/>
  <c r="AP40" i="2" s="1"/>
  <c r="AL40" i="2"/>
  <c r="AK40" i="2"/>
  <c r="AI40" i="2"/>
  <c r="AG40" i="2"/>
  <c r="AE40" i="2"/>
  <c r="AC40" i="2"/>
  <c r="AA40" i="2"/>
  <c r="Y40" i="2"/>
  <c r="W40" i="2"/>
  <c r="U40" i="2"/>
  <c r="S40" i="2"/>
  <c r="Q40" i="2"/>
  <c r="O40" i="2"/>
  <c r="M40" i="2"/>
  <c r="K40" i="2"/>
  <c r="I40" i="2"/>
  <c r="G40" i="2"/>
  <c r="AN39" i="2"/>
  <c r="AO39" i="2" s="1"/>
  <c r="AM39" i="2"/>
  <c r="AL39" i="2"/>
  <c r="AK39" i="2"/>
  <c r="AI39" i="2"/>
  <c r="AG39" i="2"/>
  <c r="AE39" i="2"/>
  <c r="AC39" i="2"/>
  <c r="AA39" i="2"/>
  <c r="Y39" i="2"/>
  <c r="W39" i="2"/>
  <c r="U39" i="2"/>
  <c r="S39" i="2"/>
  <c r="Q39" i="2"/>
  <c r="O39" i="2"/>
  <c r="M39" i="2"/>
  <c r="K39" i="2"/>
  <c r="I39" i="2"/>
  <c r="G39" i="2"/>
  <c r="AN38" i="2"/>
  <c r="AO38" i="2" s="1"/>
  <c r="AM38" i="2"/>
  <c r="AL38" i="2"/>
  <c r="AK38" i="2"/>
  <c r="AI38" i="2"/>
  <c r="AG38" i="2"/>
  <c r="AE38" i="2"/>
  <c r="AC38" i="2"/>
  <c r="AA38" i="2"/>
  <c r="Y38" i="2"/>
  <c r="W38" i="2"/>
  <c r="U38" i="2"/>
  <c r="S38" i="2"/>
  <c r="Q38" i="2"/>
  <c r="O38" i="2"/>
  <c r="M38" i="2"/>
  <c r="K38" i="2"/>
  <c r="I38" i="2"/>
  <c r="G38" i="2"/>
  <c r="AN37" i="2"/>
  <c r="AM37" i="2"/>
  <c r="AL37" i="2"/>
  <c r="AK37" i="2"/>
  <c r="AI37" i="2"/>
  <c r="AG37" i="2"/>
  <c r="AE37" i="2"/>
  <c r="AC37" i="2"/>
  <c r="AA37" i="2"/>
  <c r="Y37" i="2"/>
  <c r="W37" i="2"/>
  <c r="U37" i="2"/>
  <c r="S37" i="2"/>
  <c r="Q37" i="2"/>
  <c r="O37" i="2"/>
  <c r="M37" i="2"/>
  <c r="K37" i="2"/>
  <c r="I37" i="2"/>
  <c r="G37" i="2"/>
  <c r="AN36" i="2"/>
  <c r="AM36" i="2"/>
  <c r="AL36" i="2"/>
  <c r="AK36" i="2"/>
  <c r="AI36" i="2"/>
  <c r="AG36" i="2"/>
  <c r="AE36" i="2"/>
  <c r="AC36" i="2"/>
  <c r="AA36" i="2"/>
  <c r="Y36" i="2"/>
  <c r="W36" i="2"/>
  <c r="U36" i="2"/>
  <c r="S36" i="2"/>
  <c r="Q36" i="2"/>
  <c r="O36" i="2"/>
  <c r="M36" i="2"/>
  <c r="K36" i="2"/>
  <c r="I36" i="2"/>
  <c r="G36" i="2"/>
  <c r="AN35" i="2"/>
  <c r="AO35" i="2" s="1"/>
  <c r="AM35" i="2"/>
  <c r="AL35" i="2"/>
  <c r="AK35" i="2"/>
  <c r="AI35" i="2"/>
  <c r="AG35" i="2"/>
  <c r="AE35" i="2"/>
  <c r="AC35" i="2"/>
  <c r="AA35" i="2"/>
  <c r="Y35" i="2"/>
  <c r="W35" i="2"/>
  <c r="U35" i="2"/>
  <c r="S35" i="2"/>
  <c r="Q35" i="2"/>
  <c r="O35" i="2"/>
  <c r="M35" i="2"/>
  <c r="K35" i="2"/>
  <c r="I35" i="2"/>
  <c r="G35" i="2"/>
  <c r="AN34" i="2"/>
  <c r="AM34" i="2"/>
  <c r="AQ34" i="2" s="1"/>
  <c r="AL34" i="2"/>
  <c r="AK34" i="2"/>
  <c r="AI34" i="2"/>
  <c r="AG34" i="2"/>
  <c r="AE34" i="2"/>
  <c r="AC34" i="2"/>
  <c r="AA34" i="2"/>
  <c r="Y34" i="2"/>
  <c r="W34" i="2"/>
  <c r="U34" i="2"/>
  <c r="S34" i="2"/>
  <c r="Q34" i="2"/>
  <c r="O34" i="2"/>
  <c r="M34" i="2"/>
  <c r="K34" i="2"/>
  <c r="I34" i="2"/>
  <c r="G34" i="2"/>
  <c r="AN33" i="2"/>
  <c r="AM33" i="2"/>
  <c r="AL33" i="2"/>
  <c r="AK33" i="2"/>
  <c r="AI33" i="2"/>
  <c r="AG33" i="2"/>
  <c r="AE33" i="2"/>
  <c r="AC33" i="2"/>
  <c r="AA33" i="2"/>
  <c r="Y33" i="2"/>
  <c r="W33" i="2"/>
  <c r="U33" i="2"/>
  <c r="S33" i="2"/>
  <c r="Q33" i="2"/>
  <c r="O33" i="2"/>
  <c r="M33" i="2"/>
  <c r="K33" i="2"/>
  <c r="I33" i="2"/>
  <c r="G33" i="2"/>
  <c r="AN32" i="2"/>
  <c r="AM32" i="2"/>
  <c r="AP32" i="2" s="1"/>
  <c r="AL32" i="2"/>
  <c r="AK32" i="2"/>
  <c r="AI32" i="2"/>
  <c r="AG32" i="2"/>
  <c r="AE32" i="2"/>
  <c r="AC32" i="2"/>
  <c r="AA32" i="2"/>
  <c r="Y32" i="2"/>
  <c r="W32" i="2"/>
  <c r="U32" i="2"/>
  <c r="S32" i="2"/>
  <c r="Q32" i="2"/>
  <c r="O32" i="2"/>
  <c r="M32" i="2"/>
  <c r="K32" i="2"/>
  <c r="I32" i="2"/>
  <c r="G32" i="2"/>
  <c r="AN31" i="2"/>
  <c r="AM31" i="2"/>
  <c r="AP31" i="2" s="1"/>
  <c r="AL31" i="2"/>
  <c r="AK31" i="2"/>
  <c r="AI31" i="2"/>
  <c r="AG31" i="2"/>
  <c r="AE31" i="2"/>
  <c r="AC31" i="2"/>
  <c r="AA31" i="2"/>
  <c r="Y31" i="2"/>
  <c r="W31" i="2"/>
  <c r="U31" i="2"/>
  <c r="S31" i="2"/>
  <c r="Q31" i="2"/>
  <c r="O31" i="2"/>
  <c r="M31" i="2"/>
  <c r="K31" i="2"/>
  <c r="I31" i="2"/>
  <c r="G31" i="2"/>
  <c r="AN30" i="2"/>
  <c r="AM30" i="2"/>
  <c r="AQ30" i="2" s="1"/>
  <c r="AL30" i="2"/>
  <c r="AK30" i="2"/>
  <c r="AI30" i="2"/>
  <c r="AG30" i="2"/>
  <c r="AE30" i="2"/>
  <c r="AC30" i="2"/>
  <c r="AA30" i="2"/>
  <c r="Y30" i="2"/>
  <c r="W30" i="2"/>
  <c r="U30" i="2"/>
  <c r="S30" i="2"/>
  <c r="Q30" i="2"/>
  <c r="O30" i="2"/>
  <c r="M30" i="2"/>
  <c r="K30" i="2"/>
  <c r="I30" i="2"/>
  <c r="G30" i="2"/>
  <c r="AN29" i="2"/>
  <c r="AM29" i="2"/>
  <c r="AL29" i="2"/>
  <c r="AK29" i="2"/>
  <c r="AI29" i="2"/>
  <c r="AG29" i="2"/>
  <c r="AE29" i="2"/>
  <c r="AC29" i="2"/>
  <c r="AA29" i="2"/>
  <c r="Y29" i="2"/>
  <c r="W29" i="2"/>
  <c r="U29" i="2"/>
  <c r="S29" i="2"/>
  <c r="Q29" i="2"/>
  <c r="O29" i="2"/>
  <c r="M29" i="2"/>
  <c r="K29" i="2"/>
  <c r="I29" i="2"/>
  <c r="G29" i="2"/>
  <c r="AN28" i="2"/>
  <c r="AM28" i="2"/>
  <c r="AQ28" i="2" s="1"/>
  <c r="AL28" i="2"/>
  <c r="AK28" i="2"/>
  <c r="AI28" i="2"/>
  <c r="AG28" i="2"/>
  <c r="AE28" i="2"/>
  <c r="AC28" i="2"/>
  <c r="AA28" i="2"/>
  <c r="Y28" i="2"/>
  <c r="W28" i="2"/>
  <c r="U28" i="2"/>
  <c r="S28" i="2"/>
  <c r="Q28" i="2"/>
  <c r="O28" i="2"/>
  <c r="M28" i="2"/>
  <c r="K28" i="2"/>
  <c r="I28" i="2"/>
  <c r="G28" i="2"/>
  <c r="AN27" i="2"/>
  <c r="AM27" i="2"/>
  <c r="AL27" i="2"/>
  <c r="AK27" i="2"/>
  <c r="AI27" i="2"/>
  <c r="AG27" i="2"/>
  <c r="AE27" i="2"/>
  <c r="AC27" i="2"/>
  <c r="AA27" i="2"/>
  <c r="Y27" i="2"/>
  <c r="W27" i="2"/>
  <c r="U27" i="2"/>
  <c r="S27" i="2"/>
  <c r="Q27" i="2"/>
  <c r="O27" i="2"/>
  <c r="M27" i="2"/>
  <c r="K27" i="2"/>
  <c r="I27" i="2"/>
  <c r="G27" i="2"/>
  <c r="AN26" i="2"/>
  <c r="AM26" i="2"/>
  <c r="AL26" i="2"/>
  <c r="AK26" i="2"/>
  <c r="AI26" i="2"/>
  <c r="AG26" i="2"/>
  <c r="AE26" i="2"/>
  <c r="AC26" i="2"/>
  <c r="AA26" i="2"/>
  <c r="Y26" i="2"/>
  <c r="W26" i="2"/>
  <c r="U26" i="2"/>
  <c r="S26" i="2"/>
  <c r="Q26" i="2"/>
  <c r="O26" i="2"/>
  <c r="M26" i="2"/>
  <c r="K26" i="2"/>
  <c r="I26" i="2"/>
  <c r="G26" i="2"/>
  <c r="AN25" i="2"/>
  <c r="AM25" i="2"/>
  <c r="AP25" i="2" s="1"/>
  <c r="AL25" i="2"/>
  <c r="AK25" i="2"/>
  <c r="AI25" i="2"/>
  <c r="AG25" i="2"/>
  <c r="AE25" i="2"/>
  <c r="AC25" i="2"/>
  <c r="AA25" i="2"/>
  <c r="Y25" i="2"/>
  <c r="W25" i="2"/>
  <c r="U25" i="2"/>
  <c r="S25" i="2"/>
  <c r="Q25" i="2"/>
  <c r="O25" i="2"/>
  <c r="M25" i="2"/>
  <c r="K25" i="2"/>
  <c r="I25" i="2"/>
  <c r="G25" i="2"/>
  <c r="AN24" i="2"/>
  <c r="AM24" i="2"/>
  <c r="AL24" i="2"/>
  <c r="AK24" i="2"/>
  <c r="AI24" i="2"/>
  <c r="AG24" i="2"/>
  <c r="AE24" i="2"/>
  <c r="AC24" i="2"/>
  <c r="AA24" i="2"/>
  <c r="Y24" i="2"/>
  <c r="W24" i="2"/>
  <c r="U24" i="2"/>
  <c r="S24" i="2"/>
  <c r="Q24" i="2"/>
  <c r="O24" i="2"/>
  <c r="M24" i="2"/>
  <c r="K24" i="2"/>
  <c r="I24" i="2"/>
  <c r="G24" i="2"/>
  <c r="AN23" i="2"/>
  <c r="AO23" i="2" s="1"/>
  <c r="AM23" i="2"/>
  <c r="AL23" i="2"/>
  <c r="AK23" i="2"/>
  <c r="AI23" i="2"/>
  <c r="AG23" i="2"/>
  <c r="AE23" i="2"/>
  <c r="AC23" i="2"/>
  <c r="AA23" i="2"/>
  <c r="Y23" i="2"/>
  <c r="W23" i="2"/>
  <c r="U23" i="2"/>
  <c r="S23" i="2"/>
  <c r="Q23" i="2"/>
  <c r="O23" i="2"/>
  <c r="M23" i="2"/>
  <c r="K23" i="2"/>
  <c r="I23" i="2"/>
  <c r="G23" i="2"/>
  <c r="AN22" i="2"/>
  <c r="AM22" i="2"/>
  <c r="AP22" i="2" s="1"/>
  <c r="AL22" i="2"/>
  <c r="AK22" i="2"/>
  <c r="AI22" i="2"/>
  <c r="AG22" i="2"/>
  <c r="AE22" i="2"/>
  <c r="AC22" i="2"/>
  <c r="AA22" i="2"/>
  <c r="Y22" i="2"/>
  <c r="W22" i="2"/>
  <c r="U22" i="2"/>
  <c r="S22" i="2"/>
  <c r="Q22" i="2"/>
  <c r="O22" i="2"/>
  <c r="M22" i="2"/>
  <c r="K22" i="2"/>
  <c r="I22" i="2"/>
  <c r="G22" i="2"/>
  <c r="AN21" i="2"/>
  <c r="AM21" i="2"/>
  <c r="AL21" i="2"/>
  <c r="AK21" i="2"/>
  <c r="AI21" i="2"/>
  <c r="AG21" i="2"/>
  <c r="AE21" i="2"/>
  <c r="AC21" i="2"/>
  <c r="AA21" i="2"/>
  <c r="Y21" i="2"/>
  <c r="W21" i="2"/>
  <c r="U21" i="2"/>
  <c r="S21" i="2"/>
  <c r="Q21" i="2"/>
  <c r="O21" i="2"/>
  <c r="M21" i="2"/>
  <c r="K21" i="2"/>
  <c r="I21" i="2"/>
  <c r="G21" i="2"/>
  <c r="AN20" i="2"/>
  <c r="AM20" i="2"/>
  <c r="AQ20" i="2" s="1"/>
  <c r="AL20" i="2"/>
  <c r="AK20" i="2"/>
  <c r="AI20" i="2"/>
  <c r="AG20" i="2"/>
  <c r="AE20" i="2"/>
  <c r="AC20" i="2"/>
  <c r="AA20" i="2"/>
  <c r="Y20" i="2"/>
  <c r="W20" i="2"/>
  <c r="U20" i="2"/>
  <c r="S20" i="2"/>
  <c r="Q20" i="2"/>
  <c r="O20" i="2"/>
  <c r="M20" i="2"/>
  <c r="K20" i="2"/>
  <c r="I20" i="2"/>
  <c r="G20" i="2"/>
  <c r="AN19" i="2"/>
  <c r="AM19" i="2"/>
  <c r="AL19" i="2"/>
  <c r="AK19" i="2"/>
  <c r="AI19" i="2"/>
  <c r="AG19" i="2"/>
  <c r="AE19" i="2"/>
  <c r="AC19" i="2"/>
  <c r="AA19" i="2"/>
  <c r="Y19" i="2"/>
  <c r="W19" i="2"/>
  <c r="U19" i="2"/>
  <c r="S19" i="2"/>
  <c r="Q19" i="2"/>
  <c r="O19" i="2"/>
  <c r="M19" i="2"/>
  <c r="K19" i="2"/>
  <c r="I19" i="2"/>
  <c r="G19" i="2"/>
  <c r="AN18" i="2"/>
  <c r="AM18" i="2"/>
  <c r="AL18" i="2"/>
  <c r="AK18" i="2"/>
  <c r="AI18" i="2"/>
  <c r="AG18" i="2"/>
  <c r="AE18" i="2"/>
  <c r="AC18" i="2"/>
  <c r="AA18" i="2"/>
  <c r="Y18" i="2"/>
  <c r="W18" i="2"/>
  <c r="U18" i="2"/>
  <c r="S18" i="2"/>
  <c r="Q18" i="2"/>
  <c r="O18" i="2"/>
  <c r="M18" i="2"/>
  <c r="K18" i="2"/>
  <c r="I18" i="2"/>
  <c r="G18" i="2"/>
  <c r="AN17" i="2"/>
  <c r="AM17" i="2"/>
  <c r="AL17" i="2"/>
  <c r="AK17" i="2"/>
  <c r="AI17" i="2"/>
  <c r="AG17" i="2"/>
  <c r="AE17" i="2"/>
  <c r="AC17" i="2"/>
  <c r="AA17" i="2"/>
  <c r="Y17" i="2"/>
  <c r="W17" i="2"/>
  <c r="U17" i="2"/>
  <c r="S17" i="2"/>
  <c r="Q17" i="2"/>
  <c r="O17" i="2"/>
  <c r="M17" i="2"/>
  <c r="K17" i="2"/>
  <c r="I17" i="2"/>
  <c r="G17" i="2"/>
  <c r="AP16" i="2"/>
  <c r="AN16" i="2"/>
  <c r="AM16" i="2"/>
  <c r="AQ16" i="2" s="1"/>
  <c r="AL16" i="2"/>
  <c r="AK16" i="2"/>
  <c r="AI16" i="2"/>
  <c r="AG16" i="2"/>
  <c r="AE16" i="2"/>
  <c r="AC16" i="2"/>
  <c r="AA16" i="2"/>
  <c r="Y16" i="2"/>
  <c r="W16" i="2"/>
  <c r="U16" i="2"/>
  <c r="S16" i="2"/>
  <c r="Q16" i="2"/>
  <c r="O16" i="2"/>
  <c r="M16" i="2"/>
  <c r="K16" i="2"/>
  <c r="I16" i="2"/>
  <c r="G16" i="2"/>
  <c r="AN15" i="2"/>
  <c r="AM15" i="2"/>
  <c r="AQ15" i="2" s="1"/>
  <c r="AL15" i="2"/>
  <c r="AK15" i="2"/>
  <c r="AI15" i="2"/>
  <c r="AG15" i="2"/>
  <c r="AE15" i="2"/>
  <c r="AC15" i="2"/>
  <c r="AA15" i="2"/>
  <c r="Y15" i="2"/>
  <c r="W15" i="2"/>
  <c r="U15" i="2"/>
  <c r="S15" i="2"/>
  <c r="Q15" i="2"/>
  <c r="O15" i="2"/>
  <c r="M15" i="2"/>
  <c r="K15" i="2"/>
  <c r="I15" i="2"/>
  <c r="G15" i="2"/>
  <c r="AN14" i="2"/>
  <c r="AM14" i="2"/>
  <c r="AQ14" i="2" s="1"/>
  <c r="AL14" i="2"/>
  <c r="AK14" i="2"/>
  <c r="AI14" i="2"/>
  <c r="AG14" i="2"/>
  <c r="AE14" i="2"/>
  <c r="AC14" i="2"/>
  <c r="AA14" i="2"/>
  <c r="Y14" i="2"/>
  <c r="W14" i="2"/>
  <c r="U14" i="2"/>
  <c r="S14" i="2"/>
  <c r="Q14" i="2"/>
  <c r="O14" i="2"/>
  <c r="M14" i="2"/>
  <c r="K14" i="2"/>
  <c r="I14" i="2"/>
  <c r="G14" i="2"/>
  <c r="AN13" i="2"/>
  <c r="AM13" i="2"/>
  <c r="AQ13" i="2" s="1"/>
  <c r="AL13" i="2"/>
  <c r="AK13" i="2"/>
  <c r="AI13" i="2"/>
  <c r="AG13" i="2"/>
  <c r="AE13" i="2"/>
  <c r="AC13" i="2"/>
  <c r="AA13" i="2"/>
  <c r="Y13" i="2"/>
  <c r="W13" i="2"/>
  <c r="U13" i="2"/>
  <c r="S13" i="2"/>
  <c r="Q13" i="2"/>
  <c r="O13" i="2"/>
  <c r="M13" i="2"/>
  <c r="K13" i="2"/>
  <c r="I13" i="2"/>
  <c r="G13" i="2"/>
  <c r="AN12" i="2"/>
  <c r="AM12" i="2"/>
  <c r="AQ12" i="2" s="1"/>
  <c r="AL12" i="2"/>
  <c r="AK12" i="2"/>
  <c r="AI12" i="2"/>
  <c r="AG12" i="2"/>
  <c r="AE12" i="2"/>
  <c r="AC12" i="2"/>
  <c r="AA12" i="2"/>
  <c r="Y12" i="2"/>
  <c r="W12" i="2"/>
  <c r="U12" i="2"/>
  <c r="S12" i="2"/>
  <c r="Q12" i="2"/>
  <c r="O12" i="2"/>
  <c r="M12" i="2"/>
  <c r="K12" i="2"/>
  <c r="I12" i="2"/>
  <c r="G12" i="2"/>
  <c r="AN11" i="2"/>
  <c r="AM11" i="2"/>
  <c r="AP11" i="2" s="1"/>
  <c r="AL11" i="2"/>
  <c r="AK11" i="2"/>
  <c r="AI11" i="2"/>
  <c r="AG11" i="2"/>
  <c r="AE11" i="2"/>
  <c r="AC11" i="2"/>
  <c r="AA11" i="2"/>
  <c r="Y11" i="2"/>
  <c r="W11" i="2"/>
  <c r="U11" i="2"/>
  <c r="S11" i="2"/>
  <c r="Q11" i="2"/>
  <c r="O11" i="2"/>
  <c r="M11" i="2"/>
  <c r="K11" i="2"/>
  <c r="I11" i="2"/>
  <c r="G11" i="2"/>
  <c r="AN9" i="2"/>
  <c r="AM9" i="2"/>
  <c r="AL9" i="2"/>
  <c r="AK9" i="2"/>
  <c r="AI9" i="2"/>
  <c r="AG9" i="2"/>
  <c r="AE9" i="2"/>
  <c r="AC9" i="2"/>
  <c r="AA9" i="2"/>
  <c r="Y9" i="2"/>
  <c r="W9" i="2"/>
  <c r="U9" i="2"/>
  <c r="S9" i="2"/>
  <c r="Q9" i="2"/>
  <c r="O9" i="2"/>
  <c r="M9" i="2"/>
  <c r="K9" i="2"/>
  <c r="I9" i="2"/>
  <c r="AN8" i="2"/>
  <c r="AM8" i="2"/>
  <c r="AL8" i="2"/>
  <c r="AK8" i="2"/>
  <c r="AI8" i="2"/>
  <c r="AG8" i="2"/>
  <c r="AE8" i="2"/>
  <c r="AC8" i="2"/>
  <c r="AA8" i="2"/>
  <c r="Y8" i="2"/>
  <c r="W8" i="2"/>
  <c r="U8" i="2"/>
  <c r="S8" i="2"/>
  <c r="Q8" i="2"/>
  <c r="O8" i="2"/>
  <c r="M8" i="2"/>
  <c r="K8" i="2"/>
  <c r="I8" i="2"/>
  <c r="G8" i="2"/>
  <c r="BG4" i="2"/>
  <c r="BF4" i="2"/>
  <c r="BE4" i="2"/>
  <c r="BD4" i="2"/>
  <c r="BC4" i="2"/>
  <c r="BB4" i="2"/>
  <c r="BA4" i="2"/>
  <c r="AZ4" i="2"/>
  <c r="AY4" i="2"/>
  <c r="AX4" i="2"/>
  <c r="AW4" i="2"/>
  <c r="AV4" i="2"/>
  <c r="AU4" i="2"/>
  <c r="AT4" i="2"/>
  <c r="AS4" i="2"/>
  <c r="AR4" i="2"/>
  <c r="AO17" i="2" l="1"/>
  <c r="AO34" i="2"/>
  <c r="AO50" i="2"/>
  <c r="AP12" i="2"/>
  <c r="AQ8" i="2"/>
  <c r="AQ19" i="2"/>
  <c r="AQ24" i="2"/>
  <c r="AO29" i="2"/>
  <c r="AP36" i="2"/>
  <c r="AP62" i="2"/>
  <c r="BC62" i="2" s="1"/>
  <c r="AQ26" i="2"/>
  <c r="AO31" i="2"/>
  <c r="AP38" i="2"/>
  <c r="AP41" i="2"/>
  <c r="AO59" i="2"/>
  <c r="AP64" i="2"/>
  <c r="AQ76" i="2"/>
  <c r="AY16" i="2"/>
  <c r="Y84" i="2"/>
  <c r="AO21" i="2"/>
  <c r="AO28" i="2"/>
  <c r="AO56" i="2"/>
  <c r="AQ73" i="2"/>
  <c r="AQ58" i="2"/>
  <c r="AP68" i="2"/>
  <c r="AQ80" i="2"/>
  <c r="AO30" i="2"/>
  <c r="AR40" i="2"/>
  <c r="AP75" i="2"/>
  <c r="BB12" i="2"/>
  <c r="AO25" i="2"/>
  <c r="AW40" i="2"/>
  <c r="AO53" i="2"/>
  <c r="AP20" i="2"/>
  <c r="BC20" i="2" s="1"/>
  <c r="AQ27" i="2"/>
  <c r="AP39" i="2"/>
  <c r="AY39" i="2" s="1"/>
  <c r="AP42" i="2"/>
  <c r="AQ77" i="2"/>
  <c r="AO82" i="2"/>
  <c r="M84" i="2"/>
  <c r="AP57" i="2"/>
  <c r="AQ70" i="2"/>
  <c r="BG70" i="2" s="1"/>
  <c r="AP73" i="2"/>
  <c r="BC73" i="2" s="1"/>
  <c r="AQ17" i="2"/>
  <c r="AQ81" i="2"/>
  <c r="AK84" i="2"/>
  <c r="AP60" i="2"/>
  <c r="AO69" i="2"/>
  <c r="AO72" i="2"/>
  <c r="AO75" i="2"/>
  <c r="AQ83" i="2"/>
  <c r="U84" i="2"/>
  <c r="AO22" i="2"/>
  <c r="AU40" i="2"/>
  <c r="AP48" i="2"/>
  <c r="AS48" i="2" s="1"/>
  <c r="AQ60" i="2"/>
  <c r="AS60" i="2" s="1"/>
  <c r="AP66" i="2"/>
  <c r="AV66" i="2" s="1"/>
  <c r="AY12" i="2"/>
  <c r="AO8" i="2"/>
  <c r="AO16" i="2"/>
  <c r="AP33" i="2"/>
  <c r="AW33" i="2" s="1"/>
  <c r="AQ39" i="2"/>
  <c r="AP43" i="2"/>
  <c r="AY43" i="2" s="1"/>
  <c r="AP45" i="2"/>
  <c r="AZ45" i="2" s="1"/>
  <c r="AQ63" i="2"/>
  <c r="AP83" i="2"/>
  <c r="AU83" i="2" s="1"/>
  <c r="AP80" i="2"/>
  <c r="BC80" i="2" s="1"/>
  <c r="AA84" i="2"/>
  <c r="BB16" i="2"/>
  <c r="AO27" i="2"/>
  <c r="AP44" i="2"/>
  <c r="AQ47" i="2"/>
  <c r="AQ74" i="2"/>
  <c r="AC84" i="2"/>
  <c r="AO13" i="2"/>
  <c r="AQ18" i="2"/>
  <c r="AP21" i="2"/>
  <c r="AP27" i="2"/>
  <c r="AW27" i="2" s="1"/>
  <c r="AP35" i="2"/>
  <c r="AQ68" i="2"/>
  <c r="AY68" i="2" s="1"/>
  <c r="AY44" i="2"/>
  <c r="I84" i="2"/>
  <c r="AO26" i="2"/>
  <c r="K84" i="2"/>
  <c r="AO12" i="2"/>
  <c r="AO20" i="2"/>
  <c r="AQ23" i="2"/>
  <c r="AP26" i="2"/>
  <c r="BC26" i="2" s="1"/>
  <c r="AP37" i="2"/>
  <c r="AO57" i="2"/>
  <c r="AP58" i="2"/>
  <c r="BA58" i="2" s="1"/>
  <c r="AP76" i="2"/>
  <c r="AS76" i="2" s="1"/>
  <c r="AO9" i="2"/>
  <c r="AP9" i="2"/>
  <c r="AQ9" i="2"/>
  <c r="AR9" i="2" s="1"/>
  <c r="AR12" i="2"/>
  <c r="BC12" i="2"/>
  <c r="AP13" i="2"/>
  <c r="AR16" i="2"/>
  <c r="BC16" i="2"/>
  <c r="AP17" i="2"/>
  <c r="AO24" i="2"/>
  <c r="O84" i="2"/>
  <c r="AE84" i="2"/>
  <c r="AP8" i="2"/>
  <c r="AT9" i="2"/>
  <c r="BC9" i="2"/>
  <c r="AT12" i="2"/>
  <c r="BD12" i="2"/>
  <c r="AO14" i="2"/>
  <c r="AT16" i="2"/>
  <c r="BD16" i="2"/>
  <c r="AO18" i="2"/>
  <c r="AP24" i="2"/>
  <c r="BD27" i="2"/>
  <c r="AG84" i="2"/>
  <c r="AU16" i="2"/>
  <c r="BF16" i="2"/>
  <c r="AP18" i="2"/>
  <c r="Q84" i="2"/>
  <c r="AU9" i="2"/>
  <c r="AO11" i="2"/>
  <c r="AU12" i="2"/>
  <c r="AP14" i="2"/>
  <c r="AI84" i="2"/>
  <c r="BF12" i="2"/>
  <c r="BE9" i="2"/>
  <c r="AV12" i="2"/>
  <c r="AO15" i="2"/>
  <c r="AV16" i="2"/>
  <c r="BF9" i="2"/>
  <c r="AQ11" i="2"/>
  <c r="BC11" i="2" s="1"/>
  <c r="AX12" i="2"/>
  <c r="AP15" i="2"/>
  <c r="AX16" i="2"/>
  <c r="AP19" i="2"/>
  <c r="AP23" i="2"/>
  <c r="AQ25" i="2"/>
  <c r="AV25" i="2" s="1"/>
  <c r="S84" i="2"/>
  <c r="BG12" i="2"/>
  <c r="BG16" i="2"/>
  <c r="AO19" i="2"/>
  <c r="G84" i="2"/>
  <c r="W84" i="2"/>
  <c r="AX9" i="2"/>
  <c r="AQ22" i="2"/>
  <c r="BF22" i="2" s="1"/>
  <c r="BA9" i="2"/>
  <c r="AS9" i="2"/>
  <c r="AY9" i="2"/>
  <c r="BA12" i="2"/>
  <c r="AS12" i="2"/>
  <c r="BE12" i="2"/>
  <c r="AW12" i="2"/>
  <c r="AZ12" i="2"/>
  <c r="BA16" i="2"/>
  <c r="AS16" i="2"/>
  <c r="BE16" i="2"/>
  <c r="AW16" i="2"/>
  <c r="AZ16" i="2"/>
  <c r="BA20" i="2"/>
  <c r="AQ21" i="2"/>
  <c r="AZ21" i="2" s="1"/>
  <c r="BB25" i="2"/>
  <c r="BA25" i="2"/>
  <c r="AS25" i="2"/>
  <c r="AZ25" i="2"/>
  <c r="AR25" i="2"/>
  <c r="BG25" i="2"/>
  <c r="AY25" i="2"/>
  <c r="BE25" i="2"/>
  <c r="AU25" i="2"/>
  <c r="BB26" i="2"/>
  <c r="BA26" i="2"/>
  <c r="AS26" i="2"/>
  <c r="AZ26" i="2"/>
  <c r="AR26" i="2"/>
  <c r="BG26" i="2"/>
  <c r="AY26" i="2"/>
  <c r="BE26" i="2"/>
  <c r="AW26" i="2"/>
  <c r="AU26" i="2"/>
  <c r="BF27" i="2"/>
  <c r="AT27" i="2"/>
  <c r="BA27" i="2"/>
  <c r="AS27" i="2"/>
  <c r="AZ27" i="2"/>
  <c r="AR27" i="2"/>
  <c r="AY27" i="2"/>
  <c r="BE27" i="2"/>
  <c r="AU27" i="2"/>
  <c r="AY22" i="2"/>
  <c r="AW22" i="2"/>
  <c r="AQ33" i="2"/>
  <c r="BD33" i="2" s="1"/>
  <c r="BB33" i="2"/>
  <c r="BG40" i="2"/>
  <c r="BG44" i="2"/>
  <c r="AT33" i="2"/>
  <c r="BG43" i="2"/>
  <c r="AQ50" i="2"/>
  <c r="AP50" i="2"/>
  <c r="BA32" i="2"/>
  <c r="AV45" i="2"/>
  <c r="AO46" i="2"/>
  <c r="AQ51" i="2"/>
  <c r="AP51" i="2"/>
  <c r="AQ67" i="2"/>
  <c r="AP67" i="2"/>
  <c r="AP29" i="2"/>
  <c r="AQ31" i="2"/>
  <c r="AZ31" i="2" s="1"/>
  <c r="AQ35" i="2"/>
  <c r="AZ35" i="2" s="1"/>
  <c r="AQ38" i="2"/>
  <c r="BE38" i="2" s="1"/>
  <c r="AQ42" i="2"/>
  <c r="BE42" i="2" s="1"/>
  <c r="AQ46" i="2"/>
  <c r="BC46" i="2" s="1"/>
  <c r="AO48" i="2"/>
  <c r="AO51" i="2"/>
  <c r="AQ52" i="2"/>
  <c r="AP52" i="2"/>
  <c r="AW62" i="2"/>
  <c r="AQ71" i="2"/>
  <c r="AP71" i="2"/>
  <c r="AO32" i="2"/>
  <c r="AO36" i="2"/>
  <c r="AO37" i="2"/>
  <c r="BD40" i="2"/>
  <c r="AV40" i="2"/>
  <c r="BB40" i="2"/>
  <c r="AT40" i="2"/>
  <c r="BA40" i="2"/>
  <c r="AS40" i="2"/>
  <c r="BF40" i="2"/>
  <c r="AX40" i="2"/>
  <c r="AZ40" i="2"/>
  <c r="AO41" i="2"/>
  <c r="BE41" i="2"/>
  <c r="BD44" i="2"/>
  <c r="AV44" i="2"/>
  <c r="BB44" i="2"/>
  <c r="AT44" i="2"/>
  <c r="BA44" i="2"/>
  <c r="AS44" i="2"/>
  <c r="BF44" i="2"/>
  <c r="AX44" i="2"/>
  <c r="AZ44" i="2"/>
  <c r="AO45" i="2"/>
  <c r="AO52" i="2"/>
  <c r="BA73" i="2"/>
  <c r="AS73" i="2"/>
  <c r="BG73" i="2"/>
  <c r="AY73" i="2"/>
  <c r="BE73" i="2"/>
  <c r="AW73" i="2"/>
  <c r="AX73" i="2"/>
  <c r="AV73" i="2"/>
  <c r="AU73" i="2"/>
  <c r="BF73" i="2"/>
  <c r="AT73" i="2"/>
  <c r="BB73" i="2"/>
  <c r="AZ73" i="2"/>
  <c r="BD73" i="2"/>
  <c r="AR73" i="2"/>
  <c r="AQ32" i="2"/>
  <c r="AS32" i="2" s="1"/>
  <c r="BB32" i="2"/>
  <c r="AQ36" i="2"/>
  <c r="BB36" i="2" s="1"/>
  <c r="AQ37" i="2"/>
  <c r="AW37" i="2" s="1"/>
  <c r="BC40" i="2"/>
  <c r="AQ41" i="2"/>
  <c r="BD41" i="2" s="1"/>
  <c r="BC44" i="2"/>
  <c r="AQ45" i="2"/>
  <c r="AQ49" i="2"/>
  <c r="AP49" i="2"/>
  <c r="AO79" i="2"/>
  <c r="AP79" i="2"/>
  <c r="AP28" i="2"/>
  <c r="AQ29" i="2"/>
  <c r="AP30" i="2"/>
  <c r="AO33" i="2"/>
  <c r="AZ33" i="2"/>
  <c r="AP34" i="2"/>
  <c r="AW38" i="2"/>
  <c r="BD39" i="2"/>
  <c r="AV39" i="2"/>
  <c r="BB39" i="2"/>
  <c r="AT39" i="2"/>
  <c r="BA39" i="2"/>
  <c r="AS39" i="2"/>
  <c r="BF39" i="2"/>
  <c r="AX39" i="2"/>
  <c r="AZ39" i="2"/>
  <c r="AO40" i="2"/>
  <c r="BE40" i="2"/>
  <c r="AW42" i="2"/>
  <c r="BD43" i="2"/>
  <c r="AV43" i="2"/>
  <c r="BB43" i="2"/>
  <c r="AT43" i="2"/>
  <c r="BA43" i="2"/>
  <c r="AS43" i="2"/>
  <c r="BF43" i="2"/>
  <c r="AX43" i="2"/>
  <c r="AZ43" i="2"/>
  <c r="AO44" i="2"/>
  <c r="BE44" i="2"/>
  <c r="AR45" i="2"/>
  <c r="AQ56" i="2"/>
  <c r="AP56" i="2"/>
  <c r="BA68" i="2"/>
  <c r="AS68" i="2"/>
  <c r="BE68" i="2"/>
  <c r="AW68" i="2"/>
  <c r="AZ68" i="2"/>
  <c r="AX68" i="2"/>
  <c r="BD68" i="2"/>
  <c r="BC68" i="2"/>
  <c r="AR68" i="2"/>
  <c r="BG68" i="2"/>
  <c r="BF68" i="2"/>
  <c r="BB68" i="2"/>
  <c r="AV68" i="2"/>
  <c r="AU68" i="2"/>
  <c r="AQ48" i="2"/>
  <c r="AQ53" i="2"/>
  <c r="AP53" i="2"/>
  <c r="AU57" i="2"/>
  <c r="AU60" i="2"/>
  <c r="AT60" i="2"/>
  <c r="BA66" i="2"/>
  <c r="AS66" i="2"/>
  <c r="BE66" i="2"/>
  <c r="AW66" i="2"/>
  <c r="BF66" i="2"/>
  <c r="AU66" i="2"/>
  <c r="BD66" i="2"/>
  <c r="AT66" i="2"/>
  <c r="BC66" i="2"/>
  <c r="AR66" i="2"/>
  <c r="AY66" i="2"/>
  <c r="AX66" i="2"/>
  <c r="AO67" i="2"/>
  <c r="AQ69" i="2"/>
  <c r="AQ55" i="2"/>
  <c r="AP55" i="2"/>
  <c r="AZ57" i="2"/>
  <c r="AW58" i="2"/>
  <c r="BA70" i="2"/>
  <c r="AS70" i="2"/>
  <c r="BE70" i="2"/>
  <c r="AW70" i="2"/>
  <c r="BF70" i="2"/>
  <c r="AU70" i="2"/>
  <c r="BD70" i="2"/>
  <c r="AT70" i="2"/>
  <c r="BC70" i="2"/>
  <c r="AR70" i="2"/>
  <c r="AY70" i="2"/>
  <c r="AX70" i="2"/>
  <c r="AO71" i="2"/>
  <c r="BA57" i="2"/>
  <c r="AS58" i="2"/>
  <c r="AO63" i="2"/>
  <c r="AZ66" i="2"/>
  <c r="AQ59" i="2"/>
  <c r="AP63" i="2"/>
  <c r="BA64" i="2"/>
  <c r="AY64" i="2"/>
  <c r="BB66" i="2"/>
  <c r="AV70" i="2"/>
  <c r="AQ78" i="2"/>
  <c r="AP78" i="2"/>
  <c r="AQ54" i="2"/>
  <c r="AP54" i="2"/>
  <c r="BE57" i="2"/>
  <c r="AW57" i="2"/>
  <c r="BC57" i="2"/>
  <c r="AT57" i="2"/>
  <c r="BB57" i="2"/>
  <c r="AS57" i="2"/>
  <c r="BG57" i="2"/>
  <c r="AX57" i="2"/>
  <c r="BF57" i="2"/>
  <c r="AV57" i="2"/>
  <c r="AU58" i="2"/>
  <c r="BG66" i="2"/>
  <c r="AZ70" i="2"/>
  <c r="AP47" i="2"/>
  <c r="AP59" i="2"/>
  <c r="AQ61" i="2"/>
  <c r="AW61" i="2" s="1"/>
  <c r="AQ64" i="2"/>
  <c r="BF64" i="2" s="1"/>
  <c r="AQ65" i="2"/>
  <c r="BB70" i="2"/>
  <c r="BF80" i="2"/>
  <c r="AO60" i="2"/>
  <c r="AP65" i="2"/>
  <c r="AP69" i="2"/>
  <c r="AO74" i="2"/>
  <c r="AR76" i="2"/>
  <c r="BD76" i="2"/>
  <c r="BA83" i="2"/>
  <c r="AS83" i="2"/>
  <c r="BG83" i="2"/>
  <c r="AY83" i="2"/>
  <c r="BE83" i="2"/>
  <c r="AW83" i="2"/>
  <c r="BC83" i="2"/>
  <c r="AO62" i="2"/>
  <c r="AO66" i="2"/>
  <c r="AO70" i="2"/>
  <c r="AQ72" i="2"/>
  <c r="BA72" i="2" s="1"/>
  <c r="AO73" i="2"/>
  <c r="AP74" i="2"/>
  <c r="AT76" i="2"/>
  <c r="BF76" i="2"/>
  <c r="AO81" i="2"/>
  <c r="AP82" i="2"/>
  <c r="AR83" i="2"/>
  <c r="BD83" i="2"/>
  <c r="AQ79" i="2"/>
  <c r="AO80" i="2"/>
  <c r="AP81" i="2"/>
  <c r="AT83" i="2"/>
  <c r="BF83" i="2"/>
  <c r="AX76" i="2"/>
  <c r="AO78" i="2"/>
  <c r="AV83" i="2"/>
  <c r="AO61" i="2"/>
  <c r="AO64" i="2"/>
  <c r="AO68" i="2"/>
  <c r="AZ76" i="2"/>
  <c r="AO77" i="2"/>
  <c r="AX83" i="2"/>
  <c r="AO58" i="2"/>
  <c r="AQ75" i="2"/>
  <c r="BF75" i="2" s="1"/>
  <c r="AO76" i="2"/>
  <c r="AP77" i="2"/>
  <c r="AZ83" i="2"/>
  <c r="BA76" i="2"/>
  <c r="BG76" i="2"/>
  <c r="AY76" i="2"/>
  <c r="BE76" i="2"/>
  <c r="AW76" i="2"/>
  <c r="BC76" i="2"/>
  <c r="AQ82" i="2"/>
  <c r="AO83" i="2"/>
  <c r="BB83" i="2"/>
  <c r="BE32" i="2" l="1"/>
  <c r="BE20" i="2"/>
  <c r="BF20" i="2"/>
  <c r="AR20" i="2"/>
  <c r="BB20" i="2"/>
  <c r="BD80" i="2"/>
  <c r="AU62" i="2"/>
  <c r="AT80" i="2"/>
  <c r="BE64" i="2"/>
  <c r="BF62" i="2"/>
  <c r="AW32" i="2"/>
  <c r="AS20" i="2"/>
  <c r="AU20" i="2"/>
  <c r="BG62" i="2"/>
  <c r="BE62" i="2"/>
  <c r="AX20" i="2"/>
  <c r="AY32" i="2"/>
  <c r="AV80" i="2"/>
  <c r="AR62" i="2"/>
  <c r="AS62" i="2"/>
  <c r="BG20" i="2"/>
  <c r="AR21" i="2"/>
  <c r="AV62" i="2"/>
  <c r="BA62" i="2"/>
  <c r="BH62" i="2" s="1"/>
  <c r="BI62" i="2" s="1"/>
  <c r="BH12" i="2"/>
  <c r="BI12" i="2" s="1"/>
  <c r="AW75" i="2"/>
  <c r="AZ62" i="2"/>
  <c r="AY80" i="2"/>
  <c r="AT68" i="2"/>
  <c r="AW45" i="2"/>
  <c r="BC61" i="2"/>
  <c r="BB62" i="2"/>
  <c r="AX42" i="2"/>
  <c r="BB22" i="2"/>
  <c r="BB27" i="2"/>
  <c r="AT26" i="2"/>
  <c r="BH26" i="2" s="1"/>
  <c r="BI26" i="2" s="1"/>
  <c r="AT25" i="2"/>
  <c r="BD26" i="2"/>
  <c r="BD11" i="2"/>
  <c r="AY20" i="2"/>
  <c r="AX62" i="2"/>
  <c r="BF42" i="2"/>
  <c r="AY42" i="2"/>
  <c r="AV20" i="2"/>
  <c r="AZ11" i="2"/>
  <c r="AS42" i="2"/>
  <c r="BD20" i="2"/>
  <c r="AU80" i="2"/>
  <c r="AW80" i="2"/>
  <c r="BB75" i="2"/>
  <c r="BE80" i="2"/>
  <c r="AX80" i="2"/>
  <c r="AR42" i="2"/>
  <c r="AZ80" i="2"/>
  <c r="AS80" i="2"/>
  <c r="AU42" i="2"/>
  <c r="AY62" i="2"/>
  <c r="BB80" i="2"/>
  <c r="BA80" i="2"/>
  <c r="BC32" i="2"/>
  <c r="AT62" i="2"/>
  <c r="BA42" i="2"/>
  <c r="BC27" i="2"/>
  <c r="BC25" i="2"/>
  <c r="AZ20" i="2"/>
  <c r="AW9" i="2"/>
  <c r="AT20" i="2"/>
  <c r="BG80" i="2"/>
  <c r="AR80" i="2"/>
  <c r="BA48" i="2"/>
  <c r="AR32" i="2"/>
  <c r="BA33" i="2"/>
  <c r="BD62" i="2"/>
  <c r="BG42" i="2"/>
  <c r="BB42" i="2"/>
  <c r="AW25" i="2"/>
  <c r="AW20" i="2"/>
  <c r="AS64" i="2"/>
  <c r="AR60" i="2"/>
  <c r="BE58" i="2"/>
  <c r="BC60" i="2"/>
  <c r="BD36" i="2"/>
  <c r="BF45" i="2"/>
  <c r="AU32" i="2"/>
  <c r="AY11" i="2"/>
  <c r="BB76" i="2"/>
  <c r="AV76" i="2"/>
  <c r="BH76" i="2" s="1"/>
  <c r="BI76" i="2" s="1"/>
  <c r="AU76" i="2"/>
  <c r="BD60" i="2"/>
  <c r="BH68" i="2"/>
  <c r="BI68" i="2" s="1"/>
  <c r="AT35" i="2"/>
  <c r="BC35" i="2"/>
  <c r="BD45" i="2"/>
  <c r="AX48" i="2"/>
  <c r="AR11" i="2"/>
  <c r="BB41" i="2"/>
  <c r="AU45" i="2"/>
  <c r="BE11" i="2"/>
  <c r="BG27" i="2"/>
  <c r="AV27" i="2"/>
  <c r="BA61" i="2"/>
  <c r="AZ60" i="2"/>
  <c r="BG64" i="2"/>
  <c r="AS61" i="2"/>
  <c r="AZ58" i="2"/>
  <c r="BE60" i="2"/>
  <c r="AR37" i="2"/>
  <c r="AV41" i="2"/>
  <c r="AV32" i="2"/>
  <c r="BD42" i="2"/>
  <c r="BG33" i="2"/>
  <c r="AS11" i="2"/>
  <c r="BF26" i="2"/>
  <c r="AV26" i="2"/>
  <c r="AW60" i="2"/>
  <c r="AR64" i="2"/>
  <c r="AX61" i="2"/>
  <c r="AR58" i="2"/>
  <c r="BD31" i="2"/>
  <c r="AZ32" i="2"/>
  <c r="AZ37" i="2"/>
  <c r="AY31" i="2"/>
  <c r="AW41" i="2"/>
  <c r="BA11" i="2"/>
  <c r="BC64" i="2"/>
  <c r="AV64" i="2"/>
  <c r="AT31" i="2"/>
  <c r="AT37" i="2"/>
  <c r="BD72" i="2"/>
  <c r="AZ38" i="2"/>
  <c r="AV35" i="2"/>
  <c r="BD25" i="2"/>
  <c r="AW43" i="2"/>
  <c r="AU43" i="2"/>
  <c r="AR43" i="2"/>
  <c r="BE43" i="2"/>
  <c r="BC43" i="2"/>
  <c r="BD57" i="2"/>
  <c r="AY57" i="2"/>
  <c r="AR57" i="2"/>
  <c r="BH57" i="2" s="1"/>
  <c r="BI57" i="2" s="1"/>
  <c r="BC58" i="2"/>
  <c r="BD58" i="2"/>
  <c r="BB58" i="2"/>
  <c r="AY58" i="2"/>
  <c r="AT64" i="2"/>
  <c r="AT58" i="2"/>
  <c r="AV58" i="2"/>
  <c r="BB60" i="2"/>
  <c r="BC31" i="2"/>
  <c r="AZ48" i="2"/>
  <c r="BB37" i="2"/>
  <c r="AT72" i="2"/>
  <c r="BF38" i="2"/>
  <c r="BB21" i="2"/>
  <c r="BG39" i="2"/>
  <c r="BE39" i="2"/>
  <c r="AW39" i="2"/>
  <c r="AU39" i="2"/>
  <c r="AR39" i="2"/>
  <c r="BC39" i="2"/>
  <c r="AW31" i="2"/>
  <c r="BF58" i="2"/>
  <c r="AX60" i="2"/>
  <c r="BH40" i="2"/>
  <c r="BI40" i="2" s="1"/>
  <c r="AR31" i="2"/>
  <c r="AR48" i="2"/>
  <c r="BD37" i="2"/>
  <c r="BG72" i="2"/>
  <c r="AV38" i="2"/>
  <c r="BG32" i="2"/>
  <c r="AV11" i="2"/>
  <c r="BF25" i="2"/>
  <c r="AX58" i="2"/>
  <c r="BG60" i="2"/>
  <c r="AT48" i="2"/>
  <c r="AS72" i="2"/>
  <c r="BD38" i="2"/>
  <c r="BD32" i="2"/>
  <c r="AY37" i="2"/>
  <c r="AX27" i="2"/>
  <c r="AW11" i="2"/>
  <c r="AZ9" i="2"/>
  <c r="AZ64" i="2"/>
  <c r="AV60" i="2"/>
  <c r="AW64" i="2"/>
  <c r="BG58" i="2"/>
  <c r="AY60" i="2"/>
  <c r="BE31" i="2"/>
  <c r="BC37" i="2"/>
  <c r="BF32" i="2"/>
  <c r="AZ42" i="2"/>
  <c r="BA35" i="2"/>
  <c r="AY38" i="2"/>
  <c r="AX26" i="2"/>
  <c r="AU11" i="2"/>
  <c r="AU44" i="2"/>
  <c r="AW44" i="2"/>
  <c r="AR44" i="2"/>
  <c r="BF60" i="2"/>
  <c r="BA60" i="2"/>
  <c r="BG9" i="2"/>
  <c r="BD9" i="2"/>
  <c r="BB9" i="2"/>
  <c r="AV9" i="2"/>
  <c r="BA81" i="2"/>
  <c r="AS81" i="2"/>
  <c r="BG81" i="2"/>
  <c r="AY81" i="2"/>
  <c r="BE81" i="2"/>
  <c r="AW81" i="2"/>
  <c r="AX81" i="2"/>
  <c r="AV81" i="2"/>
  <c r="AU81" i="2"/>
  <c r="BF81" i="2"/>
  <c r="AT81" i="2"/>
  <c r="BC81" i="2"/>
  <c r="BB81" i="2"/>
  <c r="AZ81" i="2"/>
  <c r="BD81" i="2"/>
  <c r="AR81" i="2"/>
  <c r="BH73" i="2"/>
  <c r="BI73" i="2" s="1"/>
  <c r="BA67" i="2"/>
  <c r="AS67" i="2"/>
  <c r="BE67" i="2"/>
  <c r="AW67" i="2"/>
  <c r="BC67" i="2"/>
  <c r="AR67" i="2"/>
  <c r="BB67" i="2"/>
  <c r="AZ67" i="2"/>
  <c r="BG67" i="2"/>
  <c r="AV67" i="2"/>
  <c r="BF67" i="2"/>
  <c r="AU67" i="2"/>
  <c r="BD67" i="2"/>
  <c r="AY67" i="2"/>
  <c r="AX67" i="2"/>
  <c r="AT67" i="2"/>
  <c r="BH83" i="2"/>
  <c r="BI83" i="2" s="1"/>
  <c r="AT75" i="2"/>
  <c r="BG54" i="2"/>
  <c r="AY54" i="2"/>
  <c r="BF54" i="2"/>
  <c r="AX54" i="2"/>
  <c r="BB54" i="2"/>
  <c r="AT54" i="2"/>
  <c r="BA54" i="2"/>
  <c r="AS54" i="2"/>
  <c r="BD54" i="2"/>
  <c r="BC54" i="2"/>
  <c r="AZ54" i="2"/>
  <c r="AW54" i="2"/>
  <c r="AV54" i="2"/>
  <c r="AR54" i="2"/>
  <c r="AU54" i="2"/>
  <c r="BE54" i="2"/>
  <c r="BG61" i="2"/>
  <c r="BD75" i="2"/>
  <c r="BG75" i="2"/>
  <c r="AU61" i="2"/>
  <c r="AR41" i="2"/>
  <c r="BE35" i="2"/>
  <c r="AU31" i="2"/>
  <c r="AU48" i="2"/>
  <c r="AY33" i="2"/>
  <c r="AR46" i="2"/>
  <c r="AR38" i="2"/>
  <c r="AX33" i="2"/>
  <c r="BA71" i="2"/>
  <c r="AS71" i="2"/>
  <c r="BG71" i="2"/>
  <c r="AY71" i="2"/>
  <c r="BE71" i="2"/>
  <c r="AW71" i="2"/>
  <c r="BF71" i="2"/>
  <c r="AT71" i="2"/>
  <c r="BD71" i="2"/>
  <c r="AR71" i="2"/>
  <c r="BC71" i="2"/>
  <c r="AX71" i="2"/>
  <c r="AV71" i="2"/>
  <c r="BB71" i="2"/>
  <c r="AZ71" i="2"/>
  <c r="AU71" i="2"/>
  <c r="AV33" i="2"/>
  <c r="BC48" i="2"/>
  <c r="AS45" i="2"/>
  <c r="BF41" i="2"/>
  <c r="AX37" i="2"/>
  <c r="AY36" i="2"/>
  <c r="AX32" i="2"/>
  <c r="BC42" i="2"/>
  <c r="BC72" i="2"/>
  <c r="AV72" i="2"/>
  <c r="BB48" i="2"/>
  <c r="BE46" i="2"/>
  <c r="AT42" i="2"/>
  <c r="AS38" i="2"/>
  <c r="AW35" i="2"/>
  <c r="AX31" i="2"/>
  <c r="AT32" i="2"/>
  <c r="BG22" i="2"/>
  <c r="BG31" i="2"/>
  <c r="BD48" i="2"/>
  <c r="BB24" i="2"/>
  <c r="AT24" i="2"/>
  <c r="BA24" i="2"/>
  <c r="AS24" i="2"/>
  <c r="BG24" i="2"/>
  <c r="AY24" i="2"/>
  <c r="BE24" i="2"/>
  <c r="AW24" i="2"/>
  <c r="BC24" i="2"/>
  <c r="AZ24" i="2"/>
  <c r="AX24" i="2"/>
  <c r="AV24" i="2"/>
  <c r="AU24" i="2"/>
  <c r="AR24" i="2"/>
  <c r="BF24" i="2"/>
  <c r="BD24" i="2"/>
  <c r="BG11" i="2"/>
  <c r="BB11" i="2"/>
  <c r="BD21" i="2"/>
  <c r="AW21" i="2"/>
  <c r="BG53" i="2"/>
  <c r="AY53" i="2"/>
  <c r="BF53" i="2"/>
  <c r="AX53" i="2"/>
  <c r="BB53" i="2"/>
  <c r="AT53" i="2"/>
  <c r="BA53" i="2"/>
  <c r="AS53" i="2"/>
  <c r="AW53" i="2"/>
  <c r="AU53" i="2"/>
  <c r="AR53" i="2"/>
  <c r="BC53" i="2"/>
  <c r="AV53" i="2"/>
  <c r="BE53" i="2"/>
  <c r="BD53" i="2"/>
  <c r="AZ53" i="2"/>
  <c r="BA79" i="2"/>
  <c r="AS79" i="2"/>
  <c r="BG79" i="2"/>
  <c r="AY79" i="2"/>
  <c r="BE79" i="2"/>
  <c r="AW79" i="2"/>
  <c r="AU79" i="2"/>
  <c r="BF79" i="2"/>
  <c r="AT79" i="2"/>
  <c r="BD79" i="2"/>
  <c r="AR79" i="2"/>
  <c r="BC79" i="2"/>
  <c r="AZ79" i="2"/>
  <c r="AX79" i="2"/>
  <c r="AV79" i="2"/>
  <c r="BB79" i="2"/>
  <c r="BA77" i="2"/>
  <c r="AS77" i="2"/>
  <c r="BG77" i="2"/>
  <c r="AY77" i="2"/>
  <c r="BE77" i="2"/>
  <c r="AW77" i="2"/>
  <c r="BD77" i="2"/>
  <c r="AR77" i="2"/>
  <c r="BC77" i="2"/>
  <c r="BB77" i="2"/>
  <c r="AZ77" i="2"/>
  <c r="AV77" i="2"/>
  <c r="AU77" i="2"/>
  <c r="BF77" i="2"/>
  <c r="AT77" i="2"/>
  <c r="AX77" i="2"/>
  <c r="BE59" i="2"/>
  <c r="AW59" i="2"/>
  <c r="BA59" i="2"/>
  <c r="AR59" i="2"/>
  <c r="AZ59" i="2"/>
  <c r="BD59" i="2"/>
  <c r="AU59" i="2"/>
  <c r="BC59" i="2"/>
  <c r="AT59" i="2"/>
  <c r="BG59" i="2"/>
  <c r="BF59" i="2"/>
  <c r="BB59" i="2"/>
  <c r="AY59" i="2"/>
  <c r="AV59" i="2"/>
  <c r="AX59" i="2"/>
  <c r="AS59" i="2"/>
  <c r="AZ36" i="2"/>
  <c r="BG55" i="2"/>
  <c r="AY55" i="2"/>
  <c r="BF55" i="2"/>
  <c r="AX55" i="2"/>
  <c r="BB55" i="2"/>
  <c r="AT55" i="2"/>
  <c r="BA55" i="2"/>
  <c r="AS55" i="2"/>
  <c r="AU55" i="2"/>
  <c r="AR55" i="2"/>
  <c r="BE55" i="2"/>
  <c r="BD55" i="2"/>
  <c r="BC55" i="2"/>
  <c r="AW55" i="2"/>
  <c r="AZ55" i="2"/>
  <c r="AV55" i="2"/>
  <c r="BE56" i="2"/>
  <c r="AW56" i="2"/>
  <c r="AZ56" i="2"/>
  <c r="AY56" i="2"/>
  <c r="BC56" i="2"/>
  <c r="AT56" i="2"/>
  <c r="BB56" i="2"/>
  <c r="AS56" i="2"/>
  <c r="BA56" i="2"/>
  <c r="AX56" i="2"/>
  <c r="AV56" i="2"/>
  <c r="AU56" i="2"/>
  <c r="AR56" i="2"/>
  <c r="BF56" i="2"/>
  <c r="BG56" i="2"/>
  <c r="BD56" i="2"/>
  <c r="AR36" i="2"/>
  <c r="BG51" i="2"/>
  <c r="AY51" i="2"/>
  <c r="BF51" i="2"/>
  <c r="AX51" i="2"/>
  <c r="BA51" i="2"/>
  <c r="AS51" i="2"/>
  <c r="BE51" i="2"/>
  <c r="AT51" i="2"/>
  <c r="BC51" i="2"/>
  <c r="BB51" i="2"/>
  <c r="AV51" i="2"/>
  <c r="AW51" i="2"/>
  <c r="AU51" i="2"/>
  <c r="AR51" i="2"/>
  <c r="BD51" i="2"/>
  <c r="AZ51" i="2"/>
  <c r="BB72" i="2"/>
  <c r="AU72" i="2"/>
  <c r="AV46" i="2"/>
  <c r="BA18" i="2"/>
  <c r="AS18" i="2"/>
  <c r="BE18" i="2"/>
  <c r="AW18" i="2"/>
  <c r="BG18" i="2"/>
  <c r="BF18" i="2"/>
  <c r="AU18" i="2"/>
  <c r="BD18" i="2"/>
  <c r="AT18" i="2"/>
  <c r="BC18" i="2"/>
  <c r="AR18" i="2"/>
  <c r="BB18" i="2"/>
  <c r="AZ18" i="2"/>
  <c r="AY18" i="2"/>
  <c r="AX18" i="2"/>
  <c r="AV18" i="2"/>
  <c r="BA82" i="2"/>
  <c r="AS82" i="2"/>
  <c r="BG82" i="2"/>
  <c r="AY82" i="2"/>
  <c r="BE82" i="2"/>
  <c r="AW82" i="2"/>
  <c r="AZ82" i="2"/>
  <c r="AX82" i="2"/>
  <c r="AV82" i="2"/>
  <c r="AU82" i="2"/>
  <c r="BD82" i="2"/>
  <c r="AR82" i="2"/>
  <c r="BC82" i="2"/>
  <c r="BB82" i="2"/>
  <c r="AT82" i="2"/>
  <c r="BF82" i="2"/>
  <c r="BA63" i="2"/>
  <c r="AS63" i="2"/>
  <c r="BE63" i="2"/>
  <c r="AW63" i="2"/>
  <c r="BC63" i="2"/>
  <c r="AR63" i="2"/>
  <c r="BB63" i="2"/>
  <c r="BG63" i="2"/>
  <c r="AV63" i="2"/>
  <c r="BF63" i="2"/>
  <c r="AU63" i="2"/>
  <c r="AX63" i="2"/>
  <c r="AT63" i="2"/>
  <c r="AZ63" i="2"/>
  <c r="BD63" i="2"/>
  <c r="AY63" i="2"/>
  <c r="AV75" i="2"/>
  <c r="AS75" i="2"/>
  <c r="AW48" i="2"/>
  <c r="AU35" i="2"/>
  <c r="BA30" i="2"/>
  <c r="AS30" i="2"/>
  <c r="BF30" i="2"/>
  <c r="AX30" i="2"/>
  <c r="AW30" i="2"/>
  <c r="BG30" i="2"/>
  <c r="AV30" i="2"/>
  <c r="BE30" i="2"/>
  <c r="AU30" i="2"/>
  <c r="BD30" i="2"/>
  <c r="AT30" i="2"/>
  <c r="BB30" i="2"/>
  <c r="AZ30" i="2"/>
  <c r="AY30" i="2"/>
  <c r="BC30" i="2"/>
  <c r="AR30" i="2"/>
  <c r="AU46" i="2"/>
  <c r="AU38" i="2"/>
  <c r="BE45" i="2"/>
  <c r="BE37" i="2"/>
  <c r="BF33" i="2"/>
  <c r="BG52" i="2"/>
  <c r="AY52" i="2"/>
  <c r="BF52" i="2"/>
  <c r="AX52" i="2"/>
  <c r="BA52" i="2"/>
  <c r="AS52" i="2"/>
  <c r="AU52" i="2"/>
  <c r="BD52" i="2"/>
  <c r="AR52" i="2"/>
  <c r="BC52" i="2"/>
  <c r="AW52" i="2"/>
  <c r="AV52" i="2"/>
  <c r="AT52" i="2"/>
  <c r="BE52" i="2"/>
  <c r="BB52" i="2"/>
  <c r="AZ52" i="2"/>
  <c r="BC41" i="2"/>
  <c r="BF48" i="2"/>
  <c r="AY48" i="2"/>
  <c r="BA45" i="2"/>
  <c r="AS41" i="2"/>
  <c r="BF37" i="2"/>
  <c r="AX36" i="2"/>
  <c r="BC38" i="2"/>
  <c r="AX72" i="2"/>
  <c r="AW72" i="2"/>
  <c r="BA46" i="2"/>
  <c r="AY46" i="2"/>
  <c r="BA38" i="2"/>
  <c r="AX35" i="2"/>
  <c r="BF31" i="2"/>
  <c r="AU37" i="2"/>
  <c r="AV31" i="2"/>
  <c r="AS22" i="2"/>
  <c r="AZ46" i="2"/>
  <c r="BB23" i="2"/>
  <c r="AT23" i="2"/>
  <c r="BA23" i="2"/>
  <c r="AS23" i="2"/>
  <c r="BG23" i="2"/>
  <c r="AY23" i="2"/>
  <c r="BE23" i="2"/>
  <c r="AW23" i="2"/>
  <c r="AV23" i="2"/>
  <c r="AU23" i="2"/>
  <c r="AR23" i="2"/>
  <c r="BF23" i="2"/>
  <c r="BD23" i="2"/>
  <c r="BC23" i="2"/>
  <c r="AZ23" i="2"/>
  <c r="AX23" i="2"/>
  <c r="AU22" i="2"/>
  <c r="BH16" i="2"/>
  <c r="BI16" i="2" s="1"/>
  <c r="BF11" i="2"/>
  <c r="AT11" i="2"/>
  <c r="AT21" i="2"/>
  <c r="BE21" i="2"/>
  <c r="BA74" i="2"/>
  <c r="AS74" i="2"/>
  <c r="BG74" i="2"/>
  <c r="AY74" i="2"/>
  <c r="BE74" i="2"/>
  <c r="AW74" i="2"/>
  <c r="AZ74" i="2"/>
  <c r="AX74" i="2"/>
  <c r="AV74" i="2"/>
  <c r="AU74" i="2"/>
  <c r="BC74" i="2"/>
  <c r="BB74" i="2"/>
  <c r="AR74" i="2"/>
  <c r="BD74" i="2"/>
  <c r="BF74" i="2"/>
  <c r="AT74" i="2"/>
  <c r="BH66" i="2"/>
  <c r="BI66" i="2" s="1"/>
  <c r="AT36" i="2"/>
  <c r="AU75" i="2"/>
  <c r="AX41" i="2"/>
  <c r="AV36" i="2"/>
  <c r="AU41" i="2"/>
  <c r="BA17" i="2"/>
  <c r="AS17" i="2"/>
  <c r="BE17" i="2"/>
  <c r="AW17" i="2"/>
  <c r="AX17" i="2"/>
  <c r="BG17" i="2"/>
  <c r="AV17" i="2"/>
  <c r="BD17" i="2"/>
  <c r="BF17" i="2"/>
  <c r="AU17" i="2"/>
  <c r="AT17" i="2"/>
  <c r="AY17" i="2"/>
  <c r="BC17" i="2"/>
  <c r="AR17" i="2"/>
  <c r="BB17" i="2"/>
  <c r="AZ17" i="2"/>
  <c r="AY61" i="2"/>
  <c r="BB64" i="2"/>
  <c r="AU64" i="2"/>
  <c r="AX64" i="2"/>
  <c r="BA78" i="2"/>
  <c r="AS78" i="2"/>
  <c r="BG78" i="2"/>
  <c r="AY78" i="2"/>
  <c r="BE78" i="2"/>
  <c r="AW78" i="2"/>
  <c r="BF78" i="2"/>
  <c r="AT78" i="2"/>
  <c r="BD78" i="2"/>
  <c r="AR78" i="2"/>
  <c r="BC78" i="2"/>
  <c r="BB78" i="2"/>
  <c r="AX78" i="2"/>
  <c r="AV78" i="2"/>
  <c r="AU78" i="2"/>
  <c r="AZ78" i="2"/>
  <c r="BD64" i="2"/>
  <c r="BD61" i="2"/>
  <c r="AX75" i="2"/>
  <c r="BA75" i="2"/>
  <c r="AW46" i="2"/>
  <c r="BA34" i="2"/>
  <c r="AS34" i="2"/>
  <c r="BF34" i="2"/>
  <c r="AX34" i="2"/>
  <c r="AW34" i="2"/>
  <c r="BG34" i="2"/>
  <c r="AV34" i="2"/>
  <c r="BE34" i="2"/>
  <c r="AU34" i="2"/>
  <c r="BD34" i="2"/>
  <c r="AT34" i="2"/>
  <c r="BC34" i="2"/>
  <c r="AR34" i="2"/>
  <c r="BB34" i="2"/>
  <c r="AZ34" i="2"/>
  <c r="AY34" i="2"/>
  <c r="BG45" i="2"/>
  <c r="BG37" i="2"/>
  <c r="AS33" i="2"/>
  <c r="BG38" i="2"/>
  <c r="BB31" i="2"/>
  <c r="AV48" i="2"/>
  <c r="BG48" i="2"/>
  <c r="AT45" i="2"/>
  <c r="BA41" i="2"/>
  <c r="AS37" i="2"/>
  <c r="BF36" i="2"/>
  <c r="AY35" i="2"/>
  <c r="AZ72" i="2"/>
  <c r="BE72" i="2"/>
  <c r="AX46" i="2"/>
  <c r="BG46" i="2"/>
  <c r="AV42" i="2"/>
  <c r="AT38" i="2"/>
  <c r="BF35" i="2"/>
  <c r="AS31" i="2"/>
  <c r="BG36" i="2"/>
  <c r="BA22" i="2"/>
  <c r="BG35" i="2"/>
  <c r="AZ22" i="2"/>
  <c r="AY41" i="2"/>
  <c r="AX25" i="2"/>
  <c r="BH25" i="2" s="1"/>
  <c r="BI25" i="2" s="1"/>
  <c r="BA13" i="2"/>
  <c r="AS13" i="2"/>
  <c r="BE13" i="2"/>
  <c r="AW13" i="2"/>
  <c r="AX13" i="2"/>
  <c r="BG13" i="2"/>
  <c r="AV13" i="2"/>
  <c r="BD13" i="2"/>
  <c r="BC13" i="2"/>
  <c r="BF13" i="2"/>
  <c r="AU13" i="2"/>
  <c r="AY13" i="2"/>
  <c r="AT13" i="2"/>
  <c r="AR13" i="2"/>
  <c r="BB13" i="2"/>
  <c r="AZ13" i="2"/>
  <c r="AX11" i="2"/>
  <c r="BF21" i="2"/>
  <c r="AY21" i="2"/>
  <c r="BG47" i="2"/>
  <c r="AY47" i="2"/>
  <c r="AZ47" i="2"/>
  <c r="BF47" i="2"/>
  <c r="AW47" i="2"/>
  <c r="BE47" i="2"/>
  <c r="AV47" i="2"/>
  <c r="BB47" i="2"/>
  <c r="AS47" i="2"/>
  <c r="BD47" i="2"/>
  <c r="BC47" i="2"/>
  <c r="BA47" i="2"/>
  <c r="AX47" i="2"/>
  <c r="AU47" i="2"/>
  <c r="AT47" i="2"/>
  <c r="AR47" i="2"/>
  <c r="AR75" i="2"/>
  <c r="AY75" i="2"/>
  <c r="BH80" i="2"/>
  <c r="BI80" i="2" s="1"/>
  <c r="AZ61" i="2"/>
  <c r="AT61" i="2"/>
  <c r="AV61" i="2"/>
  <c r="BF61" i="2"/>
  <c r="AR61" i="2"/>
  <c r="BE61" i="2"/>
  <c r="AZ75" i="2"/>
  <c r="BH70" i="2"/>
  <c r="BI70" i="2" s="1"/>
  <c r="BF28" i="2"/>
  <c r="AX28" i="2"/>
  <c r="BE28" i="2"/>
  <c r="AV28" i="2"/>
  <c r="BD28" i="2"/>
  <c r="AU28" i="2"/>
  <c r="BC28" i="2"/>
  <c r="AT28" i="2"/>
  <c r="BB28" i="2"/>
  <c r="AS28" i="2"/>
  <c r="AZ28" i="2"/>
  <c r="BG28" i="2"/>
  <c r="AW28" i="2"/>
  <c r="AR28" i="2"/>
  <c r="BA28" i="2"/>
  <c r="AY28" i="2"/>
  <c r="BC36" i="2"/>
  <c r="BE48" i="2"/>
  <c r="BF46" i="2"/>
  <c r="BB45" i="2"/>
  <c r="AT41" i="2"/>
  <c r="BA37" i="2"/>
  <c r="AS36" i="2"/>
  <c r="AR72" i="2"/>
  <c r="AY72" i="2"/>
  <c r="AS46" i="2"/>
  <c r="BB38" i="2"/>
  <c r="AS35" i="2"/>
  <c r="BA31" i="2"/>
  <c r="AU36" i="2"/>
  <c r="AT22" i="2"/>
  <c r="BC22" i="2"/>
  <c r="AY45" i="2"/>
  <c r="AU21" i="2"/>
  <c r="BG21" i="2"/>
  <c r="BA29" i="2"/>
  <c r="BF29" i="2"/>
  <c r="AX29" i="2"/>
  <c r="AZ29" i="2"/>
  <c r="AY29" i="2"/>
  <c r="AW29" i="2"/>
  <c r="BG29" i="2"/>
  <c r="AV29" i="2"/>
  <c r="BD29" i="2"/>
  <c r="AT29" i="2"/>
  <c r="BC29" i="2"/>
  <c r="AS29" i="2"/>
  <c r="BB29" i="2"/>
  <c r="AR29" i="2"/>
  <c r="BE29" i="2"/>
  <c r="AU29" i="2"/>
  <c r="BA36" i="2"/>
  <c r="BG50" i="2"/>
  <c r="AY50" i="2"/>
  <c r="BF50" i="2"/>
  <c r="AX50" i="2"/>
  <c r="BD50" i="2"/>
  <c r="AT50" i="2"/>
  <c r="BB50" i="2"/>
  <c r="AR50" i="2"/>
  <c r="BA50" i="2"/>
  <c r="AV50" i="2"/>
  <c r="AZ50" i="2"/>
  <c r="AW50" i="2"/>
  <c r="AU50" i="2"/>
  <c r="AS50" i="2"/>
  <c r="BE50" i="2"/>
  <c r="BC50" i="2"/>
  <c r="BB46" i="2"/>
  <c r="BA19" i="2"/>
  <c r="AS19" i="2"/>
  <c r="BE19" i="2"/>
  <c r="AW19" i="2"/>
  <c r="BC19" i="2"/>
  <c r="AR19" i="2"/>
  <c r="BB19" i="2"/>
  <c r="AY19" i="2"/>
  <c r="AT19" i="2"/>
  <c r="AZ19" i="2"/>
  <c r="AX19" i="2"/>
  <c r="BG19" i="2"/>
  <c r="AV19" i="2"/>
  <c r="BF19" i="2"/>
  <c r="AU19" i="2"/>
  <c r="BD19" i="2"/>
  <c r="AX22" i="2"/>
  <c r="AV22" i="2"/>
  <c r="AW36" i="2"/>
  <c r="BA8" i="2"/>
  <c r="AS8" i="2"/>
  <c r="BE8" i="2"/>
  <c r="AV8" i="2"/>
  <c r="BD8" i="2"/>
  <c r="AU8" i="2"/>
  <c r="BB8" i="2"/>
  <c r="AR8" i="2"/>
  <c r="BC8" i="2"/>
  <c r="AT8" i="2"/>
  <c r="BF8" i="2"/>
  <c r="AZ8" i="2"/>
  <c r="AW8" i="2"/>
  <c r="BG8" i="2"/>
  <c r="AY8" i="2"/>
  <c r="AX8" i="2"/>
  <c r="AR22" i="2"/>
  <c r="AV21" i="2"/>
  <c r="AS21" i="2"/>
  <c r="BH21" i="2" s="1"/>
  <c r="BI21" i="2" s="1"/>
  <c r="BA14" i="2"/>
  <c r="AS14" i="2"/>
  <c r="BE14" i="2"/>
  <c r="AW14" i="2"/>
  <c r="BF14" i="2"/>
  <c r="AU14" i="2"/>
  <c r="BD14" i="2"/>
  <c r="AT14" i="2"/>
  <c r="AZ14" i="2"/>
  <c r="BC14" i="2"/>
  <c r="AR14" i="2"/>
  <c r="BB14" i="2"/>
  <c r="AV14" i="2"/>
  <c r="AY14" i="2"/>
  <c r="AX14" i="2"/>
  <c r="BG14" i="2"/>
  <c r="BD22" i="2"/>
  <c r="AX21" i="2"/>
  <c r="BA21" i="2"/>
  <c r="BA69" i="2"/>
  <c r="AS69" i="2"/>
  <c r="BE69" i="2"/>
  <c r="AW69" i="2"/>
  <c r="AX69" i="2"/>
  <c r="BG69" i="2"/>
  <c r="AV69" i="2"/>
  <c r="BF69" i="2"/>
  <c r="AU69" i="2"/>
  <c r="BB69" i="2"/>
  <c r="AZ69" i="2"/>
  <c r="BD69" i="2"/>
  <c r="BC69" i="2"/>
  <c r="AY69" i="2"/>
  <c r="AT69" i="2"/>
  <c r="AR69" i="2"/>
  <c r="AT46" i="2"/>
  <c r="BA65" i="2"/>
  <c r="AS65" i="2"/>
  <c r="BE65" i="2"/>
  <c r="AW65" i="2"/>
  <c r="AX65" i="2"/>
  <c r="BG65" i="2"/>
  <c r="AV65" i="2"/>
  <c r="BF65" i="2"/>
  <c r="AU65" i="2"/>
  <c r="BB65" i="2"/>
  <c r="AZ65" i="2"/>
  <c r="BD65" i="2"/>
  <c r="BC65" i="2"/>
  <c r="AY65" i="2"/>
  <c r="AR65" i="2"/>
  <c r="AT65" i="2"/>
  <c r="BB61" i="2"/>
  <c r="BC75" i="2"/>
  <c r="BE75" i="2"/>
  <c r="BE36" i="2"/>
  <c r="BG49" i="2"/>
  <c r="AY49" i="2"/>
  <c r="BF49" i="2"/>
  <c r="AW49" i="2"/>
  <c r="BD49" i="2"/>
  <c r="AU49" i="2"/>
  <c r="BC49" i="2"/>
  <c r="AT49" i="2"/>
  <c r="AZ49" i="2"/>
  <c r="BE49" i="2"/>
  <c r="BB49" i="2"/>
  <c r="BA49" i="2"/>
  <c r="AX49" i="2"/>
  <c r="AV49" i="2"/>
  <c r="AS49" i="2"/>
  <c r="AR49" i="2"/>
  <c r="BG41" i="2"/>
  <c r="BD35" i="2"/>
  <c r="AR35" i="2"/>
  <c r="BC45" i="2"/>
  <c r="BB35" i="2"/>
  <c r="AX45" i="2"/>
  <c r="AZ41" i="2"/>
  <c r="AV37" i="2"/>
  <c r="BD46" i="2"/>
  <c r="BF72" i="2"/>
  <c r="AX38" i="2"/>
  <c r="BE33" i="2"/>
  <c r="AU33" i="2"/>
  <c r="BC33" i="2"/>
  <c r="AR33" i="2"/>
  <c r="BE22" i="2"/>
  <c r="BA15" i="2"/>
  <c r="AS15" i="2"/>
  <c r="BE15" i="2"/>
  <c r="AW15" i="2"/>
  <c r="BC15" i="2"/>
  <c r="AR15" i="2"/>
  <c r="BB15" i="2"/>
  <c r="AX15" i="2"/>
  <c r="AZ15" i="2"/>
  <c r="AY15" i="2"/>
  <c r="BD15" i="2"/>
  <c r="BG15" i="2"/>
  <c r="AV15" i="2"/>
  <c r="BF15" i="2"/>
  <c r="AU15" i="2"/>
  <c r="AT15" i="2"/>
  <c r="BH20" i="2"/>
  <c r="BI20" i="2" s="1"/>
  <c r="BC21" i="2"/>
  <c r="BH11" i="2" l="1"/>
  <c r="BI11" i="2" s="1"/>
  <c r="BH37" i="2"/>
  <c r="BI37" i="2" s="1"/>
  <c r="BH44" i="2"/>
  <c r="BI44" i="2" s="1"/>
  <c r="BH58" i="2"/>
  <c r="BI58" i="2" s="1"/>
  <c r="BH13" i="2"/>
  <c r="BI13" i="2" s="1"/>
  <c r="BH60" i="2"/>
  <c r="BI60" i="2" s="1"/>
  <c r="BH39" i="2"/>
  <c r="BI39" i="2" s="1"/>
  <c r="BH27" i="2"/>
  <c r="BI27" i="2" s="1"/>
  <c r="BH48" i="2"/>
  <c r="BI48" i="2" s="1"/>
  <c r="BH43" i="2"/>
  <c r="BI43" i="2" s="1"/>
  <c r="BH33" i="2"/>
  <c r="BI33" i="2" s="1"/>
  <c r="BH31" i="2"/>
  <c r="BI31" i="2" s="1"/>
  <c r="BH29" i="2"/>
  <c r="BI29" i="2" s="1"/>
  <c r="BH42" i="2"/>
  <c r="BI42" i="2" s="1"/>
  <c r="BH8" i="2"/>
  <c r="BH47" i="2"/>
  <c r="BI47" i="2" s="1"/>
  <c r="BH22" i="2"/>
  <c r="BI22" i="2" s="1"/>
  <c r="BH45" i="2"/>
  <c r="BI45" i="2" s="1"/>
  <c r="BH32" i="2"/>
  <c r="BI32" i="2" s="1"/>
  <c r="BH38" i="2"/>
  <c r="BI38" i="2" s="1"/>
  <c r="BH64" i="2"/>
  <c r="BI64" i="2" s="1"/>
  <c r="BH15" i="2"/>
  <c r="BI15" i="2" s="1"/>
  <c r="BH81" i="2"/>
  <c r="BI81" i="2" s="1"/>
  <c r="BH30" i="2"/>
  <c r="BI30" i="2" s="1"/>
  <c r="BH82" i="2"/>
  <c r="BI82" i="2" s="1"/>
  <c r="BH55" i="2"/>
  <c r="BI55" i="2" s="1"/>
  <c r="BH79" i="2"/>
  <c r="BI79" i="2" s="1"/>
  <c r="BH53" i="2"/>
  <c r="BI53" i="2" s="1"/>
  <c r="BH50" i="2"/>
  <c r="BI50" i="2" s="1"/>
  <c r="BH36" i="2"/>
  <c r="BI36" i="2" s="1"/>
  <c r="BH24" i="2"/>
  <c r="BI24" i="2" s="1"/>
  <c r="BH71" i="2"/>
  <c r="BI71" i="2" s="1"/>
  <c r="BH54" i="2"/>
  <c r="BI54" i="2" s="1"/>
  <c r="BH28" i="2"/>
  <c r="BI28" i="2" s="1"/>
  <c r="BH19" i="2"/>
  <c r="BI19" i="2" s="1"/>
  <c r="BH52" i="2"/>
  <c r="BI52" i="2" s="1"/>
  <c r="BH18" i="2"/>
  <c r="BI18" i="2" s="1"/>
  <c r="BH41" i="2"/>
  <c r="BI41" i="2" s="1"/>
  <c r="BH59" i="2"/>
  <c r="BI59" i="2" s="1"/>
  <c r="BH35" i="2"/>
  <c r="BI35" i="2" s="1"/>
  <c r="BH61" i="2"/>
  <c r="BI61" i="2" s="1"/>
  <c r="BH75" i="2"/>
  <c r="BI75" i="2" s="1"/>
  <c r="BH51" i="2"/>
  <c r="BI51" i="2" s="1"/>
  <c r="BH77" i="2"/>
  <c r="BI77" i="2" s="1"/>
  <c r="BH74" i="2"/>
  <c r="BI74" i="2" s="1"/>
  <c r="BH23" i="2"/>
  <c r="BI23" i="2" s="1"/>
  <c r="BH56" i="2"/>
  <c r="BI56" i="2" s="1"/>
  <c r="BH46" i="2"/>
  <c r="BI46" i="2" s="1"/>
  <c r="BH65" i="2"/>
  <c r="BI65" i="2" s="1"/>
  <c r="BH49" i="2"/>
  <c r="BI49" i="2" s="1"/>
  <c r="BH69" i="2"/>
  <c r="BI69" i="2" s="1"/>
  <c r="BH14" i="2"/>
  <c r="BI14" i="2" s="1"/>
  <c r="BH72" i="2"/>
  <c r="BI72" i="2" s="1"/>
  <c r="BH34" i="2"/>
  <c r="BI34" i="2" s="1"/>
  <c r="BH78" i="2"/>
  <c r="BI78" i="2" s="1"/>
  <c r="BH17" i="2"/>
  <c r="BI17" i="2" s="1"/>
  <c r="BH63" i="2"/>
  <c r="BI63" i="2" s="1"/>
  <c r="BH67" i="2"/>
  <c r="BI67" i="2" s="1"/>
  <c r="BI8" i="2" l="1"/>
  <c r="BH9" i="2" s="1"/>
  <c r="BI9" i="2" s="1"/>
</calcChain>
</file>

<file path=xl/sharedStrings.xml><?xml version="1.0" encoding="utf-8"?>
<sst xmlns="http://schemas.openxmlformats.org/spreadsheetml/2006/main" count="500" uniqueCount="129">
  <si>
    <t>SECRETARIA DE GOBIERNO                                                                                                                                                                                                                                                                                                                                                                                              ALCALDIA LOCAL DE CHAPINERO</t>
  </si>
  <si>
    <t xml:space="preserve">ANALISIS ESTUDIO DE MERCADO </t>
  </si>
  <si>
    <t>Estudio de Mercado cuyo objeto es: PRESTAR SERVICIOS DE SOPORTE TÉCNICO, MANTENIMIENTO PREVENTIVO Y CORRECTIVO DE EQUIPOS DE INFRAESTRUCTURA TECNOLÓGICA PROPIEDAD AL FONDO DE DESARROLLO LOCAL DE CHAPINERO</t>
  </si>
  <si>
    <t>PROVEEDOR 1</t>
  </si>
  <si>
    <t>PROVEEDOR 2</t>
  </si>
  <si>
    <t>PROVEEDOR 3</t>
  </si>
  <si>
    <t>PROVEEDOR 4</t>
  </si>
  <si>
    <t>PROVEEDOR 5</t>
  </si>
  <si>
    <t>PROVEEDOR 6</t>
  </si>
  <si>
    <t>PROVEEDOR 7</t>
  </si>
  <si>
    <t>PROVEEDOR 8</t>
  </si>
  <si>
    <t>PROVEEDOR 9</t>
  </si>
  <si>
    <t>PROVEEDOR 10</t>
  </si>
  <si>
    <t>PROVEEDOR 11</t>
  </si>
  <si>
    <t>PROVEEDOR 12</t>
  </si>
  <si>
    <t>PROVEEDOR 13</t>
  </si>
  <si>
    <t>PROVEEDOR 14</t>
  </si>
  <si>
    <t>PROVEEDOR 15</t>
  </si>
  <si>
    <t>PROVEEDOR 16</t>
  </si>
  <si>
    <t>MEDIANA</t>
  </si>
  <si>
    <t>PROMEDIO</t>
  </si>
  <si>
    <t>DESVIACIÓN</t>
  </si>
  <si>
    <t>DISPERSIÓN</t>
  </si>
  <si>
    <t>TECHO O TUNEL ALTO</t>
  </si>
  <si>
    <t>PISO TUNEL BAJO</t>
  </si>
  <si>
    <t xml:space="preserve">PRECIO REFERENCIA PARA CONTRATAR
VALOR UNITARIO
INCLUYE IVA </t>
  </si>
  <si>
    <t xml:space="preserve">PRECIO REFERENCIA PARA CONTRATAR
VALOR TOTAL
INCLUYE IVA  </t>
  </si>
  <si>
    <t>T&amp;S COMP TECNOLOGIA Y SERVICIOS SAS</t>
  </si>
  <si>
    <t>CONSULTORES Y ASESORES XR SAS</t>
  </si>
  <si>
    <t>CONSULTORES Y ASESORES TIC SAS</t>
  </si>
  <si>
    <t>JABO CIA SAS</t>
  </si>
  <si>
    <t>THINKCO</t>
  </si>
  <si>
    <t>DIPROELEC SAS</t>
  </si>
  <si>
    <t>HO SOLUCIONES PROFESIONALES SAS</t>
  </si>
  <si>
    <t xml:space="preserve">TINGER SAS </t>
  </si>
  <si>
    <t>"Nombre empresa"</t>
  </si>
  <si>
    <t>901958391-5</t>
  </si>
  <si>
    <t>900443711-4</t>
  </si>
  <si>
    <t xml:space="preserve">	9015104593</t>
  </si>
  <si>
    <t xml:space="preserve">	9004091215</t>
  </si>
  <si>
    <t>901.829.386 – 5</t>
  </si>
  <si>
    <t>900.521.355-1</t>
  </si>
  <si>
    <t>"NIT EMPRESA"</t>
  </si>
  <si>
    <t>ITEM</t>
  </si>
  <si>
    <t>SERVICIO</t>
  </si>
  <si>
    <t xml:space="preserve">DESCRIPCIÓN </t>
  </si>
  <si>
    <t xml:space="preserve">UNIDAD DE MEDIDA </t>
  </si>
  <si>
    <t>CANTIDAD</t>
  </si>
  <si>
    <t xml:space="preserve">VALOR UNITARIO IVA INCLUIDO </t>
  </si>
  <si>
    <t xml:space="preserve">VALOR TOTAL </t>
  </si>
  <si>
    <t>PERSONAL DE APOYO (8 HORAS EN SITIO)</t>
  </si>
  <si>
    <t>MES</t>
  </si>
  <si>
    <t xml:space="preserve">BOLSA DE REPUESTOS </t>
  </si>
  <si>
    <t>UNIDAD</t>
  </si>
  <si>
    <t>MEMORIA RAM DE 8GB DDR4 SODIMM</t>
  </si>
  <si>
    <t>MEMORIA RAM DE 16GB DDR4 SODIMM</t>
  </si>
  <si>
    <t>MEMORIA RAM DE 8GB DDR4 UDIMM</t>
  </si>
  <si>
    <t>MEMORIA RAM DE 16GB DDR4 UDIMM</t>
  </si>
  <si>
    <t>MEMORIA RAM DE 4GB DDR3 UDIMM</t>
  </si>
  <si>
    <t>MEMORIA RAM DE 8GB DDR3 UDIMM</t>
  </si>
  <si>
    <t>DISCO DURO SSD SATA III 500GB</t>
  </si>
  <si>
    <t>DISCO DURO SSD SATA III 254GB</t>
  </si>
  <si>
    <t>DISCO DURO SSD SATA III 128GB</t>
  </si>
  <si>
    <t>DISCO DURO SSD M.2 500GB</t>
  </si>
  <si>
    <t>DISCO DURO SSD M.2 250GB</t>
  </si>
  <si>
    <t>DISCO DURO SSD M.2 128GB</t>
  </si>
  <si>
    <t>FUENTE ALIMENTACIÓN 600W</t>
  </si>
  <si>
    <t>TECLADOS USB ALÁMBRICO CORPORATIVO IDIOMA ESPAÑOL</t>
  </si>
  <si>
    <t>TECLADO USB ALÁMBRICO CORPORATIVO DIVIDIDO ERGONÓMICO IDIOMA ESPAÑOL</t>
  </si>
  <si>
    <t>MOUSE USB ALÁMBRICO CORPORATIVO</t>
  </si>
  <si>
    <t>MOUSE USB ALÁMBRICO CORPORATIVO ERGONÓMICO</t>
  </si>
  <si>
    <t>MONITOR LCD 19 PULGADAS</t>
  </si>
  <si>
    <t>TARJETA RED ADAPTADOR WIFI PCI</t>
  </si>
  <si>
    <t>FUENTE 500W REAL</t>
  </si>
  <si>
    <t>BATERÍA PILA CR203 3V</t>
  </si>
  <si>
    <t>DISCO DURO SAS 3TB 5GBPS CON CADDY DELL 3,5</t>
  </si>
  <si>
    <t>DISCO DURO SAS 6TB 5GBPS CON CADDY DELL 3,5</t>
  </si>
  <si>
    <t>MEMORIA RAM DDR4 RDIMM 16 GB 2666 MHZ</t>
  </si>
  <si>
    <t>MEMORIA RAM DDR3 SODIMM 8 GB 1600 MHZ</t>
  </si>
  <si>
    <t>RECARGA ESPECIALIZADA DE TÓNER HP CF280X, CF281X PARA 25,000 FOLIOS</t>
  </si>
  <si>
    <t>RECARGA ESPECIALIZADA DE TÓNER HP W1470Y, CF237Y PARA 45,000 FOLIOS</t>
  </si>
  <si>
    <t>TÓNER ORIGINAL HP LASERJET MFP M630 CF281X</t>
  </si>
  <si>
    <t>TÓNER ORIGINAL HP LASERJET 400 MFP M425DN CF280X</t>
  </si>
  <si>
    <t>TÓNER ORIGINAL HP LASERJET MFP M631 37Y</t>
  </si>
  <si>
    <t>TÓNER ORIGINAL HP LASERJET MFP M634 W1470Y</t>
  </si>
  <si>
    <t>UNIDAD FUSORA ORIGINAL HP LASERJET MFP M630</t>
  </si>
  <si>
    <t>UNIDAD FUSORA ORIGINAL HP LASERJET 400 MFP M425DN</t>
  </si>
  <si>
    <t>UNIDAD FUSORA ORIGINAL HP LASERJET MFP M631, M634</t>
  </si>
  <si>
    <t>KIT RODILLOS IMPRESORA HP LASERJET MFP M631, M634</t>
  </si>
  <si>
    <t>KIT DE MANTENIMIENTO ORIGINAL HP LASERJET MFP M630</t>
  </si>
  <si>
    <t>KIT DE MANTENIMIENTO ORIGINAL HP LASERJET 400 MFP M425DN</t>
  </si>
  <si>
    <t>KIT DE MANTENIMIENTO ORIGINAL HP LASERJET MFP M631, M634</t>
  </si>
  <si>
    <t>UNIDAD FUSORA ORIGINAL LEXMARK T654</t>
  </si>
  <si>
    <t>KIT DE MANTENIMIENTO ORIGINAL LEXMARK T654</t>
  </si>
  <si>
    <t>UNIDAD FUSORA ORIGINAL LEXMARK MS812</t>
  </si>
  <si>
    <t>UNIDAD DE IMAGEN ORIGINAL LEXMARK MS812</t>
  </si>
  <si>
    <t>KIT DE MANTENIMIENTO ORIGINAL LEXMARK MS812</t>
  </si>
  <si>
    <t>DISPOSICIÓN FINAL AMBIENTALMENTE SEGURA DE RESIDUOS PELIGROSOS DECRETO 1076 DE 26 MAY 2015 TÍTULO 6 RESIDUOS PELIGROSOS)</t>
  </si>
  <si>
    <t>KIT RODILLOS ESCANER HP PRO N6600</t>
  </si>
  <si>
    <t>KIT RODILLOS ESCANER KODAK 2600</t>
  </si>
  <si>
    <t>LÁMPARA VIDEO BEAM</t>
  </si>
  <si>
    <t>VENTILADORES VIDEO BEAM</t>
  </si>
  <si>
    <t>CABLE DE VIDEO RGB VGA 1,5MTR</t>
  </si>
  <si>
    <t>CABLE DE VIDEO RGB VGA 3MTR</t>
  </si>
  <si>
    <t>CABLE DE VIDEO RGB VGA 8MTR</t>
  </si>
  <si>
    <t>CABLE VGA 1,5MTR</t>
  </si>
  <si>
    <t>CABLE HDMI 1 M</t>
  </si>
  <si>
    <t>CABLE HDMI 6 M</t>
  </si>
  <si>
    <t>CABLE HDMI 12 M</t>
  </si>
  <si>
    <t>CABLE DE PODER</t>
  </si>
  <si>
    <t>GUAYA DE SUJECIÓN CON CERROJO DE 4 DÍGITOS</t>
  </si>
  <si>
    <t>REGLA MULTITOMA DE 10 PUNTOS</t>
  </si>
  <si>
    <t>ESTACIÓN DE ACOPLAMIENTO DUALBAY USB3.0 SATA IDE HDD DE 2,5</t>
  </si>
  <si>
    <t>PATCH CORD CAT 6A DE 1,5 METROS</t>
  </si>
  <si>
    <t>PATCH CORD CAT 6A DE 3 METROS</t>
  </si>
  <si>
    <t>PATCH CORD DE FIBRA ÓPTICA SC/APC 3 METRO</t>
  </si>
  <si>
    <t>ADAPTADOR RGB A HDMI</t>
  </si>
  <si>
    <t>ADAPTADOR VGA A HDMI</t>
  </si>
  <si>
    <t>ADAPTADOR DE RED USB 3.0 A RJ45 ETHERNET LAN 1000MBPS REALES</t>
  </si>
  <si>
    <t>GENERADOR DE TONOS Y TESTER RJ45</t>
  </si>
  <si>
    <t>MODULO SFP CISCO 10Gb</t>
  </si>
  <si>
    <t>BATERIA AA RECARGABLES, INCLUYE CARGADOR POR 2 UNIDADES</t>
  </si>
  <si>
    <t>PASTA TÉRMICA REFRIGERANTE CREMA (COLOR GRIS) DISIPADORA HY510 JERINGA 20 ML</t>
  </si>
  <si>
    <t>KIT LIMPIEZA ELECTRÓNICA INCLUYE, ALCOHOL ISOPROPÍLICO AEROSOL 400ML, ESPUMA LIMPIADORA EN AEROSOL 400 ML, SILICONA AEROSOL 400ML, BROCHA, BAYETILLA BLANCA GRUESA Y DELGADA</t>
  </si>
  <si>
    <t>CABLE DE AUDIO 2X2 DE 10 METROS MARCA DIGITAL</t>
  </si>
  <si>
    <t>CABLE DE AUDIO 2X1 DE 5 METROS MARCA DIGITAL</t>
  </si>
  <si>
    <t>ADAPTADOR M.2 A USB</t>
  </si>
  <si>
    <t>TOTAL</t>
  </si>
  <si>
    <t>BIEN Y/O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</si>
</sst>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###\ ###\ ###"/>
    <numFmt numFmtId="167" formatCode="\$\ #,##0.00"/>
  </numFmts>
  <fonts count="1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entury Gothic"/>
      <family val="2"/>
    </font>
    <font>
      <b/>
      <sz val="10"/>
      <name val="Century Gothic"/>
      <family val="2"/>
    </font>
    <font>
      <b/>
      <sz val="10"/>
      <color theme="1"/>
      <name val="Century Gothic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sz val="10"/>
      <color rgb="FFFF0000"/>
      <name val="Century Gothic"/>
      <family val="2"/>
    </font>
    <font>
      <b/>
      <sz val="8"/>
      <color rgb="FF000000"/>
      <name val="Century Gothic"/>
      <family val="2"/>
    </font>
    <font>
      <sz val="10"/>
      <color rgb="FF000000"/>
      <name val="Calibri"/>
      <family val="2"/>
      <scheme val="minor"/>
    </font>
    <font>
      <b/>
      <sz val="12"/>
      <color theme="1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rgb="FFFF99CC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A9D08E"/>
        <bgColor rgb="FFFF99CC"/>
      </patternFill>
    </fill>
    <fill>
      <patternFill patternType="solid">
        <fgColor rgb="FFA9D08E"/>
        <bgColor indexed="64"/>
      </patternFill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2" fontId="2" fillId="0" borderId="0" xfId="0" applyNumberFormat="1" applyFont="1"/>
    <xf numFmtId="165" fontId="2" fillId="0" borderId="0" xfId="2" applyNumberFormat="1" applyFont="1" applyFill="1" applyBorder="1" applyAlignment="1">
      <alignment vertical="center"/>
    </xf>
    <xf numFmtId="42" fontId="2" fillId="0" borderId="0" xfId="0" applyNumberFormat="1" applyFont="1" applyAlignment="1">
      <alignment vertical="center"/>
    </xf>
    <xf numFmtId="44" fontId="7" fillId="0" borderId="0" xfId="0" applyNumberFormat="1" applyFont="1"/>
    <xf numFmtId="0" fontId="7" fillId="0" borderId="0" xfId="0" applyFont="1"/>
    <xf numFmtId="165" fontId="7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42" fontId="2" fillId="0" borderId="1" xfId="3" applyFont="1" applyFill="1" applyBorder="1" applyAlignment="1">
      <alignment vertical="center"/>
    </xf>
    <xf numFmtId="44" fontId="2" fillId="0" borderId="1" xfId="2" applyFont="1" applyFill="1" applyBorder="1" applyAlignment="1">
      <alignment vertical="center"/>
    </xf>
    <xf numFmtId="44" fontId="2" fillId="0" borderId="1" xfId="2" applyFont="1" applyBorder="1" applyAlignment="1">
      <alignment vertical="center"/>
    </xf>
    <xf numFmtId="42" fontId="4" fillId="4" borderId="1" xfId="0" applyNumberFormat="1" applyFont="1" applyFill="1" applyBorder="1" applyAlignment="1">
      <alignment vertical="center"/>
    </xf>
    <xf numFmtId="42" fontId="4" fillId="4" borderId="1" xfId="0" applyNumberFormat="1" applyFont="1" applyFill="1" applyBorder="1" applyAlignment="1">
      <alignment horizontal="center" vertical="center"/>
    </xf>
    <xf numFmtId="44" fontId="4" fillId="4" borderId="1" xfId="2" applyFont="1" applyFill="1" applyBorder="1" applyAlignment="1">
      <alignment horizontal="center" vertical="center"/>
    </xf>
    <xf numFmtId="165" fontId="4" fillId="5" borderId="1" xfId="0" applyNumberFormat="1" applyFont="1" applyFill="1" applyBorder="1" applyAlignment="1">
      <alignment vertical="center"/>
    </xf>
    <xf numFmtId="0" fontId="9" fillId="0" borderId="0" xfId="0" applyFont="1"/>
    <xf numFmtId="167" fontId="0" fillId="0" borderId="0" xfId="0" applyNumberFormat="1"/>
    <xf numFmtId="44" fontId="2" fillId="0" borderId="0" xfId="0" applyNumberFormat="1" applyFont="1"/>
    <xf numFmtId="42" fontId="2" fillId="0" borderId="0" xfId="3" applyFont="1" applyAlignment="1">
      <alignment vertical="center"/>
    </xf>
    <xf numFmtId="42" fontId="4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2" fontId="2" fillId="0" borderId="0" xfId="3" applyFont="1" applyBorder="1" applyAlignment="1">
      <alignment vertical="center"/>
    </xf>
    <xf numFmtId="42" fontId="2" fillId="0" borderId="0" xfId="3" applyFont="1" applyBorder="1"/>
    <xf numFmtId="42" fontId="2" fillId="6" borderId="1" xfId="3" applyFont="1" applyFill="1" applyBorder="1" applyAlignment="1">
      <alignment vertical="center"/>
    </xf>
    <xf numFmtId="42" fontId="2" fillId="6" borderId="1" xfId="3" applyFont="1" applyFill="1" applyBorder="1" applyAlignment="1">
      <alignment vertical="center" wrapText="1"/>
    </xf>
    <xf numFmtId="44" fontId="2" fillId="7" borderId="1" xfId="2" applyFont="1" applyFill="1" applyBorder="1" applyAlignment="1">
      <alignment vertical="center"/>
    </xf>
    <xf numFmtId="9" fontId="2" fillId="7" borderId="1" xfId="4" applyFont="1" applyFill="1" applyBorder="1" applyAlignment="1">
      <alignment horizontal="center" vertical="center"/>
    </xf>
    <xf numFmtId="165" fontId="2" fillId="7" borderId="2" xfId="0" applyNumberFormat="1" applyFont="1" applyFill="1" applyBorder="1" applyAlignment="1">
      <alignment vertical="center"/>
    </xf>
    <xf numFmtId="164" fontId="2" fillId="6" borderId="1" xfId="1" applyNumberFormat="1" applyFont="1" applyFill="1" applyBorder="1" applyAlignment="1">
      <alignment vertical="center"/>
    </xf>
    <xf numFmtId="0" fontId="2" fillId="6" borderId="1" xfId="3" applyNumberFormat="1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165" fontId="2" fillId="7" borderId="1" xfId="0" applyNumberFormat="1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42" fontId="2" fillId="6" borderId="4" xfId="3" applyFont="1" applyFill="1" applyBorder="1" applyAlignment="1">
      <alignment vertical="center" wrapText="1"/>
    </xf>
    <xf numFmtId="164" fontId="2" fillId="6" borderId="4" xfId="1" applyNumberFormat="1" applyFont="1" applyFill="1" applyBorder="1" applyAlignment="1">
      <alignment vertical="center"/>
    </xf>
    <xf numFmtId="0" fontId="2" fillId="6" borderId="4" xfId="3" applyNumberFormat="1" applyFont="1" applyFill="1" applyBorder="1" applyAlignment="1">
      <alignment vertical="center"/>
    </xf>
    <xf numFmtId="44" fontId="2" fillId="7" borderId="4" xfId="2" applyFont="1" applyFill="1" applyBorder="1" applyAlignment="1">
      <alignment vertical="center"/>
    </xf>
    <xf numFmtId="165" fontId="2" fillId="7" borderId="4" xfId="0" applyNumberFormat="1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64" fontId="8" fillId="3" borderId="6" xfId="1" applyNumberFormat="1" applyFont="1" applyFill="1" applyBorder="1" applyAlignment="1">
      <alignment vertical="center" wrapText="1"/>
    </xf>
    <xf numFmtId="164" fontId="8" fillId="3" borderId="7" xfId="1" applyNumberFormat="1" applyFont="1" applyFill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/>
    </xf>
    <xf numFmtId="44" fontId="10" fillId="4" borderId="1" xfId="2" applyFont="1" applyFill="1" applyBorder="1" applyAlignment="1">
      <alignment horizontal="center" vertical="center"/>
    </xf>
    <xf numFmtId="165" fontId="10" fillId="5" borderId="1" xfId="0" applyNumberFormat="1" applyFont="1" applyFill="1" applyBorder="1" applyAlignment="1">
      <alignment vertical="center"/>
    </xf>
    <xf numFmtId="165" fontId="2" fillId="0" borderId="0" xfId="0" applyNumberFormat="1" applyFont="1"/>
    <xf numFmtId="0" fontId="5" fillId="10" borderId="1" xfId="0" applyFont="1" applyFill="1" applyBorder="1" applyAlignment="1">
      <alignment horizontal="center" vertical="center" wrapText="1"/>
    </xf>
    <xf numFmtId="164" fontId="8" fillId="9" borderId="4" xfId="1" applyNumberFormat="1" applyFont="1" applyFill="1" applyBorder="1" applyAlignment="1">
      <alignment horizontal="center" vertical="center" wrapText="1"/>
    </xf>
    <xf numFmtId="164" fontId="8" fillId="3" borderId="4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11" borderId="1" xfId="0" applyFont="1" applyFill="1" applyBorder="1" applyAlignment="1">
      <alignment horizontal="center" vertical="center" wrapText="1"/>
    </xf>
    <xf numFmtId="42" fontId="2" fillId="11" borderId="2" xfId="3" applyFont="1" applyFill="1" applyBorder="1" applyAlignment="1">
      <alignment horizontal="center" vertical="center"/>
    </xf>
    <xf numFmtId="42" fontId="2" fillId="11" borderId="11" xfId="3" applyFont="1" applyFill="1" applyBorder="1" applyAlignment="1">
      <alignment horizontal="center" vertical="center"/>
    </xf>
    <xf numFmtId="42" fontId="2" fillId="11" borderId="3" xfId="3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8" fillId="0" borderId="8" xfId="1" applyNumberFormat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>
      <alignment horizontal="center" vertical="center"/>
    </xf>
    <xf numFmtId="164" fontId="8" fillId="0" borderId="9" xfId="1" applyNumberFormat="1" applyFont="1" applyFill="1" applyBorder="1" applyAlignment="1">
      <alignment horizontal="center" vertical="center"/>
    </xf>
    <xf numFmtId="164" fontId="8" fillId="0" borderId="10" xfId="1" applyNumberFormat="1" applyFont="1" applyFill="1" applyBorder="1" applyAlignment="1">
      <alignment horizontal="center" vertical="center"/>
    </xf>
    <xf numFmtId="166" fontId="4" fillId="6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 wrapText="1"/>
    </xf>
    <xf numFmtId="166" fontId="4" fillId="6" borderId="2" xfId="0" applyNumberFormat="1" applyFont="1" applyFill="1" applyBorder="1" applyAlignment="1">
      <alignment horizontal="center" vertical="center" wrapText="1"/>
    </xf>
    <xf numFmtId="166" fontId="4" fillId="6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</cellXfs>
  <cellStyles count="5">
    <cellStyle name="Millares" xfId="1" builtinId="3"/>
    <cellStyle name="Moneda" xfId="2" builtinId="4"/>
    <cellStyle name="Moneda [0]" xfId="3" builtinId="7"/>
    <cellStyle name="Normal" xfId="0" builtinId="0"/>
    <cellStyle name="Porcentaje" xfId="4" builtinId="5"/>
  </cellStyles>
  <dxfs count="0"/>
  <tableStyles count="0" defaultTableStyle="TableStyleMedium2" defaultPivotStyle="PivotStyleLight16"/>
  <colors>
    <mruColors>
      <color rgb="FFD9D9D9"/>
      <color rgb="FFA9D0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1822450</xdr:colOff>
      <xdr:row>0</xdr:row>
      <xdr:rowOff>38100</xdr:rowOff>
    </xdr:from>
    <xdr:to>
      <xdr:col>2</xdr:col>
      <xdr:colOff>2584450</xdr:colOff>
      <xdr:row>0</xdr:row>
      <xdr:rowOff>752475</xdr:rowOff>
    </xdr:to>
    <xdr:pic>
      <xdr:nvPicPr>
        <xdr:cNvPr id="2" name="gráficos1">
          <a:extLst>
            <a:ext uri="{FF2B5EF4-FFF2-40B4-BE49-F238E27FC236}">
              <a16:creationId xmlns:a16="http://schemas.microsoft.com/office/drawing/2014/main" id="{AEDF6787-FFBE-47F8-A40B-68A3D3DD77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2550" y="38100"/>
          <a:ext cx="762000" cy="71437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16415-A4DE-4EB7-A5D1-EFB3972A75B6}">
  <dimension ref="A1:BJ97"/>
  <sheetViews>
    <sheetView tabSelected="1" zoomScale="70" zoomScaleNormal="70" workbookViewId="0">
      <pane xSplit="5" ySplit="8" topLeftCell="F76" activePane="bottomRight" state="frozen"/>
      <selection pane="topRight" activeCell="H1" sqref="H1"/>
      <selection pane="bottomLeft" activeCell="A8" sqref="A8"/>
      <selection pane="bottomRight" activeCell="AU4" sqref="AU4:AU7"/>
    </sheetView>
  </sheetViews>
  <sheetFormatPr baseColWidth="10" defaultColWidth="11.42578125" defaultRowHeight="13.5" x14ac:dyDescent="0.25"/>
  <cols>
    <col min="1" max="1" width="8.140625" style="6" bestFit="1" customWidth="1"/>
    <col min="2" max="2" width="44" style="6" customWidth="1"/>
    <col min="3" max="3" width="39.140625" style="1" hidden="1" customWidth="1"/>
    <col min="4" max="4" width="12.42578125" style="1" customWidth="1"/>
    <col min="5" max="5" width="12.42578125" style="6" customWidth="1"/>
    <col min="6" max="18" width="14.85546875" style="1" customWidth="1"/>
    <col min="19" max="19" width="15.42578125" style="1" bestFit="1" customWidth="1"/>
    <col min="20" max="20" width="16.42578125" style="1" bestFit="1" customWidth="1"/>
    <col min="21" max="21" width="15.42578125" style="1" customWidth="1"/>
    <col min="22" max="22" width="14.42578125" style="1" hidden="1" customWidth="1"/>
    <col min="23" max="23" width="12" style="1" hidden="1" customWidth="1"/>
    <col min="24" max="24" width="14.42578125" style="1" hidden="1" customWidth="1"/>
    <col min="25" max="25" width="13" style="1" hidden="1" customWidth="1"/>
    <col min="26" max="26" width="14.42578125" style="1" hidden="1" customWidth="1"/>
    <col min="27" max="27" width="13" style="1" hidden="1" customWidth="1"/>
    <col min="28" max="28" width="14.42578125" style="1" hidden="1" customWidth="1"/>
    <col min="29" max="29" width="13" style="1" hidden="1" customWidth="1"/>
    <col min="30" max="30" width="14.42578125" style="1" hidden="1" customWidth="1"/>
    <col min="31" max="31" width="13" style="1" hidden="1" customWidth="1"/>
    <col min="32" max="32" width="14.42578125" style="1" hidden="1" customWidth="1"/>
    <col min="33" max="33" width="13" style="1" hidden="1" customWidth="1"/>
    <col min="34" max="34" width="14.42578125" style="1" hidden="1" customWidth="1"/>
    <col min="35" max="35" width="13" style="1" hidden="1" customWidth="1"/>
    <col min="36" max="36" width="14.42578125" style="1" hidden="1" customWidth="1"/>
    <col min="37" max="37" width="13" style="1" hidden="1" customWidth="1"/>
    <col min="38" max="43" width="17.140625" style="1" customWidth="1"/>
    <col min="44" max="44" width="16.5703125" style="1" customWidth="1"/>
    <col min="45" max="45" width="18" style="1" customWidth="1"/>
    <col min="46" max="46" width="14.42578125" style="1" customWidth="1"/>
    <col min="47" max="47" width="17.5703125" style="1" customWidth="1"/>
    <col min="48" max="48" width="17.85546875" style="1" customWidth="1"/>
    <col min="49" max="49" width="16.28515625" style="1" customWidth="1"/>
    <col min="50" max="50" width="21.5703125" style="1" customWidth="1"/>
    <col min="51" max="51" width="14.42578125" style="1" customWidth="1"/>
    <col min="52" max="55" width="14.42578125" style="1" hidden="1" customWidth="1"/>
    <col min="56" max="57" width="14.42578125" hidden="1" customWidth="1"/>
    <col min="58" max="59" width="14.42578125" style="1" hidden="1" customWidth="1"/>
    <col min="60" max="60" width="23.140625" style="1" bestFit="1" customWidth="1"/>
    <col min="61" max="61" width="16.42578125" style="1" customWidth="1"/>
    <col min="62" max="62" width="13.85546875" style="1" bestFit="1" customWidth="1"/>
    <col min="63" max="16384" width="11.42578125" style="1"/>
  </cols>
  <sheetData>
    <row r="1" spans="1:62" ht="30" customHeight="1" x14ac:dyDescent="0.25">
      <c r="A1" s="75"/>
      <c r="B1" s="75"/>
      <c r="C1" s="75"/>
      <c r="D1" s="75"/>
      <c r="E1" s="75"/>
      <c r="F1" s="75"/>
      <c r="G1" s="76"/>
    </row>
    <row r="2" spans="1:62" ht="27.75" customHeight="1" x14ac:dyDescent="0.25">
      <c r="A2" s="77" t="s">
        <v>0</v>
      </c>
      <c r="B2" s="77"/>
      <c r="C2" s="77"/>
      <c r="D2" s="77"/>
      <c r="E2" s="77"/>
      <c r="F2" s="77"/>
      <c r="G2" s="78"/>
    </row>
    <row r="3" spans="1:62" x14ac:dyDescent="0.25">
      <c r="A3" s="79" t="s">
        <v>1</v>
      </c>
      <c r="B3" s="79"/>
      <c r="C3" s="79"/>
      <c r="D3" s="79"/>
      <c r="E3" s="79"/>
      <c r="F3" s="79"/>
      <c r="G3" s="80"/>
    </row>
    <row r="4" spans="1:62" ht="24.75" customHeight="1" x14ac:dyDescent="0.25">
      <c r="A4" s="72" t="s">
        <v>2</v>
      </c>
      <c r="B4" s="72"/>
      <c r="C4" s="72"/>
      <c r="D4" s="72"/>
      <c r="E4" s="72"/>
      <c r="F4" s="81" t="s">
        <v>3</v>
      </c>
      <c r="G4" s="82"/>
      <c r="H4" s="68" t="s">
        <v>4</v>
      </c>
      <c r="I4" s="68"/>
      <c r="J4" s="68" t="s">
        <v>5</v>
      </c>
      <c r="K4" s="68"/>
      <c r="L4" s="68" t="s">
        <v>6</v>
      </c>
      <c r="M4" s="68"/>
      <c r="N4" s="68" t="s">
        <v>7</v>
      </c>
      <c r="O4" s="68"/>
      <c r="P4" s="68" t="s">
        <v>8</v>
      </c>
      <c r="Q4" s="68"/>
      <c r="R4" s="68" t="s">
        <v>9</v>
      </c>
      <c r="S4" s="68"/>
      <c r="T4" s="68" t="s">
        <v>10</v>
      </c>
      <c r="U4" s="68"/>
      <c r="V4" s="68" t="s">
        <v>11</v>
      </c>
      <c r="W4" s="68"/>
      <c r="X4" s="68" t="s">
        <v>12</v>
      </c>
      <c r="Y4" s="68"/>
      <c r="Z4" s="68" t="s">
        <v>13</v>
      </c>
      <c r="AA4" s="68"/>
      <c r="AB4" s="68" t="s">
        <v>14</v>
      </c>
      <c r="AC4" s="68"/>
      <c r="AD4" s="68" t="s">
        <v>15</v>
      </c>
      <c r="AE4" s="68"/>
      <c r="AF4" s="68" t="s">
        <v>16</v>
      </c>
      <c r="AG4" s="68"/>
      <c r="AH4" s="68" t="s">
        <v>17</v>
      </c>
      <c r="AI4" s="68"/>
      <c r="AJ4" s="68" t="s">
        <v>18</v>
      </c>
      <c r="AK4" s="68"/>
      <c r="AL4" s="69" t="s">
        <v>19</v>
      </c>
      <c r="AM4" s="69" t="s">
        <v>20</v>
      </c>
      <c r="AN4" s="69" t="s">
        <v>21</v>
      </c>
      <c r="AO4" s="69" t="s">
        <v>22</v>
      </c>
      <c r="AP4" s="69" t="s">
        <v>23</v>
      </c>
      <c r="AQ4" s="69" t="s">
        <v>24</v>
      </c>
      <c r="AR4" s="61" t="str">
        <f>IF(F5&lt;&gt;"",F5,"")</f>
        <v>T&amp;S COMP TECNOLOGIA Y SERVICIOS SAS</v>
      </c>
      <c r="AS4" s="61" t="str">
        <f>IF(H5&lt;&gt;"",H5,"")</f>
        <v>CONSULTORES Y ASESORES XR SAS</v>
      </c>
      <c r="AT4" s="61" t="str">
        <f>IF(J5&lt;&gt;"",J5,"")</f>
        <v>CONSULTORES Y ASESORES TIC SAS</v>
      </c>
      <c r="AU4" s="61" t="str">
        <f>IF(L5&lt;&gt;"",L5,"")</f>
        <v>JABO CIA SAS</v>
      </c>
      <c r="AV4" s="61" t="str">
        <f>IF(N5&lt;&gt;"",N5,"")</f>
        <v>THINKCO</v>
      </c>
      <c r="AW4" s="61" t="str">
        <f>IF(P5&lt;&gt;"",P5,"")</f>
        <v>DIPROELEC SAS</v>
      </c>
      <c r="AX4" s="61" t="str">
        <f>IF(R5&lt;&gt;"",R5,"")</f>
        <v>HO SOLUCIONES PROFESIONALES SAS</v>
      </c>
      <c r="AY4" s="61" t="str">
        <f>IF(T5&lt;&gt;"",T5,"")</f>
        <v xml:space="preserve">TINGER SAS </v>
      </c>
      <c r="AZ4" s="61" t="str">
        <f>IF(V5&lt;&gt;"",V5,"")</f>
        <v>"Nombre empresa"</v>
      </c>
      <c r="BA4" s="61" t="str">
        <f>IF(X5&lt;&gt;"",X5,"")</f>
        <v>"Nombre empresa"</v>
      </c>
      <c r="BB4" s="61" t="str">
        <f>IF(Z5&lt;&gt;"",Z5,"")</f>
        <v>"Nombre empresa"</v>
      </c>
      <c r="BC4" s="61" t="str">
        <f>IF(AB5&lt;&gt;"",AB5,"")</f>
        <v>"Nombre empresa"</v>
      </c>
      <c r="BD4" s="61" t="str">
        <f>IF(AD5&lt;&gt;"",AD5,"")</f>
        <v>"Nombre empresa"</v>
      </c>
      <c r="BE4" s="61" t="str">
        <f>IF(AF5&lt;&gt;"",AF5,"")</f>
        <v>"Nombre empresa"</v>
      </c>
      <c r="BF4" s="61" t="str">
        <f>IF(AH5&lt;&gt;"",AH5,"")</f>
        <v>"Nombre empresa"</v>
      </c>
      <c r="BG4" s="62" t="str">
        <f>IF(AJ5&lt;&gt;"",AJ5,"")</f>
        <v>"Nombre empresa"</v>
      </c>
      <c r="BH4" s="63"/>
      <c r="BI4" s="64"/>
    </row>
    <row r="5" spans="1:62" ht="35.25" customHeight="1" x14ac:dyDescent="0.25">
      <c r="A5" s="72"/>
      <c r="B5" s="72"/>
      <c r="C5" s="72"/>
      <c r="D5" s="72"/>
      <c r="E5" s="72"/>
      <c r="F5" s="83" t="s">
        <v>27</v>
      </c>
      <c r="G5" s="84"/>
      <c r="H5" s="70" t="s">
        <v>28</v>
      </c>
      <c r="I5" s="70"/>
      <c r="J5" s="70" t="s">
        <v>29</v>
      </c>
      <c r="K5" s="70"/>
      <c r="L5" s="70" t="s">
        <v>30</v>
      </c>
      <c r="M5" s="70"/>
      <c r="N5" s="70" t="s">
        <v>31</v>
      </c>
      <c r="O5" s="70"/>
      <c r="P5" s="70" t="s">
        <v>32</v>
      </c>
      <c r="Q5" s="70"/>
      <c r="R5" s="70" t="s">
        <v>33</v>
      </c>
      <c r="S5" s="70"/>
      <c r="T5" s="70" t="s">
        <v>34</v>
      </c>
      <c r="U5" s="70"/>
      <c r="V5" s="70" t="s">
        <v>35</v>
      </c>
      <c r="W5" s="70"/>
      <c r="X5" s="70" t="s">
        <v>35</v>
      </c>
      <c r="Y5" s="70"/>
      <c r="Z5" s="70" t="s">
        <v>35</v>
      </c>
      <c r="AA5" s="70"/>
      <c r="AB5" s="70" t="s">
        <v>35</v>
      </c>
      <c r="AC5" s="70"/>
      <c r="AD5" s="70" t="s">
        <v>35</v>
      </c>
      <c r="AE5" s="70"/>
      <c r="AF5" s="70" t="s">
        <v>35</v>
      </c>
      <c r="AG5" s="70"/>
      <c r="AH5" s="70" t="s">
        <v>35</v>
      </c>
      <c r="AI5" s="70"/>
      <c r="AJ5" s="70" t="s">
        <v>35</v>
      </c>
      <c r="AK5" s="70"/>
      <c r="AL5" s="69"/>
      <c r="AM5" s="69" t="s">
        <v>20</v>
      </c>
      <c r="AN5" s="69" t="s">
        <v>21</v>
      </c>
      <c r="AO5" s="69" t="s">
        <v>22</v>
      </c>
      <c r="AP5" s="69" t="s">
        <v>23</v>
      </c>
      <c r="AQ5" s="69" t="s">
        <v>24</v>
      </c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2"/>
      <c r="BH5" s="63"/>
      <c r="BI5" s="64"/>
    </row>
    <row r="6" spans="1:62" ht="35.25" customHeight="1" x14ac:dyDescent="0.25">
      <c r="A6" s="72"/>
      <c r="B6" s="72"/>
      <c r="C6" s="72"/>
      <c r="D6" s="72"/>
      <c r="E6" s="72"/>
      <c r="F6" s="73">
        <v>830080498</v>
      </c>
      <c r="G6" s="74"/>
      <c r="H6" s="67" t="s">
        <v>36</v>
      </c>
      <c r="I6" s="67"/>
      <c r="J6" s="67">
        <v>9013605565</v>
      </c>
      <c r="K6" s="67"/>
      <c r="L6" s="67" t="s">
        <v>37</v>
      </c>
      <c r="M6" s="67"/>
      <c r="N6" s="67" t="s">
        <v>38</v>
      </c>
      <c r="O6" s="67"/>
      <c r="P6" s="67" t="s">
        <v>39</v>
      </c>
      <c r="Q6" s="67"/>
      <c r="R6" s="67" t="s">
        <v>40</v>
      </c>
      <c r="S6" s="67"/>
      <c r="T6" s="67" t="s">
        <v>41</v>
      </c>
      <c r="U6" s="67"/>
      <c r="V6" s="67" t="s">
        <v>42</v>
      </c>
      <c r="W6" s="67"/>
      <c r="X6" s="67" t="s">
        <v>42</v>
      </c>
      <c r="Y6" s="67"/>
      <c r="Z6" s="67" t="s">
        <v>42</v>
      </c>
      <c r="AA6" s="67"/>
      <c r="AB6" s="67" t="s">
        <v>42</v>
      </c>
      <c r="AC6" s="67"/>
      <c r="AD6" s="67" t="s">
        <v>42</v>
      </c>
      <c r="AE6" s="67"/>
      <c r="AF6" s="67" t="s">
        <v>42</v>
      </c>
      <c r="AG6" s="67"/>
      <c r="AH6" s="67" t="s">
        <v>42</v>
      </c>
      <c r="AI6" s="67"/>
      <c r="AJ6" s="67" t="s">
        <v>42</v>
      </c>
      <c r="AK6" s="67"/>
      <c r="AL6" s="69"/>
      <c r="AM6" s="69" t="s">
        <v>20</v>
      </c>
      <c r="AN6" s="69" t="s">
        <v>21</v>
      </c>
      <c r="AO6" s="69" t="s">
        <v>22</v>
      </c>
      <c r="AP6" s="69" t="s">
        <v>23</v>
      </c>
      <c r="AQ6" s="69" t="s">
        <v>24</v>
      </c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2"/>
      <c r="BH6" s="65"/>
      <c r="BI6" s="66"/>
    </row>
    <row r="7" spans="1:62" ht="93.75" customHeight="1" x14ac:dyDescent="0.25">
      <c r="A7" s="2" t="s">
        <v>43</v>
      </c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48</v>
      </c>
      <c r="I7" s="2" t="s">
        <v>49</v>
      </c>
      <c r="J7" s="2" t="s">
        <v>48</v>
      </c>
      <c r="K7" s="2" t="s">
        <v>49</v>
      </c>
      <c r="L7" s="2" t="s">
        <v>48</v>
      </c>
      <c r="M7" s="2" t="s">
        <v>49</v>
      </c>
      <c r="N7" s="2" t="s">
        <v>48</v>
      </c>
      <c r="O7" s="2" t="s">
        <v>49</v>
      </c>
      <c r="P7" s="2" t="s">
        <v>48</v>
      </c>
      <c r="Q7" s="2" t="s">
        <v>49</v>
      </c>
      <c r="R7" s="2" t="s">
        <v>48</v>
      </c>
      <c r="S7" s="2" t="s">
        <v>49</v>
      </c>
      <c r="T7" s="2" t="s">
        <v>48</v>
      </c>
      <c r="U7" s="2" t="s">
        <v>49</v>
      </c>
      <c r="V7" s="2" t="s">
        <v>48</v>
      </c>
      <c r="W7" s="2" t="s">
        <v>49</v>
      </c>
      <c r="X7" s="2" t="s">
        <v>48</v>
      </c>
      <c r="Y7" s="2" t="s">
        <v>49</v>
      </c>
      <c r="Z7" s="2" t="s">
        <v>48</v>
      </c>
      <c r="AA7" s="2" t="s">
        <v>49</v>
      </c>
      <c r="AB7" s="2" t="s">
        <v>48</v>
      </c>
      <c r="AC7" s="2" t="s">
        <v>49</v>
      </c>
      <c r="AD7" s="2" t="s">
        <v>48</v>
      </c>
      <c r="AE7" s="2" t="s">
        <v>49</v>
      </c>
      <c r="AF7" s="2" t="s">
        <v>48</v>
      </c>
      <c r="AG7" s="2" t="s">
        <v>49</v>
      </c>
      <c r="AH7" s="2" t="s">
        <v>48</v>
      </c>
      <c r="AI7" s="2" t="s">
        <v>49</v>
      </c>
      <c r="AJ7" s="2" t="s">
        <v>48</v>
      </c>
      <c r="AK7" s="2" t="s">
        <v>49</v>
      </c>
      <c r="AL7" s="69"/>
      <c r="AM7" s="69" t="s">
        <v>20</v>
      </c>
      <c r="AN7" s="69" t="s">
        <v>21</v>
      </c>
      <c r="AO7" s="69" t="s">
        <v>22</v>
      </c>
      <c r="AP7" s="69" t="s">
        <v>23</v>
      </c>
      <c r="AQ7" s="69" t="s">
        <v>24</v>
      </c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54" t="s">
        <v>25</v>
      </c>
      <c r="BI7" s="55" t="s">
        <v>26</v>
      </c>
      <c r="BJ7" s="56"/>
    </row>
    <row r="8" spans="1:62" ht="19.5" customHeight="1" x14ac:dyDescent="0.25">
      <c r="A8" s="3">
        <v>1</v>
      </c>
      <c r="B8" s="30" t="s">
        <v>50</v>
      </c>
      <c r="C8" s="30" t="s">
        <v>50</v>
      </c>
      <c r="D8" s="34" t="s">
        <v>51</v>
      </c>
      <c r="E8" s="35">
        <v>12</v>
      </c>
      <c r="F8" s="29"/>
      <c r="G8" s="14">
        <f t="shared" ref="G8:G83" si="0">+$E8*F8</f>
        <v>0</v>
      </c>
      <c r="H8" s="29">
        <v>4200000</v>
      </c>
      <c r="I8" s="14">
        <f>+$E8*H8</f>
        <v>50400000</v>
      </c>
      <c r="J8" s="29">
        <v>4500000</v>
      </c>
      <c r="K8" s="14">
        <f>+$E8*J8</f>
        <v>54000000</v>
      </c>
      <c r="L8" s="29">
        <v>3602560</v>
      </c>
      <c r="M8" s="14">
        <f>+$E8*L8</f>
        <v>43230720</v>
      </c>
      <c r="N8" s="29">
        <v>5168400</v>
      </c>
      <c r="O8" s="14">
        <f>+$E8*N8</f>
        <v>62020800</v>
      </c>
      <c r="P8" s="29">
        <v>3962816</v>
      </c>
      <c r="Q8" s="14">
        <f>+$E8*P8</f>
        <v>47553792</v>
      </c>
      <c r="R8" s="29">
        <v>4323072</v>
      </c>
      <c r="S8" s="14">
        <f>+$E8*R8</f>
        <v>51876864</v>
      </c>
      <c r="T8" s="29">
        <v>5117000</v>
      </c>
      <c r="U8" s="14">
        <f t="shared" ref="U8:U40" si="1">+$E8*T8</f>
        <v>61404000</v>
      </c>
      <c r="V8" s="29"/>
      <c r="W8" s="14">
        <f>+$E8*V8</f>
        <v>0</v>
      </c>
      <c r="X8" s="29"/>
      <c r="Y8" s="14">
        <f>+$E8*X8</f>
        <v>0</v>
      </c>
      <c r="Z8" s="29"/>
      <c r="AA8" s="14">
        <f>+$E8*Z8</f>
        <v>0</v>
      </c>
      <c r="AB8" s="29"/>
      <c r="AC8" s="14">
        <f>+$E8*AB8</f>
        <v>0</v>
      </c>
      <c r="AD8" s="29"/>
      <c r="AE8" s="14">
        <f>+$E8*AD8</f>
        <v>0</v>
      </c>
      <c r="AF8" s="29"/>
      <c r="AG8" s="14">
        <f>+$E8*AF8</f>
        <v>0</v>
      </c>
      <c r="AH8" s="29"/>
      <c r="AI8" s="14">
        <f>+$E8*AH8</f>
        <v>0</v>
      </c>
      <c r="AJ8" s="29"/>
      <c r="AK8" s="14">
        <f>+$E8*AJ8</f>
        <v>0</v>
      </c>
      <c r="AL8" s="31">
        <f t="shared" ref="AL8:AL40" si="2">MEDIAN($F8,$H8,$J8,$L8,$N8,$P8,$R8,$T8,$V8,$X8,$Z8,$AB8,$AD8,$AF8,$AH8,$AJ8)</f>
        <v>4323072</v>
      </c>
      <c r="AM8" s="31">
        <f t="shared" ref="AM8:AM40" si="3">AVERAGE($F8,$H8,$J8,$L8,$N8,$P8,$R8,$T8,$V8,$X8,$Z8,$AB8,$AD8,$AF8,$AH8,$AJ8)</f>
        <v>4410549.7142857146</v>
      </c>
      <c r="AN8" s="31">
        <f t="shared" ref="AN8:AN40" si="4">STDEV($F8,$H8,$J8,$L8,$N8,$P8,$R8,$T8,$V8,$X8,$Z8,$AB8,$AD8,$AF8,$AH8,$AJ8)</f>
        <v>575428.36295224761</v>
      </c>
      <c r="AO8" s="32">
        <f>(AN8/AM8)*100%</f>
        <v>0.13046635912263782</v>
      </c>
      <c r="AP8" s="31">
        <f>AM8+AN8</f>
        <v>4985978.0772379618</v>
      </c>
      <c r="AQ8" s="31">
        <f>AM8-AN8</f>
        <v>3835121.3513334668</v>
      </c>
      <c r="AR8" s="16" t="str">
        <f t="shared" ref="AR8:AR40" si="5">IF(AND(F8&lt;=$AP8,F8&gt;=$AQ8),F8,"")</f>
        <v/>
      </c>
      <c r="AS8" s="16">
        <f t="shared" ref="AS8:AS40" si="6">IF(AND(H8&lt;=$AP8,H8&gt;=$AQ8),H8,"")</f>
        <v>4200000</v>
      </c>
      <c r="AT8" s="16">
        <f t="shared" ref="AT8:AT40" si="7">IF(AND(J8&lt;=$AP8,J8&gt;=$AQ8),J8,"")</f>
        <v>4500000</v>
      </c>
      <c r="AU8" s="16" t="str">
        <f t="shared" ref="AU8:AU40" si="8">IF(AND(L8&lt;=$AP8,L8&gt;=$AQ8),L8,"")</f>
        <v/>
      </c>
      <c r="AV8" s="16" t="str">
        <f t="shared" ref="AV8:AV40" si="9">IF(AND(N8&lt;=$AP8,N8&gt;=$AQ8),N8,"")</f>
        <v/>
      </c>
      <c r="AW8" s="16">
        <f t="shared" ref="AW8:AW40" si="10">IF(AND(P8&lt;=$AP8,P8&gt;=$AQ8),P8,"")</f>
        <v>3962816</v>
      </c>
      <c r="AX8" s="16">
        <f t="shared" ref="AX8:AX40" si="11">IF(AND(R8&lt;=$AP8,R8&gt;=$AQ8),R8,"")</f>
        <v>4323072</v>
      </c>
      <c r="AY8" s="16" t="str">
        <f t="shared" ref="AY8:AY40" si="12">IF(AND(T8&lt;=$AP8,T8&gt;=$AQ8),T8,"")</f>
        <v/>
      </c>
      <c r="AZ8" s="16" t="str">
        <f>IF(AND(V8&lt;=$AP8,V8&gt;=$AQ8),V8,"")</f>
        <v/>
      </c>
      <c r="BA8" s="16" t="str">
        <f>IF(AND(X8&lt;=$AP8,X8&gt;=$AQ8),X8,"")</f>
        <v/>
      </c>
      <c r="BB8" s="16" t="str">
        <f>IF(AND(Z8&lt;=$AP8,Z8&gt;=$AQ8),Z8,"")</f>
        <v/>
      </c>
      <c r="BC8" s="16" t="str">
        <f>IF(AND(AB8&lt;=$AP8,AB8&gt;=$AQ8),AB8,"")</f>
        <v/>
      </c>
      <c r="BD8" s="15" t="str">
        <f>IF(AND(AD8&lt;=$AP8,AD8&gt;=$AQ8),AD8,"")</f>
        <v/>
      </c>
      <c r="BE8" s="15" t="str">
        <f>IF(AND(AF8&lt;=$AP8,AF8&gt;=$AQ8),AF8,"")</f>
        <v/>
      </c>
      <c r="BF8" s="15" t="str">
        <f>IF(AND(AH8&lt;=$AP8,AH8&gt;=$AQ8),AH8,"")</f>
        <v/>
      </c>
      <c r="BG8" s="15" t="str">
        <f>IF(AND(AJ8&lt;=$AP8,AJ8&gt;=$AQ8),AJ8,"")</f>
        <v/>
      </c>
      <c r="BH8" s="31">
        <f>+ROUND(+IFERROR(AVERAGEIF(AR8:BG8,"&lt;&gt;q"),"q"),0)</f>
        <v>4246472</v>
      </c>
      <c r="BI8" s="33">
        <f>BH8*E8</f>
        <v>50957664</v>
      </c>
    </row>
    <row r="9" spans="1:62" ht="19.5" customHeight="1" x14ac:dyDescent="0.25">
      <c r="A9" s="26">
        <v>2</v>
      </c>
      <c r="B9" s="29" t="s">
        <v>52</v>
      </c>
      <c r="C9" s="29" t="s">
        <v>52</v>
      </c>
      <c r="D9" s="34" t="s">
        <v>53</v>
      </c>
      <c r="E9" s="35">
        <v>1</v>
      </c>
      <c r="F9" s="29">
        <v>64743580.593000002</v>
      </c>
      <c r="G9" s="14">
        <f t="shared" si="0"/>
        <v>64743580.593000002</v>
      </c>
      <c r="H9" s="29">
        <v>53595758</v>
      </c>
      <c r="I9" s="14">
        <f t="shared" ref="I9:I83" si="13">+$E9*H9</f>
        <v>53595758</v>
      </c>
      <c r="J9" s="29">
        <v>38891423</v>
      </c>
      <c r="K9" s="14">
        <f t="shared" ref="K9:K83" si="14">+$E9*J9</f>
        <v>38891423</v>
      </c>
      <c r="L9" s="29">
        <v>53395570</v>
      </c>
      <c r="M9" s="14">
        <f t="shared" ref="M9:M83" si="15">+$E9*L9</f>
        <v>53395570</v>
      </c>
      <c r="N9" s="29">
        <v>62817619</v>
      </c>
      <c r="O9" s="14">
        <f t="shared" ref="O9:O83" si="16">+$E9*N9</f>
        <v>62817619</v>
      </c>
      <c r="P9" s="29">
        <v>58735127</v>
      </c>
      <c r="Q9" s="14">
        <f t="shared" ref="Q9:Q83" si="17">+$E9*P9</f>
        <v>58735127</v>
      </c>
      <c r="R9" s="29">
        <v>64074684</v>
      </c>
      <c r="S9" s="14">
        <f t="shared" ref="S9:S83" si="18">+$E9*R9</f>
        <v>64074684</v>
      </c>
      <c r="T9" s="29"/>
      <c r="U9" s="14">
        <f t="shared" si="1"/>
        <v>0</v>
      </c>
      <c r="V9" s="29"/>
      <c r="W9" s="14">
        <f t="shared" ref="W9:W83" si="19">+$E9*V9</f>
        <v>0</v>
      </c>
      <c r="X9" s="29"/>
      <c r="Y9" s="14">
        <f t="shared" ref="Y9:Y83" si="20">+$E9*X9</f>
        <v>0</v>
      </c>
      <c r="Z9" s="29"/>
      <c r="AA9" s="14">
        <f t="shared" ref="AA9:AA83" si="21">+$E9*Z9</f>
        <v>0</v>
      </c>
      <c r="AB9" s="29"/>
      <c r="AC9" s="14">
        <f t="shared" ref="AC9:AC83" si="22">+$E9*AB9</f>
        <v>0</v>
      </c>
      <c r="AD9" s="29"/>
      <c r="AE9" s="14">
        <f t="shared" ref="AE9:AE83" si="23">+$E9*AD9</f>
        <v>0</v>
      </c>
      <c r="AF9" s="29"/>
      <c r="AG9" s="14">
        <f t="shared" ref="AG9:AG83" si="24">+$E9*AF9</f>
        <v>0</v>
      </c>
      <c r="AH9" s="29"/>
      <c r="AI9" s="14">
        <f t="shared" ref="AI9:AI83" si="25">+$E9*AH9</f>
        <v>0</v>
      </c>
      <c r="AJ9" s="29"/>
      <c r="AK9" s="14">
        <f t="shared" ref="AK9:AK83" si="26">+$E9*AJ9</f>
        <v>0</v>
      </c>
      <c r="AL9" s="31">
        <f t="shared" si="2"/>
        <v>58735127</v>
      </c>
      <c r="AM9" s="31">
        <f t="shared" si="3"/>
        <v>56607680.227571428</v>
      </c>
      <c r="AN9" s="31">
        <f t="shared" si="4"/>
        <v>9113117.7174531948</v>
      </c>
      <c r="AO9" s="32">
        <f t="shared" ref="AO9:AO83" si="27">(AN9/AM9)*100%</f>
        <v>0.1609873020907602</v>
      </c>
      <c r="AP9" s="31">
        <f t="shared" ref="AP9:AP83" si="28">AM9+AN9</f>
        <v>65720797.945024624</v>
      </c>
      <c r="AQ9" s="31">
        <f t="shared" ref="AQ9:AQ83" si="29">AM9-AN9</f>
        <v>47494562.510118231</v>
      </c>
      <c r="AR9" s="16">
        <f t="shared" si="5"/>
        <v>64743580.593000002</v>
      </c>
      <c r="AS9" s="16">
        <f t="shared" si="6"/>
        <v>53595758</v>
      </c>
      <c r="AT9" s="16" t="str">
        <f t="shared" si="7"/>
        <v/>
      </c>
      <c r="AU9" s="16">
        <f t="shared" si="8"/>
        <v>53395570</v>
      </c>
      <c r="AV9" s="16">
        <f t="shared" si="9"/>
        <v>62817619</v>
      </c>
      <c r="AW9" s="16">
        <f t="shared" si="10"/>
        <v>58735127</v>
      </c>
      <c r="AX9" s="16">
        <f t="shared" si="11"/>
        <v>64074684</v>
      </c>
      <c r="AY9" s="16" t="str">
        <f t="shared" si="12"/>
        <v/>
      </c>
      <c r="AZ9" s="16" t="str">
        <f t="shared" ref="AZ9:AZ16" si="30">IF(AND(V9&lt;=$AP9,V9&gt;=$AQ9),V9,"")</f>
        <v/>
      </c>
      <c r="BA9" s="16" t="str">
        <f t="shared" ref="BA9:BA16" si="31">IF(AND(X9&lt;=$AP9,X9&gt;=$AQ9),X9,"")</f>
        <v/>
      </c>
      <c r="BB9" s="16" t="str">
        <f t="shared" ref="BB9:BB16" si="32">IF(AND(Z9&lt;=$AP9,Z9&gt;=$AQ9),Z9,"")</f>
        <v/>
      </c>
      <c r="BC9" s="16" t="str">
        <f t="shared" ref="BC9:BC16" si="33">IF(AND(AB9&lt;=$AP9,AB9&gt;=$AQ9),AB9,"")</f>
        <v/>
      </c>
      <c r="BD9" s="15" t="str">
        <f t="shared" ref="BD9:BD16" si="34">IF(AND(AD9&lt;=$AP9,AD9&gt;=$AQ9),AD9,"")</f>
        <v/>
      </c>
      <c r="BE9" s="15" t="str">
        <f t="shared" ref="BE9:BE16" si="35">IF(AND(AF9&lt;=$AP9,AF9&gt;=$AQ9),AF9,"")</f>
        <v/>
      </c>
      <c r="BF9" s="15" t="str">
        <f t="shared" ref="BF9:BF16" si="36">IF(AND(AH9&lt;=$AP9,AH9&gt;=$AQ9),AH9,"")</f>
        <v/>
      </c>
      <c r="BG9" s="15" t="str">
        <f t="shared" ref="BG9:BG16" si="37">IF(AND(AJ9&lt;=$AP9,AJ9&gt;=$AQ9),AJ9,"")</f>
        <v/>
      </c>
      <c r="BH9" s="31">
        <f>101405000-BI8</f>
        <v>50447336</v>
      </c>
      <c r="BI9" s="33">
        <f>BH9*E9</f>
        <v>50447336</v>
      </c>
      <c r="BJ9" s="52"/>
    </row>
    <row r="10" spans="1:62" ht="74.25" customHeight="1" x14ac:dyDescent="0.25">
      <c r="A10" s="2" t="s">
        <v>43</v>
      </c>
      <c r="B10" s="57" t="s">
        <v>44</v>
      </c>
      <c r="C10" s="2" t="s">
        <v>45</v>
      </c>
      <c r="D10" s="2" t="s">
        <v>46</v>
      </c>
      <c r="E10" s="2" t="s">
        <v>47</v>
      </c>
      <c r="F10" s="58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60"/>
      <c r="AZ10" s="16"/>
      <c r="BA10" s="16"/>
      <c r="BB10" s="16"/>
      <c r="BC10" s="16"/>
      <c r="BD10" s="15"/>
      <c r="BE10" s="15"/>
      <c r="BF10" s="15"/>
      <c r="BG10" s="15"/>
      <c r="BH10" s="53" t="s">
        <v>25</v>
      </c>
      <c r="BI10" s="53" t="s">
        <v>26</v>
      </c>
      <c r="BJ10" s="52"/>
    </row>
    <row r="11" spans="1:62" x14ac:dyDescent="0.25">
      <c r="A11" s="26">
        <v>1</v>
      </c>
      <c r="B11" s="29" t="s">
        <v>54</v>
      </c>
      <c r="C11" s="29" t="s">
        <v>54</v>
      </c>
      <c r="D11" s="34" t="s">
        <v>53</v>
      </c>
      <c r="E11" s="35">
        <v>1</v>
      </c>
      <c r="F11" s="29"/>
      <c r="G11" s="14">
        <f t="shared" si="0"/>
        <v>0</v>
      </c>
      <c r="H11" s="29">
        <v>303750</v>
      </c>
      <c r="I11" s="14">
        <f t="shared" si="13"/>
        <v>303750</v>
      </c>
      <c r="J11" s="29">
        <v>433838</v>
      </c>
      <c r="K11" s="14">
        <f t="shared" si="14"/>
        <v>433838</v>
      </c>
      <c r="L11" s="29">
        <v>371500</v>
      </c>
      <c r="M11" s="14">
        <f t="shared" si="15"/>
        <v>371500</v>
      </c>
      <c r="N11" s="29">
        <v>385848</v>
      </c>
      <c r="O11" s="14">
        <f t="shared" si="16"/>
        <v>385848</v>
      </c>
      <c r="P11" s="29">
        <v>408650</v>
      </c>
      <c r="Q11" s="14">
        <f t="shared" si="17"/>
        <v>408650</v>
      </c>
      <c r="R11" s="29">
        <v>445800</v>
      </c>
      <c r="S11" s="14">
        <f t="shared" si="18"/>
        <v>445800</v>
      </c>
      <c r="T11" s="29">
        <v>400554</v>
      </c>
      <c r="U11" s="14">
        <f t="shared" si="1"/>
        <v>400554</v>
      </c>
      <c r="V11" s="29"/>
      <c r="W11" s="14">
        <f t="shared" si="19"/>
        <v>0</v>
      </c>
      <c r="X11" s="29"/>
      <c r="Y11" s="14">
        <f t="shared" si="20"/>
        <v>0</v>
      </c>
      <c r="Z11" s="29"/>
      <c r="AA11" s="14">
        <f t="shared" si="21"/>
        <v>0</v>
      </c>
      <c r="AB11" s="29"/>
      <c r="AC11" s="14">
        <f t="shared" si="22"/>
        <v>0</v>
      </c>
      <c r="AD11" s="29"/>
      <c r="AE11" s="14">
        <f t="shared" si="23"/>
        <v>0</v>
      </c>
      <c r="AF11" s="29"/>
      <c r="AG11" s="14">
        <f t="shared" si="24"/>
        <v>0</v>
      </c>
      <c r="AH11" s="29"/>
      <c r="AI11" s="14">
        <f t="shared" si="25"/>
        <v>0</v>
      </c>
      <c r="AJ11" s="29"/>
      <c r="AK11" s="14">
        <f t="shared" si="26"/>
        <v>0</v>
      </c>
      <c r="AL11" s="31">
        <f t="shared" si="2"/>
        <v>400554</v>
      </c>
      <c r="AM11" s="31">
        <f t="shared" si="3"/>
        <v>392848.57142857142</v>
      </c>
      <c r="AN11" s="31">
        <f t="shared" si="4"/>
        <v>46968.732063140036</v>
      </c>
      <c r="AO11" s="32">
        <f t="shared" si="27"/>
        <v>0.11955938109267121</v>
      </c>
      <c r="AP11" s="31">
        <f t="shared" si="28"/>
        <v>439817.30349171144</v>
      </c>
      <c r="AQ11" s="31">
        <f t="shared" si="29"/>
        <v>345879.8393654314</v>
      </c>
      <c r="AR11" s="16" t="str">
        <f t="shared" si="5"/>
        <v/>
      </c>
      <c r="AS11" s="16" t="str">
        <f t="shared" si="6"/>
        <v/>
      </c>
      <c r="AT11" s="16">
        <f t="shared" si="7"/>
        <v>433838</v>
      </c>
      <c r="AU11" s="16">
        <f t="shared" si="8"/>
        <v>371500</v>
      </c>
      <c r="AV11" s="16">
        <f t="shared" si="9"/>
        <v>385848</v>
      </c>
      <c r="AW11" s="16">
        <f t="shared" si="10"/>
        <v>408650</v>
      </c>
      <c r="AX11" s="16" t="str">
        <f t="shared" si="11"/>
        <v/>
      </c>
      <c r="AY11" s="16">
        <f t="shared" si="12"/>
        <v>400554</v>
      </c>
      <c r="AZ11" s="16" t="str">
        <f t="shared" si="30"/>
        <v/>
      </c>
      <c r="BA11" s="16" t="str">
        <f t="shared" si="31"/>
        <v/>
      </c>
      <c r="BB11" s="16" t="str">
        <f t="shared" si="32"/>
        <v/>
      </c>
      <c r="BC11" s="16" t="str">
        <f t="shared" si="33"/>
        <v/>
      </c>
      <c r="BD11" s="15" t="str">
        <f t="shared" si="34"/>
        <v/>
      </c>
      <c r="BE11" s="15" t="str">
        <f t="shared" si="35"/>
        <v/>
      </c>
      <c r="BF11" s="15" t="str">
        <f t="shared" si="36"/>
        <v/>
      </c>
      <c r="BG11" s="15" t="str">
        <f t="shared" si="37"/>
        <v/>
      </c>
      <c r="BH11" s="31">
        <f t="shared" ref="BH11:BH83" si="38">+ROUND(+IFERROR(AVERAGEIF(AR11:BG11,"&lt;&gt;q"),"q"),0)</f>
        <v>400078</v>
      </c>
      <c r="BI11" s="33">
        <f t="shared" ref="BI11:BI40" si="39">BH11*E11</f>
        <v>400078</v>
      </c>
    </row>
    <row r="12" spans="1:62" x14ac:dyDescent="0.25">
      <c r="A12" s="3">
        <v>2</v>
      </c>
      <c r="B12" s="29" t="s">
        <v>55</v>
      </c>
      <c r="C12" s="29" t="s">
        <v>55</v>
      </c>
      <c r="D12" s="34" t="s">
        <v>53</v>
      </c>
      <c r="E12" s="35">
        <v>1</v>
      </c>
      <c r="F12" s="29">
        <v>691289.44499999995</v>
      </c>
      <c r="G12" s="14">
        <f t="shared" si="0"/>
        <v>691289.44499999995</v>
      </c>
      <c r="H12" s="29">
        <v>459000.00000000006</v>
      </c>
      <c r="I12" s="14">
        <f t="shared" si="13"/>
        <v>459000.00000000006</v>
      </c>
      <c r="J12" s="29">
        <v>354197</v>
      </c>
      <c r="K12" s="14">
        <f t="shared" si="14"/>
        <v>354197</v>
      </c>
      <c r="L12" s="29">
        <v>497650</v>
      </c>
      <c r="M12" s="14">
        <f t="shared" si="15"/>
        <v>497650</v>
      </c>
      <c r="N12" s="29">
        <v>667821</v>
      </c>
      <c r="O12" s="14">
        <f t="shared" si="16"/>
        <v>667821</v>
      </c>
      <c r="P12" s="29">
        <v>547415</v>
      </c>
      <c r="Q12" s="14">
        <f t="shared" si="17"/>
        <v>547415</v>
      </c>
      <c r="R12" s="29">
        <v>597180</v>
      </c>
      <c r="S12" s="14">
        <f t="shared" si="18"/>
        <v>597180</v>
      </c>
      <c r="T12" s="29">
        <v>400554</v>
      </c>
      <c r="U12" s="14">
        <f t="shared" si="1"/>
        <v>400554</v>
      </c>
      <c r="V12" s="29"/>
      <c r="W12" s="14">
        <f t="shared" si="19"/>
        <v>0</v>
      </c>
      <c r="X12" s="29"/>
      <c r="Y12" s="14">
        <f t="shared" si="20"/>
        <v>0</v>
      </c>
      <c r="Z12" s="29"/>
      <c r="AA12" s="14">
        <f t="shared" si="21"/>
        <v>0</v>
      </c>
      <c r="AB12" s="29"/>
      <c r="AC12" s="14">
        <f t="shared" si="22"/>
        <v>0</v>
      </c>
      <c r="AD12" s="29"/>
      <c r="AE12" s="14">
        <f t="shared" si="23"/>
        <v>0</v>
      </c>
      <c r="AF12" s="29"/>
      <c r="AG12" s="14">
        <f t="shared" si="24"/>
        <v>0</v>
      </c>
      <c r="AH12" s="29"/>
      <c r="AI12" s="14">
        <f t="shared" si="25"/>
        <v>0</v>
      </c>
      <c r="AJ12" s="29"/>
      <c r="AK12" s="14">
        <f t="shared" si="26"/>
        <v>0</v>
      </c>
      <c r="AL12" s="31">
        <f t="shared" si="2"/>
        <v>522532.5</v>
      </c>
      <c r="AM12" s="31">
        <f t="shared" si="3"/>
        <v>526888.30562500004</v>
      </c>
      <c r="AN12" s="31">
        <f t="shared" si="4"/>
        <v>121595.56548795027</v>
      </c>
      <c r="AO12" s="32">
        <f t="shared" si="27"/>
        <v>0.23078053581719266</v>
      </c>
      <c r="AP12" s="31">
        <f t="shared" si="28"/>
        <v>648483.87111295026</v>
      </c>
      <c r="AQ12" s="31">
        <f t="shared" si="29"/>
        <v>405292.74013704975</v>
      </c>
      <c r="AR12" s="16" t="str">
        <f t="shared" si="5"/>
        <v/>
      </c>
      <c r="AS12" s="16">
        <f t="shared" si="6"/>
        <v>459000.00000000006</v>
      </c>
      <c r="AT12" s="16" t="str">
        <f t="shared" si="7"/>
        <v/>
      </c>
      <c r="AU12" s="16">
        <f t="shared" si="8"/>
        <v>497650</v>
      </c>
      <c r="AV12" s="16" t="str">
        <f t="shared" si="9"/>
        <v/>
      </c>
      <c r="AW12" s="16">
        <f t="shared" si="10"/>
        <v>547415</v>
      </c>
      <c r="AX12" s="16">
        <f t="shared" si="11"/>
        <v>597180</v>
      </c>
      <c r="AY12" s="16" t="str">
        <f t="shared" si="12"/>
        <v/>
      </c>
      <c r="AZ12" s="16" t="str">
        <f t="shared" si="30"/>
        <v/>
      </c>
      <c r="BA12" s="16" t="str">
        <f t="shared" si="31"/>
        <v/>
      </c>
      <c r="BB12" s="16" t="str">
        <f t="shared" si="32"/>
        <v/>
      </c>
      <c r="BC12" s="16" t="str">
        <f t="shared" si="33"/>
        <v/>
      </c>
      <c r="BD12" s="15" t="str">
        <f t="shared" si="34"/>
        <v/>
      </c>
      <c r="BE12" s="15" t="str">
        <f t="shared" si="35"/>
        <v/>
      </c>
      <c r="BF12" s="15" t="str">
        <f t="shared" si="36"/>
        <v/>
      </c>
      <c r="BG12" s="15" t="str">
        <f t="shared" si="37"/>
        <v/>
      </c>
      <c r="BH12" s="31">
        <f t="shared" si="38"/>
        <v>525311</v>
      </c>
      <c r="BI12" s="33">
        <f t="shared" si="39"/>
        <v>525311</v>
      </c>
    </row>
    <row r="13" spans="1:62" x14ac:dyDescent="0.25">
      <c r="A13" s="26">
        <v>3</v>
      </c>
      <c r="B13" s="29" t="s">
        <v>56</v>
      </c>
      <c r="C13" s="29" t="s">
        <v>56</v>
      </c>
      <c r="D13" s="34" t="s">
        <v>53</v>
      </c>
      <c r="E13" s="35">
        <v>1</v>
      </c>
      <c r="F13" s="29">
        <v>609961.27500000002</v>
      </c>
      <c r="G13" s="14">
        <f t="shared" si="0"/>
        <v>609961.27500000002</v>
      </c>
      <c r="H13" s="29">
        <v>337500</v>
      </c>
      <c r="I13" s="14">
        <f t="shared" si="13"/>
        <v>337500</v>
      </c>
      <c r="J13" s="29">
        <v>545889</v>
      </c>
      <c r="K13" s="14">
        <f t="shared" si="14"/>
        <v>545889</v>
      </c>
      <c r="L13" s="29">
        <v>472580</v>
      </c>
      <c r="M13" s="14">
        <f t="shared" si="15"/>
        <v>472580</v>
      </c>
      <c r="N13" s="29">
        <v>659856</v>
      </c>
      <c r="O13" s="14">
        <f t="shared" si="16"/>
        <v>659856</v>
      </c>
      <c r="P13" s="29">
        <v>519838</v>
      </c>
      <c r="Q13" s="14">
        <f t="shared" si="17"/>
        <v>519838</v>
      </c>
      <c r="R13" s="29">
        <v>567096</v>
      </c>
      <c r="S13" s="14">
        <f t="shared" si="18"/>
        <v>567096</v>
      </c>
      <c r="T13" s="29">
        <v>364080.5</v>
      </c>
      <c r="U13" s="14">
        <f t="shared" si="1"/>
        <v>364080.5</v>
      </c>
      <c r="V13" s="29"/>
      <c r="W13" s="14">
        <f t="shared" si="19"/>
        <v>0</v>
      </c>
      <c r="X13" s="29"/>
      <c r="Y13" s="14">
        <f t="shared" si="20"/>
        <v>0</v>
      </c>
      <c r="Z13" s="29"/>
      <c r="AA13" s="14">
        <f t="shared" si="21"/>
        <v>0</v>
      </c>
      <c r="AB13" s="29"/>
      <c r="AC13" s="14">
        <f t="shared" si="22"/>
        <v>0</v>
      </c>
      <c r="AD13" s="29"/>
      <c r="AE13" s="14">
        <f t="shared" si="23"/>
        <v>0</v>
      </c>
      <c r="AF13" s="29"/>
      <c r="AG13" s="14">
        <f t="shared" si="24"/>
        <v>0</v>
      </c>
      <c r="AH13" s="29"/>
      <c r="AI13" s="14">
        <f t="shared" si="25"/>
        <v>0</v>
      </c>
      <c r="AJ13" s="29"/>
      <c r="AK13" s="14">
        <f t="shared" si="26"/>
        <v>0</v>
      </c>
      <c r="AL13" s="31">
        <f t="shared" si="2"/>
        <v>532863.5</v>
      </c>
      <c r="AM13" s="31">
        <f t="shared" si="3"/>
        <v>509600.09687499999</v>
      </c>
      <c r="AN13" s="31">
        <f t="shared" si="4"/>
        <v>113100.18600262637</v>
      </c>
      <c r="AO13" s="32">
        <f t="shared" si="27"/>
        <v>0.22193909831686859</v>
      </c>
      <c r="AP13" s="31">
        <f t="shared" si="28"/>
        <v>622700.28287762636</v>
      </c>
      <c r="AQ13" s="31">
        <f t="shared" si="29"/>
        <v>396499.91087237361</v>
      </c>
      <c r="AR13" s="16">
        <f t="shared" si="5"/>
        <v>609961.27500000002</v>
      </c>
      <c r="AS13" s="16" t="str">
        <f t="shared" si="6"/>
        <v/>
      </c>
      <c r="AT13" s="16">
        <f t="shared" si="7"/>
        <v>545889</v>
      </c>
      <c r="AU13" s="16">
        <f t="shared" si="8"/>
        <v>472580</v>
      </c>
      <c r="AV13" s="16" t="str">
        <f t="shared" si="9"/>
        <v/>
      </c>
      <c r="AW13" s="16">
        <f t="shared" si="10"/>
        <v>519838</v>
      </c>
      <c r="AX13" s="16">
        <f t="shared" si="11"/>
        <v>567096</v>
      </c>
      <c r="AY13" s="16" t="str">
        <f t="shared" si="12"/>
        <v/>
      </c>
      <c r="AZ13" s="16" t="str">
        <f t="shared" si="30"/>
        <v/>
      </c>
      <c r="BA13" s="16" t="str">
        <f t="shared" si="31"/>
        <v/>
      </c>
      <c r="BB13" s="16" t="str">
        <f t="shared" si="32"/>
        <v/>
      </c>
      <c r="BC13" s="16" t="str">
        <f t="shared" si="33"/>
        <v/>
      </c>
      <c r="BD13" s="15" t="str">
        <f t="shared" si="34"/>
        <v/>
      </c>
      <c r="BE13" s="15" t="str">
        <f t="shared" si="35"/>
        <v/>
      </c>
      <c r="BF13" s="15" t="str">
        <f t="shared" si="36"/>
        <v/>
      </c>
      <c r="BG13" s="15" t="str">
        <f t="shared" si="37"/>
        <v/>
      </c>
      <c r="BH13" s="31">
        <f t="shared" si="38"/>
        <v>543073</v>
      </c>
      <c r="BI13" s="33">
        <f t="shared" si="39"/>
        <v>543073</v>
      </c>
    </row>
    <row r="14" spans="1:62" x14ac:dyDescent="0.25">
      <c r="A14" s="3">
        <v>4</v>
      </c>
      <c r="B14" s="29" t="s">
        <v>57</v>
      </c>
      <c r="C14" s="29" t="s">
        <v>57</v>
      </c>
      <c r="D14" s="34" t="s">
        <v>53</v>
      </c>
      <c r="E14" s="35">
        <v>1</v>
      </c>
      <c r="F14" s="29"/>
      <c r="G14" s="14">
        <f t="shared" si="0"/>
        <v>0</v>
      </c>
      <c r="H14" s="29">
        <v>380000</v>
      </c>
      <c r="I14" s="14">
        <f t="shared" si="13"/>
        <v>380000</v>
      </c>
      <c r="J14" s="29">
        <v>337877</v>
      </c>
      <c r="K14" s="14">
        <f t="shared" si="14"/>
        <v>337877</v>
      </c>
      <c r="L14" s="29">
        <v>348290</v>
      </c>
      <c r="M14" s="14">
        <f t="shared" si="15"/>
        <v>348290</v>
      </c>
      <c r="N14" s="29">
        <v>439361</v>
      </c>
      <c r="O14" s="14">
        <f t="shared" si="16"/>
        <v>439361</v>
      </c>
      <c r="P14" s="29">
        <v>383119</v>
      </c>
      <c r="Q14" s="14">
        <f t="shared" si="17"/>
        <v>383119</v>
      </c>
      <c r="R14" s="29">
        <v>417948</v>
      </c>
      <c r="S14" s="14">
        <f t="shared" si="18"/>
        <v>417948</v>
      </c>
      <c r="T14" s="29"/>
      <c r="U14" s="14">
        <f t="shared" si="1"/>
        <v>0</v>
      </c>
      <c r="V14" s="29"/>
      <c r="W14" s="14">
        <f t="shared" si="19"/>
        <v>0</v>
      </c>
      <c r="X14" s="29"/>
      <c r="Y14" s="14">
        <f t="shared" si="20"/>
        <v>0</v>
      </c>
      <c r="Z14" s="29"/>
      <c r="AA14" s="14">
        <f t="shared" si="21"/>
        <v>0</v>
      </c>
      <c r="AB14" s="29"/>
      <c r="AC14" s="14">
        <f t="shared" si="22"/>
        <v>0</v>
      </c>
      <c r="AD14" s="29"/>
      <c r="AE14" s="14">
        <f t="shared" si="23"/>
        <v>0</v>
      </c>
      <c r="AF14" s="29"/>
      <c r="AG14" s="14">
        <f t="shared" si="24"/>
        <v>0</v>
      </c>
      <c r="AH14" s="29"/>
      <c r="AI14" s="14">
        <f t="shared" si="25"/>
        <v>0</v>
      </c>
      <c r="AJ14" s="29"/>
      <c r="AK14" s="14">
        <f t="shared" si="26"/>
        <v>0</v>
      </c>
      <c r="AL14" s="31">
        <f t="shared" si="2"/>
        <v>381559.5</v>
      </c>
      <c r="AM14" s="31">
        <f t="shared" si="3"/>
        <v>384432.5</v>
      </c>
      <c r="AN14" s="31">
        <f t="shared" si="4"/>
        <v>39078.116836664478</v>
      </c>
      <c r="AO14" s="32">
        <f t="shared" si="27"/>
        <v>0.10165143903458859</v>
      </c>
      <c r="AP14" s="31">
        <f t="shared" si="28"/>
        <v>423510.6168366645</v>
      </c>
      <c r="AQ14" s="31">
        <f t="shared" si="29"/>
        <v>345354.3831633355</v>
      </c>
      <c r="AR14" s="16" t="str">
        <f t="shared" si="5"/>
        <v/>
      </c>
      <c r="AS14" s="16">
        <f t="shared" si="6"/>
        <v>380000</v>
      </c>
      <c r="AT14" s="16" t="str">
        <f t="shared" si="7"/>
        <v/>
      </c>
      <c r="AU14" s="16">
        <f t="shared" si="8"/>
        <v>348290</v>
      </c>
      <c r="AV14" s="16" t="str">
        <f t="shared" si="9"/>
        <v/>
      </c>
      <c r="AW14" s="16">
        <f t="shared" si="10"/>
        <v>383119</v>
      </c>
      <c r="AX14" s="16">
        <f t="shared" si="11"/>
        <v>417948</v>
      </c>
      <c r="AY14" s="16" t="str">
        <f t="shared" si="12"/>
        <v/>
      </c>
      <c r="AZ14" s="16" t="str">
        <f t="shared" si="30"/>
        <v/>
      </c>
      <c r="BA14" s="16" t="str">
        <f t="shared" si="31"/>
        <v/>
      </c>
      <c r="BB14" s="16" t="str">
        <f t="shared" si="32"/>
        <v/>
      </c>
      <c r="BC14" s="16" t="str">
        <f t="shared" si="33"/>
        <v/>
      </c>
      <c r="BD14" s="15" t="str">
        <f t="shared" si="34"/>
        <v/>
      </c>
      <c r="BE14" s="15" t="str">
        <f t="shared" si="35"/>
        <v/>
      </c>
      <c r="BF14" s="15" t="str">
        <f t="shared" si="36"/>
        <v/>
      </c>
      <c r="BG14" s="15" t="str">
        <f t="shared" si="37"/>
        <v/>
      </c>
      <c r="BH14" s="31">
        <f t="shared" si="38"/>
        <v>382339</v>
      </c>
      <c r="BI14" s="33">
        <f t="shared" si="39"/>
        <v>382339</v>
      </c>
    </row>
    <row r="15" spans="1:62" x14ac:dyDescent="0.25">
      <c r="A15" s="26">
        <v>5</v>
      </c>
      <c r="B15" s="29" t="s">
        <v>58</v>
      </c>
      <c r="C15" s="29" t="s">
        <v>58</v>
      </c>
      <c r="D15" s="34" t="s">
        <v>53</v>
      </c>
      <c r="E15" s="35">
        <v>1</v>
      </c>
      <c r="F15" s="29">
        <v>188842.5</v>
      </c>
      <c r="G15" s="14">
        <f t="shared" si="0"/>
        <v>188842.5</v>
      </c>
      <c r="H15" s="29"/>
      <c r="I15" s="14">
        <f t="shared" si="13"/>
        <v>0</v>
      </c>
      <c r="J15" s="29">
        <v>294000</v>
      </c>
      <c r="K15" s="14">
        <f t="shared" si="14"/>
        <v>294000</v>
      </c>
      <c r="L15" s="29">
        <v>262500</v>
      </c>
      <c r="M15" s="14">
        <f t="shared" si="15"/>
        <v>262500</v>
      </c>
      <c r="N15" s="29">
        <v>277984</v>
      </c>
      <c r="O15" s="14">
        <f t="shared" si="16"/>
        <v>277984</v>
      </c>
      <c r="P15" s="29">
        <v>288750</v>
      </c>
      <c r="Q15" s="14">
        <f t="shared" si="17"/>
        <v>288750</v>
      </c>
      <c r="R15" s="29">
        <v>315000</v>
      </c>
      <c r="S15" s="14">
        <f t="shared" si="18"/>
        <v>315000</v>
      </c>
      <c r="T15" s="29"/>
      <c r="U15" s="14">
        <f t="shared" si="1"/>
        <v>0</v>
      </c>
      <c r="V15" s="29"/>
      <c r="W15" s="14">
        <f t="shared" si="19"/>
        <v>0</v>
      </c>
      <c r="X15" s="29"/>
      <c r="Y15" s="14">
        <f t="shared" si="20"/>
        <v>0</v>
      </c>
      <c r="Z15" s="29"/>
      <c r="AA15" s="14">
        <f t="shared" si="21"/>
        <v>0</v>
      </c>
      <c r="AB15" s="29"/>
      <c r="AC15" s="14">
        <f t="shared" si="22"/>
        <v>0</v>
      </c>
      <c r="AD15" s="29"/>
      <c r="AE15" s="14">
        <f t="shared" si="23"/>
        <v>0</v>
      </c>
      <c r="AF15" s="29"/>
      <c r="AG15" s="14">
        <f t="shared" si="24"/>
        <v>0</v>
      </c>
      <c r="AH15" s="29"/>
      <c r="AI15" s="14">
        <f t="shared" si="25"/>
        <v>0</v>
      </c>
      <c r="AJ15" s="29"/>
      <c r="AK15" s="14">
        <f t="shared" si="26"/>
        <v>0</v>
      </c>
      <c r="AL15" s="31">
        <f t="shared" si="2"/>
        <v>283367</v>
      </c>
      <c r="AM15" s="31">
        <f t="shared" si="3"/>
        <v>271179.41666666669</v>
      </c>
      <c r="AN15" s="31">
        <f t="shared" si="4"/>
        <v>43933.473389224106</v>
      </c>
      <c r="AO15" s="32">
        <f t="shared" si="27"/>
        <v>0.16200887932149755</v>
      </c>
      <c r="AP15" s="31">
        <f t="shared" si="28"/>
        <v>315112.89005589078</v>
      </c>
      <c r="AQ15" s="31">
        <f t="shared" si="29"/>
        <v>227245.94327744259</v>
      </c>
      <c r="AR15" s="16" t="str">
        <f t="shared" si="5"/>
        <v/>
      </c>
      <c r="AS15" s="16" t="str">
        <f t="shared" si="6"/>
        <v/>
      </c>
      <c r="AT15" s="16">
        <f t="shared" si="7"/>
        <v>294000</v>
      </c>
      <c r="AU15" s="16">
        <f t="shared" si="8"/>
        <v>262500</v>
      </c>
      <c r="AV15" s="16">
        <f t="shared" si="9"/>
        <v>277984</v>
      </c>
      <c r="AW15" s="16">
        <f t="shared" si="10"/>
        <v>288750</v>
      </c>
      <c r="AX15" s="16">
        <f t="shared" si="11"/>
        <v>315000</v>
      </c>
      <c r="AY15" s="16" t="str">
        <f t="shared" si="12"/>
        <v/>
      </c>
      <c r="AZ15" s="16" t="str">
        <f t="shared" si="30"/>
        <v/>
      </c>
      <c r="BA15" s="16" t="str">
        <f t="shared" si="31"/>
        <v/>
      </c>
      <c r="BB15" s="16" t="str">
        <f t="shared" si="32"/>
        <v/>
      </c>
      <c r="BC15" s="16" t="str">
        <f t="shared" si="33"/>
        <v/>
      </c>
      <c r="BD15" s="15" t="str">
        <f t="shared" si="34"/>
        <v/>
      </c>
      <c r="BE15" s="15" t="str">
        <f t="shared" si="35"/>
        <v/>
      </c>
      <c r="BF15" s="15" t="str">
        <f t="shared" si="36"/>
        <v/>
      </c>
      <c r="BG15" s="15" t="str">
        <f t="shared" si="37"/>
        <v/>
      </c>
      <c r="BH15" s="31">
        <f t="shared" si="38"/>
        <v>287647</v>
      </c>
      <c r="BI15" s="33">
        <f t="shared" si="39"/>
        <v>287647</v>
      </c>
    </row>
    <row r="16" spans="1:62" x14ac:dyDescent="0.25">
      <c r="A16" s="3">
        <v>6</v>
      </c>
      <c r="B16" s="29" t="s">
        <v>59</v>
      </c>
      <c r="C16" s="29" t="s">
        <v>59</v>
      </c>
      <c r="D16" s="34" t="s">
        <v>53</v>
      </c>
      <c r="E16" s="35">
        <v>1</v>
      </c>
      <c r="F16" s="29">
        <v>197655.15</v>
      </c>
      <c r="G16" s="14">
        <f t="shared" si="0"/>
        <v>197655.15</v>
      </c>
      <c r="H16" s="29">
        <v>162000</v>
      </c>
      <c r="I16" s="14">
        <f t="shared" si="13"/>
        <v>162000</v>
      </c>
      <c r="J16" s="29"/>
      <c r="K16" s="14">
        <f t="shared" si="14"/>
        <v>0</v>
      </c>
      <c r="L16" s="29">
        <v>176690</v>
      </c>
      <c r="M16" s="14">
        <f t="shared" si="15"/>
        <v>176690</v>
      </c>
      <c r="N16" s="29">
        <v>234088</v>
      </c>
      <c r="O16" s="14">
        <f t="shared" si="16"/>
        <v>234088</v>
      </c>
      <c r="P16" s="29">
        <v>194359</v>
      </c>
      <c r="Q16" s="14">
        <f t="shared" si="17"/>
        <v>194359</v>
      </c>
      <c r="R16" s="29">
        <v>212028</v>
      </c>
      <c r="S16" s="14">
        <f t="shared" si="18"/>
        <v>212028</v>
      </c>
      <c r="T16" s="29"/>
      <c r="U16" s="14">
        <f t="shared" si="1"/>
        <v>0</v>
      </c>
      <c r="V16" s="29"/>
      <c r="W16" s="14">
        <f t="shared" si="19"/>
        <v>0</v>
      </c>
      <c r="X16" s="29"/>
      <c r="Y16" s="14">
        <f t="shared" si="20"/>
        <v>0</v>
      </c>
      <c r="Z16" s="29"/>
      <c r="AA16" s="14">
        <f t="shared" si="21"/>
        <v>0</v>
      </c>
      <c r="AB16" s="29"/>
      <c r="AC16" s="14">
        <f t="shared" si="22"/>
        <v>0</v>
      </c>
      <c r="AD16" s="29"/>
      <c r="AE16" s="14">
        <f t="shared" si="23"/>
        <v>0</v>
      </c>
      <c r="AF16" s="29"/>
      <c r="AG16" s="14">
        <f t="shared" si="24"/>
        <v>0</v>
      </c>
      <c r="AH16" s="29"/>
      <c r="AI16" s="14">
        <f t="shared" si="25"/>
        <v>0</v>
      </c>
      <c r="AJ16" s="29"/>
      <c r="AK16" s="14">
        <f t="shared" si="26"/>
        <v>0</v>
      </c>
      <c r="AL16" s="31">
        <f t="shared" si="2"/>
        <v>196007.07500000001</v>
      </c>
      <c r="AM16" s="31">
        <f t="shared" si="3"/>
        <v>196136.69166666665</v>
      </c>
      <c r="AN16" s="31">
        <f t="shared" si="4"/>
        <v>25462.870705606278</v>
      </c>
      <c r="AO16" s="32">
        <f t="shared" si="27"/>
        <v>0.12982206689241146</v>
      </c>
      <c r="AP16" s="31">
        <f t="shared" si="28"/>
        <v>221599.56237227292</v>
      </c>
      <c r="AQ16" s="31">
        <f t="shared" si="29"/>
        <v>170673.82096106038</v>
      </c>
      <c r="AR16" s="16">
        <f t="shared" si="5"/>
        <v>197655.15</v>
      </c>
      <c r="AS16" s="16" t="str">
        <f t="shared" si="6"/>
        <v/>
      </c>
      <c r="AT16" s="16" t="str">
        <f t="shared" si="7"/>
        <v/>
      </c>
      <c r="AU16" s="16">
        <f t="shared" si="8"/>
        <v>176690</v>
      </c>
      <c r="AV16" s="16" t="str">
        <f t="shared" si="9"/>
        <v/>
      </c>
      <c r="AW16" s="16">
        <f t="shared" si="10"/>
        <v>194359</v>
      </c>
      <c r="AX16" s="16">
        <f t="shared" si="11"/>
        <v>212028</v>
      </c>
      <c r="AY16" s="16" t="str">
        <f t="shared" si="12"/>
        <v/>
      </c>
      <c r="AZ16" s="16" t="str">
        <f t="shared" si="30"/>
        <v/>
      </c>
      <c r="BA16" s="16" t="str">
        <f t="shared" si="31"/>
        <v/>
      </c>
      <c r="BB16" s="16" t="str">
        <f t="shared" si="32"/>
        <v/>
      </c>
      <c r="BC16" s="16" t="str">
        <f t="shared" si="33"/>
        <v/>
      </c>
      <c r="BD16" s="15" t="str">
        <f t="shared" si="34"/>
        <v/>
      </c>
      <c r="BE16" s="15" t="str">
        <f t="shared" si="35"/>
        <v/>
      </c>
      <c r="BF16" s="15" t="str">
        <f t="shared" si="36"/>
        <v/>
      </c>
      <c r="BG16" s="15" t="str">
        <f t="shared" si="37"/>
        <v/>
      </c>
      <c r="BH16" s="31">
        <f t="shared" si="38"/>
        <v>195183</v>
      </c>
      <c r="BI16" s="33">
        <f t="shared" si="39"/>
        <v>195183</v>
      </c>
    </row>
    <row r="17" spans="1:61" x14ac:dyDescent="0.25">
      <c r="A17" s="26">
        <v>7</v>
      </c>
      <c r="B17" s="29" t="s">
        <v>60</v>
      </c>
      <c r="C17" s="29" t="s">
        <v>60</v>
      </c>
      <c r="D17" s="34" t="s">
        <v>53</v>
      </c>
      <c r="E17" s="35">
        <v>1</v>
      </c>
      <c r="F17" s="29">
        <v>593325.15</v>
      </c>
      <c r="G17" s="14">
        <f t="shared" si="0"/>
        <v>593325.15</v>
      </c>
      <c r="H17" s="29">
        <v>533250</v>
      </c>
      <c r="I17" s="14">
        <f t="shared" si="13"/>
        <v>533250</v>
      </c>
      <c r="J17" s="29">
        <v>730108</v>
      </c>
      <c r="K17" s="14">
        <f t="shared" si="14"/>
        <v>730108</v>
      </c>
      <c r="L17" s="29">
        <v>675670</v>
      </c>
      <c r="M17" s="14">
        <f t="shared" si="15"/>
        <v>675670</v>
      </c>
      <c r="N17" s="29">
        <v>769962</v>
      </c>
      <c r="O17" s="14">
        <f t="shared" si="16"/>
        <v>769962</v>
      </c>
      <c r="P17" s="29">
        <v>743237</v>
      </c>
      <c r="Q17" s="14">
        <f t="shared" si="17"/>
        <v>743237</v>
      </c>
      <c r="R17" s="29">
        <v>810804</v>
      </c>
      <c r="S17" s="14">
        <f t="shared" si="18"/>
        <v>810804</v>
      </c>
      <c r="T17" s="29">
        <v>426786.36</v>
      </c>
      <c r="U17" s="14">
        <f t="shared" si="1"/>
        <v>426786.36</v>
      </c>
      <c r="V17" s="29"/>
      <c r="W17" s="14">
        <f t="shared" si="19"/>
        <v>0</v>
      </c>
      <c r="X17" s="29"/>
      <c r="Y17" s="14">
        <f t="shared" si="20"/>
        <v>0</v>
      </c>
      <c r="Z17" s="29"/>
      <c r="AA17" s="14">
        <f t="shared" si="21"/>
        <v>0</v>
      </c>
      <c r="AB17" s="29"/>
      <c r="AC17" s="14">
        <f t="shared" si="22"/>
        <v>0</v>
      </c>
      <c r="AD17" s="29"/>
      <c r="AE17" s="14">
        <f t="shared" si="23"/>
        <v>0</v>
      </c>
      <c r="AF17" s="29"/>
      <c r="AG17" s="14">
        <f t="shared" si="24"/>
        <v>0</v>
      </c>
      <c r="AH17" s="29"/>
      <c r="AI17" s="14">
        <f t="shared" si="25"/>
        <v>0</v>
      </c>
      <c r="AJ17" s="29"/>
      <c r="AK17" s="14">
        <f t="shared" si="26"/>
        <v>0</v>
      </c>
      <c r="AL17" s="31">
        <f t="shared" si="2"/>
        <v>702889</v>
      </c>
      <c r="AM17" s="31">
        <f t="shared" si="3"/>
        <v>660392.81375000009</v>
      </c>
      <c r="AN17" s="31">
        <f t="shared" si="4"/>
        <v>131920.44798526636</v>
      </c>
      <c r="AO17" s="32">
        <f t="shared" si="27"/>
        <v>0.19976057467397956</v>
      </c>
      <c r="AP17" s="31">
        <f t="shared" si="28"/>
        <v>792313.26173526642</v>
      </c>
      <c r="AQ17" s="31">
        <f t="shared" si="29"/>
        <v>528472.36576473375</v>
      </c>
      <c r="AR17" s="16">
        <f t="shared" si="5"/>
        <v>593325.15</v>
      </c>
      <c r="AS17" s="16">
        <f t="shared" si="6"/>
        <v>533250</v>
      </c>
      <c r="AT17" s="16">
        <f t="shared" si="7"/>
        <v>730108</v>
      </c>
      <c r="AU17" s="16">
        <f t="shared" si="8"/>
        <v>675670</v>
      </c>
      <c r="AV17" s="16">
        <f t="shared" si="9"/>
        <v>769962</v>
      </c>
      <c r="AW17" s="16">
        <f t="shared" si="10"/>
        <v>743237</v>
      </c>
      <c r="AX17" s="16" t="str">
        <f t="shared" si="11"/>
        <v/>
      </c>
      <c r="AY17" s="16" t="str">
        <f t="shared" si="12"/>
        <v/>
      </c>
      <c r="AZ17" s="16" t="str">
        <f t="shared" ref="AZ17:AZ35" si="40">IF(AND(V17&lt;=$AP17,V17&gt;=$AQ17),V17,"")</f>
        <v/>
      </c>
      <c r="BA17" s="16" t="str">
        <f t="shared" ref="BA17:BA35" si="41">IF(AND(X17&lt;=$AP17,X17&gt;=$AQ17),X17,"")</f>
        <v/>
      </c>
      <c r="BB17" s="16" t="str">
        <f t="shared" ref="BB17:BB35" si="42">IF(AND(Z17&lt;=$AP17,Z17&gt;=$AQ17),Z17,"")</f>
        <v/>
      </c>
      <c r="BC17" s="16" t="str">
        <f t="shared" ref="BC17:BC35" si="43">IF(AND(AB17&lt;=$AP17,AB17&gt;=$AQ17),AB17,"")</f>
        <v/>
      </c>
      <c r="BD17" s="15" t="str">
        <f t="shared" ref="BD17:BD35" si="44">IF(AND(AD17&lt;=$AP17,AD17&gt;=$AQ17),AD17,"")</f>
        <v/>
      </c>
      <c r="BE17" s="15" t="str">
        <f t="shared" ref="BE17:BE35" si="45">IF(AND(AF17&lt;=$AP17,AF17&gt;=$AQ17),AF17,"")</f>
        <v/>
      </c>
      <c r="BF17" s="15" t="str">
        <f t="shared" ref="BF17:BF35" si="46">IF(AND(AH17&lt;=$AP17,AH17&gt;=$AQ17),AH17,"")</f>
        <v/>
      </c>
      <c r="BG17" s="15" t="str">
        <f t="shared" ref="BG17:BG35" si="47">IF(AND(AJ17&lt;=$AP17,AJ17&gt;=$AQ17),AJ17,"")</f>
        <v/>
      </c>
      <c r="BH17" s="31">
        <f t="shared" si="38"/>
        <v>674259</v>
      </c>
      <c r="BI17" s="33">
        <f t="shared" si="39"/>
        <v>674259</v>
      </c>
    </row>
    <row r="18" spans="1:61" x14ac:dyDescent="0.25">
      <c r="A18" s="3">
        <v>8</v>
      </c>
      <c r="B18" s="29" t="s">
        <v>61</v>
      </c>
      <c r="C18" s="29" t="s">
        <v>61</v>
      </c>
      <c r="D18" s="34" t="s">
        <v>53</v>
      </c>
      <c r="E18" s="35">
        <v>1</v>
      </c>
      <c r="F18" s="29">
        <v>395490.15</v>
      </c>
      <c r="G18" s="14">
        <f t="shared" si="0"/>
        <v>395490.15</v>
      </c>
      <c r="H18" s="29">
        <v>364500</v>
      </c>
      <c r="I18" s="14">
        <f t="shared" si="13"/>
        <v>364500</v>
      </c>
      <c r="J18" s="29"/>
      <c r="K18" s="14">
        <f t="shared" si="14"/>
        <v>0</v>
      </c>
      <c r="L18" s="29">
        <v>351730</v>
      </c>
      <c r="M18" s="14">
        <f t="shared" si="15"/>
        <v>351730</v>
      </c>
      <c r="N18" s="29">
        <v>446701</v>
      </c>
      <c r="O18" s="14">
        <f t="shared" si="16"/>
        <v>446701</v>
      </c>
      <c r="P18" s="29">
        <v>386903</v>
      </c>
      <c r="Q18" s="14">
        <f t="shared" si="17"/>
        <v>386903</v>
      </c>
      <c r="R18" s="29">
        <v>422076</v>
      </c>
      <c r="S18" s="14">
        <f t="shared" si="18"/>
        <v>422076</v>
      </c>
      <c r="T18" s="29">
        <v>231261.03</v>
      </c>
      <c r="U18" s="14">
        <f t="shared" si="1"/>
        <v>231261.03</v>
      </c>
      <c r="V18" s="29"/>
      <c r="W18" s="14">
        <f t="shared" si="19"/>
        <v>0</v>
      </c>
      <c r="X18" s="29"/>
      <c r="Y18" s="14">
        <f t="shared" si="20"/>
        <v>0</v>
      </c>
      <c r="Z18" s="29"/>
      <c r="AA18" s="14">
        <f t="shared" si="21"/>
        <v>0</v>
      </c>
      <c r="AB18" s="29"/>
      <c r="AC18" s="14">
        <f t="shared" si="22"/>
        <v>0</v>
      </c>
      <c r="AD18" s="29"/>
      <c r="AE18" s="14">
        <f t="shared" si="23"/>
        <v>0</v>
      </c>
      <c r="AF18" s="29"/>
      <c r="AG18" s="14">
        <f t="shared" si="24"/>
        <v>0</v>
      </c>
      <c r="AH18" s="29"/>
      <c r="AI18" s="14">
        <f t="shared" si="25"/>
        <v>0</v>
      </c>
      <c r="AJ18" s="29"/>
      <c r="AK18" s="14">
        <f t="shared" si="26"/>
        <v>0</v>
      </c>
      <c r="AL18" s="31">
        <f t="shared" si="2"/>
        <v>386903</v>
      </c>
      <c r="AM18" s="31">
        <f t="shared" si="3"/>
        <v>371237.31142857141</v>
      </c>
      <c r="AN18" s="31">
        <f t="shared" si="4"/>
        <v>69680.5095330162</v>
      </c>
      <c r="AO18" s="32">
        <f t="shared" si="27"/>
        <v>0.18769802330718366</v>
      </c>
      <c r="AP18" s="31">
        <f t="shared" si="28"/>
        <v>440917.8209615876</v>
      </c>
      <c r="AQ18" s="31">
        <f t="shared" si="29"/>
        <v>301556.80189555523</v>
      </c>
      <c r="AR18" s="16">
        <f t="shared" si="5"/>
        <v>395490.15</v>
      </c>
      <c r="AS18" s="16">
        <f t="shared" si="6"/>
        <v>364500</v>
      </c>
      <c r="AT18" s="16" t="str">
        <f t="shared" si="7"/>
        <v/>
      </c>
      <c r="AU18" s="16">
        <f t="shared" si="8"/>
        <v>351730</v>
      </c>
      <c r="AV18" s="16" t="str">
        <f t="shared" si="9"/>
        <v/>
      </c>
      <c r="AW18" s="16">
        <f t="shared" si="10"/>
        <v>386903</v>
      </c>
      <c r="AX18" s="16">
        <f t="shared" si="11"/>
        <v>422076</v>
      </c>
      <c r="AY18" s="16" t="str">
        <f t="shared" si="12"/>
        <v/>
      </c>
      <c r="AZ18" s="16" t="str">
        <f t="shared" si="40"/>
        <v/>
      </c>
      <c r="BA18" s="16" t="str">
        <f t="shared" si="41"/>
        <v/>
      </c>
      <c r="BB18" s="16" t="str">
        <f t="shared" si="42"/>
        <v/>
      </c>
      <c r="BC18" s="16" t="str">
        <f t="shared" si="43"/>
        <v/>
      </c>
      <c r="BD18" s="15" t="str">
        <f t="shared" si="44"/>
        <v/>
      </c>
      <c r="BE18" s="15" t="str">
        <f t="shared" si="45"/>
        <v/>
      </c>
      <c r="BF18" s="15" t="str">
        <f t="shared" si="46"/>
        <v/>
      </c>
      <c r="BG18" s="15" t="str">
        <f t="shared" si="47"/>
        <v/>
      </c>
      <c r="BH18" s="31">
        <f t="shared" si="38"/>
        <v>384140</v>
      </c>
      <c r="BI18" s="33">
        <f t="shared" si="39"/>
        <v>384140</v>
      </c>
    </row>
    <row r="19" spans="1:61" x14ac:dyDescent="0.25">
      <c r="A19" s="26">
        <v>9</v>
      </c>
      <c r="B19" s="29" t="s">
        <v>62</v>
      </c>
      <c r="C19" s="29" t="s">
        <v>62</v>
      </c>
      <c r="D19" s="34" t="s">
        <v>53</v>
      </c>
      <c r="E19" s="35">
        <v>1</v>
      </c>
      <c r="F19" s="29">
        <v>215640.15</v>
      </c>
      <c r="G19" s="14">
        <f t="shared" si="0"/>
        <v>215640.15</v>
      </c>
      <c r="H19" s="29">
        <v>283500</v>
      </c>
      <c r="I19" s="14">
        <f t="shared" si="13"/>
        <v>283500</v>
      </c>
      <c r="J19" s="29"/>
      <c r="K19" s="14">
        <f t="shared" si="14"/>
        <v>0</v>
      </c>
      <c r="L19" s="29">
        <v>243120</v>
      </c>
      <c r="M19" s="14">
        <f t="shared" si="15"/>
        <v>243120</v>
      </c>
      <c r="N19" s="29">
        <v>318588</v>
      </c>
      <c r="O19" s="14">
        <f t="shared" si="16"/>
        <v>318588</v>
      </c>
      <c r="P19" s="29">
        <v>267432</v>
      </c>
      <c r="Q19" s="14">
        <f t="shared" si="17"/>
        <v>267432</v>
      </c>
      <c r="R19" s="29">
        <v>291744</v>
      </c>
      <c r="S19" s="14">
        <f t="shared" si="18"/>
        <v>291744</v>
      </c>
      <c r="T19" s="29">
        <v>339606.95999999996</v>
      </c>
      <c r="U19" s="14">
        <f t="shared" si="1"/>
        <v>339606.95999999996</v>
      </c>
      <c r="V19" s="29"/>
      <c r="W19" s="14">
        <f t="shared" si="19"/>
        <v>0</v>
      </c>
      <c r="X19" s="29"/>
      <c r="Y19" s="14">
        <f t="shared" si="20"/>
        <v>0</v>
      </c>
      <c r="Z19" s="29"/>
      <c r="AA19" s="14">
        <f t="shared" si="21"/>
        <v>0</v>
      </c>
      <c r="AB19" s="29"/>
      <c r="AC19" s="14">
        <f t="shared" si="22"/>
        <v>0</v>
      </c>
      <c r="AD19" s="29"/>
      <c r="AE19" s="14">
        <f t="shared" si="23"/>
        <v>0</v>
      </c>
      <c r="AF19" s="29"/>
      <c r="AG19" s="14">
        <f t="shared" si="24"/>
        <v>0</v>
      </c>
      <c r="AH19" s="29"/>
      <c r="AI19" s="14">
        <f t="shared" si="25"/>
        <v>0</v>
      </c>
      <c r="AJ19" s="29"/>
      <c r="AK19" s="14">
        <f t="shared" si="26"/>
        <v>0</v>
      </c>
      <c r="AL19" s="31">
        <f t="shared" si="2"/>
        <v>283500</v>
      </c>
      <c r="AM19" s="31">
        <f t="shared" si="3"/>
        <v>279947.3014285714</v>
      </c>
      <c r="AN19" s="31">
        <f t="shared" si="4"/>
        <v>42529.313099884486</v>
      </c>
      <c r="AO19" s="32">
        <f t="shared" si="27"/>
        <v>0.1519189964784706</v>
      </c>
      <c r="AP19" s="31">
        <f t="shared" si="28"/>
        <v>322476.61452845589</v>
      </c>
      <c r="AQ19" s="31">
        <f t="shared" si="29"/>
        <v>237417.98832868692</v>
      </c>
      <c r="AR19" s="16" t="str">
        <f t="shared" si="5"/>
        <v/>
      </c>
      <c r="AS19" s="16">
        <f t="shared" si="6"/>
        <v>283500</v>
      </c>
      <c r="AT19" s="16" t="str">
        <f t="shared" si="7"/>
        <v/>
      </c>
      <c r="AU19" s="16">
        <f t="shared" si="8"/>
        <v>243120</v>
      </c>
      <c r="AV19" s="16">
        <f t="shared" si="9"/>
        <v>318588</v>
      </c>
      <c r="AW19" s="16">
        <f t="shared" si="10"/>
        <v>267432</v>
      </c>
      <c r="AX19" s="16">
        <f t="shared" si="11"/>
        <v>291744</v>
      </c>
      <c r="AY19" s="16" t="str">
        <f t="shared" si="12"/>
        <v/>
      </c>
      <c r="AZ19" s="16" t="str">
        <f t="shared" si="40"/>
        <v/>
      </c>
      <c r="BA19" s="16" t="str">
        <f t="shared" si="41"/>
        <v/>
      </c>
      <c r="BB19" s="16" t="str">
        <f t="shared" si="42"/>
        <v/>
      </c>
      <c r="BC19" s="16" t="str">
        <f t="shared" si="43"/>
        <v/>
      </c>
      <c r="BD19" s="15" t="str">
        <f t="shared" si="44"/>
        <v/>
      </c>
      <c r="BE19" s="15" t="str">
        <f t="shared" si="45"/>
        <v/>
      </c>
      <c r="BF19" s="15" t="str">
        <f t="shared" si="46"/>
        <v/>
      </c>
      <c r="BG19" s="15" t="str">
        <f t="shared" si="47"/>
        <v/>
      </c>
      <c r="BH19" s="31">
        <f t="shared" si="38"/>
        <v>280877</v>
      </c>
      <c r="BI19" s="33">
        <f t="shared" si="39"/>
        <v>280877</v>
      </c>
    </row>
    <row r="20" spans="1:61" x14ac:dyDescent="0.25">
      <c r="A20" s="3">
        <v>10</v>
      </c>
      <c r="B20" s="29" t="s">
        <v>63</v>
      </c>
      <c r="C20" s="29" t="s">
        <v>63</v>
      </c>
      <c r="D20" s="34" t="s">
        <v>53</v>
      </c>
      <c r="E20" s="35">
        <v>1</v>
      </c>
      <c r="F20" s="29">
        <v>715803</v>
      </c>
      <c r="G20" s="14">
        <f t="shared" si="0"/>
        <v>715803</v>
      </c>
      <c r="H20" s="29">
        <v>521100.00000000006</v>
      </c>
      <c r="I20" s="14">
        <f t="shared" si="13"/>
        <v>521100.00000000006</v>
      </c>
      <c r="J20" s="29">
        <v>593806</v>
      </c>
      <c r="K20" s="14">
        <f t="shared" si="14"/>
        <v>593806</v>
      </c>
      <c r="L20" s="29">
        <v>489800</v>
      </c>
      <c r="M20" s="14">
        <f t="shared" si="15"/>
        <v>489800</v>
      </c>
      <c r="N20" s="29">
        <v>576808</v>
      </c>
      <c r="O20" s="14">
        <f t="shared" si="16"/>
        <v>576808</v>
      </c>
      <c r="P20" s="29">
        <v>538780</v>
      </c>
      <c r="Q20" s="14">
        <f t="shared" si="17"/>
        <v>538780</v>
      </c>
      <c r="R20" s="29">
        <v>587760</v>
      </c>
      <c r="S20" s="14">
        <f t="shared" si="18"/>
        <v>587760</v>
      </c>
      <c r="T20" s="29">
        <v>520999.85</v>
      </c>
      <c r="U20" s="14">
        <f t="shared" si="1"/>
        <v>520999.85</v>
      </c>
      <c r="V20" s="29"/>
      <c r="W20" s="14">
        <f t="shared" si="19"/>
        <v>0</v>
      </c>
      <c r="X20" s="29"/>
      <c r="Y20" s="14">
        <f t="shared" si="20"/>
        <v>0</v>
      </c>
      <c r="Z20" s="29"/>
      <c r="AA20" s="14">
        <f t="shared" si="21"/>
        <v>0</v>
      </c>
      <c r="AB20" s="29"/>
      <c r="AC20" s="14">
        <f t="shared" si="22"/>
        <v>0</v>
      </c>
      <c r="AD20" s="29"/>
      <c r="AE20" s="14">
        <f t="shared" si="23"/>
        <v>0</v>
      </c>
      <c r="AF20" s="29"/>
      <c r="AG20" s="14">
        <f t="shared" si="24"/>
        <v>0</v>
      </c>
      <c r="AH20" s="29"/>
      <c r="AI20" s="14">
        <f t="shared" si="25"/>
        <v>0</v>
      </c>
      <c r="AJ20" s="29"/>
      <c r="AK20" s="14">
        <f t="shared" si="26"/>
        <v>0</v>
      </c>
      <c r="AL20" s="31">
        <f t="shared" si="2"/>
        <v>557794</v>
      </c>
      <c r="AM20" s="31">
        <f t="shared" si="3"/>
        <v>568107.10624999995</v>
      </c>
      <c r="AN20" s="31">
        <f t="shared" si="4"/>
        <v>70058.440538731375</v>
      </c>
      <c r="AO20" s="32">
        <f t="shared" si="27"/>
        <v>0.1233190709427627</v>
      </c>
      <c r="AP20" s="31">
        <f t="shared" si="28"/>
        <v>638165.54678873136</v>
      </c>
      <c r="AQ20" s="31">
        <f t="shared" si="29"/>
        <v>498048.66571126855</v>
      </c>
      <c r="AR20" s="16" t="str">
        <f t="shared" si="5"/>
        <v/>
      </c>
      <c r="AS20" s="16">
        <f t="shared" si="6"/>
        <v>521100.00000000006</v>
      </c>
      <c r="AT20" s="16">
        <f t="shared" si="7"/>
        <v>593806</v>
      </c>
      <c r="AU20" s="16" t="str">
        <f t="shared" si="8"/>
        <v/>
      </c>
      <c r="AV20" s="16">
        <f t="shared" si="9"/>
        <v>576808</v>
      </c>
      <c r="AW20" s="16">
        <f t="shared" si="10"/>
        <v>538780</v>
      </c>
      <c r="AX20" s="16">
        <f t="shared" si="11"/>
        <v>587760</v>
      </c>
      <c r="AY20" s="16">
        <f t="shared" si="12"/>
        <v>520999.85</v>
      </c>
      <c r="AZ20" s="16" t="str">
        <f t="shared" si="40"/>
        <v/>
      </c>
      <c r="BA20" s="16" t="str">
        <f t="shared" si="41"/>
        <v/>
      </c>
      <c r="BB20" s="16" t="str">
        <f t="shared" si="42"/>
        <v/>
      </c>
      <c r="BC20" s="16" t="str">
        <f t="shared" si="43"/>
        <v/>
      </c>
      <c r="BD20" s="15" t="str">
        <f t="shared" si="44"/>
        <v/>
      </c>
      <c r="BE20" s="15" t="str">
        <f t="shared" si="45"/>
        <v/>
      </c>
      <c r="BF20" s="15" t="str">
        <f t="shared" si="46"/>
        <v/>
      </c>
      <c r="BG20" s="15" t="str">
        <f t="shared" si="47"/>
        <v/>
      </c>
      <c r="BH20" s="31">
        <f t="shared" si="38"/>
        <v>556542</v>
      </c>
      <c r="BI20" s="33">
        <f t="shared" si="39"/>
        <v>556542</v>
      </c>
    </row>
    <row r="21" spans="1:61" x14ac:dyDescent="0.25">
      <c r="A21" s="26">
        <v>11</v>
      </c>
      <c r="B21" s="29" t="s">
        <v>64</v>
      </c>
      <c r="C21" s="29" t="s">
        <v>64</v>
      </c>
      <c r="D21" s="34" t="s">
        <v>53</v>
      </c>
      <c r="E21" s="35">
        <v>1</v>
      </c>
      <c r="F21" s="29">
        <v>449265.3</v>
      </c>
      <c r="G21" s="14">
        <f t="shared" si="0"/>
        <v>449265.3</v>
      </c>
      <c r="H21" s="29">
        <v>283500</v>
      </c>
      <c r="I21" s="14">
        <f t="shared" si="13"/>
        <v>283500</v>
      </c>
      <c r="J21" s="29">
        <v>413095</v>
      </c>
      <c r="K21" s="14">
        <f t="shared" si="14"/>
        <v>413095</v>
      </c>
      <c r="L21" s="29">
        <v>367960</v>
      </c>
      <c r="M21" s="14">
        <f t="shared" si="15"/>
        <v>367960</v>
      </c>
      <c r="N21" s="29">
        <v>448034</v>
      </c>
      <c r="O21" s="14">
        <f t="shared" si="16"/>
        <v>448034</v>
      </c>
      <c r="P21" s="29">
        <v>404756</v>
      </c>
      <c r="Q21" s="14">
        <f t="shared" si="17"/>
        <v>404756</v>
      </c>
      <c r="R21" s="29">
        <v>441552</v>
      </c>
      <c r="S21" s="14">
        <f t="shared" si="18"/>
        <v>441552</v>
      </c>
      <c r="T21" s="29">
        <v>282863</v>
      </c>
      <c r="U21" s="14">
        <f t="shared" si="1"/>
        <v>282863</v>
      </c>
      <c r="V21" s="29"/>
      <c r="W21" s="14">
        <f t="shared" si="19"/>
        <v>0</v>
      </c>
      <c r="X21" s="29"/>
      <c r="Y21" s="14">
        <f t="shared" si="20"/>
        <v>0</v>
      </c>
      <c r="Z21" s="29"/>
      <c r="AA21" s="14">
        <f t="shared" si="21"/>
        <v>0</v>
      </c>
      <c r="AB21" s="29"/>
      <c r="AC21" s="14">
        <f t="shared" si="22"/>
        <v>0</v>
      </c>
      <c r="AD21" s="29"/>
      <c r="AE21" s="14">
        <f t="shared" si="23"/>
        <v>0</v>
      </c>
      <c r="AF21" s="29"/>
      <c r="AG21" s="14">
        <f t="shared" si="24"/>
        <v>0</v>
      </c>
      <c r="AH21" s="29"/>
      <c r="AI21" s="14">
        <f t="shared" si="25"/>
        <v>0</v>
      </c>
      <c r="AJ21" s="29"/>
      <c r="AK21" s="14">
        <f t="shared" si="26"/>
        <v>0</v>
      </c>
      <c r="AL21" s="31">
        <f t="shared" si="2"/>
        <v>408925.5</v>
      </c>
      <c r="AM21" s="31">
        <f t="shared" si="3"/>
        <v>386378.16249999998</v>
      </c>
      <c r="AN21" s="31">
        <f t="shared" si="4"/>
        <v>69169.001024487487</v>
      </c>
      <c r="AO21" s="32">
        <f t="shared" si="27"/>
        <v>0.17901891912560533</v>
      </c>
      <c r="AP21" s="31">
        <f t="shared" si="28"/>
        <v>455547.16352448746</v>
      </c>
      <c r="AQ21" s="31">
        <f t="shared" si="29"/>
        <v>317209.16147551249</v>
      </c>
      <c r="AR21" s="16">
        <f t="shared" si="5"/>
        <v>449265.3</v>
      </c>
      <c r="AS21" s="16" t="str">
        <f t="shared" si="6"/>
        <v/>
      </c>
      <c r="AT21" s="16">
        <f t="shared" si="7"/>
        <v>413095</v>
      </c>
      <c r="AU21" s="16">
        <f t="shared" si="8"/>
        <v>367960</v>
      </c>
      <c r="AV21" s="16">
        <f t="shared" si="9"/>
        <v>448034</v>
      </c>
      <c r="AW21" s="16">
        <f t="shared" si="10"/>
        <v>404756</v>
      </c>
      <c r="AX21" s="16">
        <f t="shared" si="11"/>
        <v>441552</v>
      </c>
      <c r="AY21" s="16" t="str">
        <f t="shared" si="12"/>
        <v/>
      </c>
      <c r="AZ21" s="16" t="str">
        <f t="shared" si="40"/>
        <v/>
      </c>
      <c r="BA21" s="16" t="str">
        <f t="shared" si="41"/>
        <v/>
      </c>
      <c r="BB21" s="16" t="str">
        <f t="shared" si="42"/>
        <v/>
      </c>
      <c r="BC21" s="16" t="str">
        <f t="shared" si="43"/>
        <v/>
      </c>
      <c r="BD21" s="15" t="str">
        <f t="shared" si="44"/>
        <v/>
      </c>
      <c r="BE21" s="15" t="str">
        <f t="shared" si="45"/>
        <v/>
      </c>
      <c r="BF21" s="15" t="str">
        <f t="shared" si="46"/>
        <v/>
      </c>
      <c r="BG21" s="15" t="str">
        <f t="shared" si="47"/>
        <v/>
      </c>
      <c r="BH21" s="31">
        <f t="shared" si="38"/>
        <v>420777</v>
      </c>
      <c r="BI21" s="33">
        <f t="shared" si="39"/>
        <v>420777</v>
      </c>
    </row>
    <row r="22" spans="1:61" x14ac:dyDescent="0.25">
      <c r="A22" s="3">
        <v>12</v>
      </c>
      <c r="B22" s="29" t="s">
        <v>65</v>
      </c>
      <c r="C22" s="29" t="s">
        <v>65</v>
      </c>
      <c r="D22" s="34" t="s">
        <v>53</v>
      </c>
      <c r="E22" s="35">
        <v>1</v>
      </c>
      <c r="F22" s="29">
        <v>357164.11499999999</v>
      </c>
      <c r="G22" s="14">
        <f t="shared" si="0"/>
        <v>357164.11499999999</v>
      </c>
      <c r="H22" s="29">
        <v>256500.00000000003</v>
      </c>
      <c r="I22" s="14">
        <f t="shared" si="13"/>
        <v>256500.00000000003</v>
      </c>
      <c r="J22" s="29">
        <v>384450</v>
      </c>
      <c r="K22" s="14">
        <f t="shared" si="14"/>
        <v>384450</v>
      </c>
      <c r="L22" s="29">
        <v>288090</v>
      </c>
      <c r="M22" s="14">
        <f t="shared" si="15"/>
        <v>288090</v>
      </c>
      <c r="N22" s="29">
        <v>337610</v>
      </c>
      <c r="O22" s="14">
        <f t="shared" si="16"/>
        <v>337610</v>
      </c>
      <c r="P22" s="29">
        <v>316899</v>
      </c>
      <c r="Q22" s="14">
        <f t="shared" si="17"/>
        <v>316899</v>
      </c>
      <c r="R22" s="29">
        <v>345708</v>
      </c>
      <c r="S22" s="14">
        <f t="shared" si="18"/>
        <v>345708</v>
      </c>
      <c r="T22" s="29">
        <v>249900</v>
      </c>
      <c r="U22" s="14">
        <f t="shared" si="1"/>
        <v>249900</v>
      </c>
      <c r="V22" s="29"/>
      <c r="W22" s="14">
        <f t="shared" si="19"/>
        <v>0</v>
      </c>
      <c r="X22" s="29"/>
      <c r="Y22" s="14">
        <f t="shared" si="20"/>
        <v>0</v>
      </c>
      <c r="Z22" s="29"/>
      <c r="AA22" s="14">
        <f t="shared" si="21"/>
        <v>0</v>
      </c>
      <c r="AB22" s="29"/>
      <c r="AC22" s="14">
        <f t="shared" si="22"/>
        <v>0</v>
      </c>
      <c r="AD22" s="29"/>
      <c r="AE22" s="14">
        <f t="shared" si="23"/>
        <v>0</v>
      </c>
      <c r="AF22" s="29"/>
      <c r="AG22" s="14">
        <f t="shared" si="24"/>
        <v>0</v>
      </c>
      <c r="AH22" s="29"/>
      <c r="AI22" s="14">
        <f t="shared" si="25"/>
        <v>0</v>
      </c>
      <c r="AJ22" s="29"/>
      <c r="AK22" s="14">
        <f t="shared" si="26"/>
        <v>0</v>
      </c>
      <c r="AL22" s="31">
        <f t="shared" si="2"/>
        <v>327254.5</v>
      </c>
      <c r="AM22" s="31">
        <f t="shared" si="3"/>
        <v>317040.13937500003</v>
      </c>
      <c r="AN22" s="31">
        <f t="shared" si="4"/>
        <v>48417.861830080794</v>
      </c>
      <c r="AO22" s="32">
        <f t="shared" si="27"/>
        <v>0.15271839687406707</v>
      </c>
      <c r="AP22" s="31">
        <f t="shared" si="28"/>
        <v>365458.00120508083</v>
      </c>
      <c r="AQ22" s="31">
        <f t="shared" si="29"/>
        <v>268622.27754491923</v>
      </c>
      <c r="AR22" s="16">
        <f t="shared" si="5"/>
        <v>357164.11499999999</v>
      </c>
      <c r="AS22" s="16" t="str">
        <f t="shared" si="6"/>
        <v/>
      </c>
      <c r="AT22" s="16" t="str">
        <f t="shared" si="7"/>
        <v/>
      </c>
      <c r="AU22" s="16">
        <f t="shared" si="8"/>
        <v>288090</v>
      </c>
      <c r="AV22" s="16">
        <f t="shared" si="9"/>
        <v>337610</v>
      </c>
      <c r="AW22" s="16">
        <f t="shared" si="10"/>
        <v>316899</v>
      </c>
      <c r="AX22" s="16">
        <f t="shared" si="11"/>
        <v>345708</v>
      </c>
      <c r="AY22" s="16" t="str">
        <f t="shared" si="12"/>
        <v/>
      </c>
      <c r="AZ22" s="16" t="str">
        <f t="shared" si="40"/>
        <v/>
      </c>
      <c r="BA22" s="16" t="str">
        <f t="shared" si="41"/>
        <v/>
      </c>
      <c r="BB22" s="16" t="str">
        <f t="shared" si="42"/>
        <v/>
      </c>
      <c r="BC22" s="16" t="str">
        <f t="shared" si="43"/>
        <v/>
      </c>
      <c r="BD22" s="15" t="str">
        <f t="shared" si="44"/>
        <v/>
      </c>
      <c r="BE22" s="15" t="str">
        <f t="shared" si="45"/>
        <v/>
      </c>
      <c r="BF22" s="15" t="str">
        <f t="shared" si="46"/>
        <v/>
      </c>
      <c r="BG22" s="15" t="str">
        <f t="shared" si="47"/>
        <v/>
      </c>
      <c r="BH22" s="31">
        <f t="shared" si="38"/>
        <v>329094</v>
      </c>
      <c r="BI22" s="33">
        <f t="shared" si="39"/>
        <v>329094</v>
      </c>
    </row>
    <row r="23" spans="1:61" x14ac:dyDescent="0.25">
      <c r="A23" s="26">
        <v>13</v>
      </c>
      <c r="B23" s="29" t="s">
        <v>66</v>
      </c>
      <c r="C23" s="29" t="s">
        <v>66</v>
      </c>
      <c r="D23" s="34" t="s">
        <v>53</v>
      </c>
      <c r="E23" s="35">
        <v>1</v>
      </c>
      <c r="F23" s="29">
        <v>536852.25</v>
      </c>
      <c r="G23" s="14">
        <f t="shared" si="0"/>
        <v>536852.25</v>
      </c>
      <c r="H23" s="29">
        <v>337500</v>
      </c>
      <c r="I23" s="14">
        <f t="shared" si="13"/>
        <v>337500</v>
      </c>
      <c r="J23" s="29">
        <v>573200</v>
      </c>
      <c r="K23" s="14">
        <f t="shared" si="14"/>
        <v>573200</v>
      </c>
      <c r="L23" s="29">
        <v>422580</v>
      </c>
      <c r="M23" s="14">
        <f t="shared" si="15"/>
        <v>422580</v>
      </c>
      <c r="N23" s="29">
        <v>484225</v>
      </c>
      <c r="O23" s="14">
        <f t="shared" si="16"/>
        <v>484225</v>
      </c>
      <c r="P23" s="29">
        <v>464838</v>
      </c>
      <c r="Q23" s="14">
        <f t="shared" si="17"/>
        <v>464838</v>
      </c>
      <c r="R23" s="29">
        <v>507096</v>
      </c>
      <c r="S23" s="14">
        <f t="shared" si="18"/>
        <v>507096</v>
      </c>
      <c r="T23" s="29">
        <v>321300</v>
      </c>
      <c r="U23" s="14">
        <f t="shared" si="1"/>
        <v>321300</v>
      </c>
      <c r="V23" s="29"/>
      <c r="W23" s="14">
        <f t="shared" si="19"/>
        <v>0</v>
      </c>
      <c r="X23" s="29"/>
      <c r="Y23" s="14">
        <f t="shared" si="20"/>
        <v>0</v>
      </c>
      <c r="Z23" s="29"/>
      <c r="AA23" s="14">
        <f t="shared" si="21"/>
        <v>0</v>
      </c>
      <c r="AB23" s="29"/>
      <c r="AC23" s="14">
        <f t="shared" si="22"/>
        <v>0</v>
      </c>
      <c r="AD23" s="29"/>
      <c r="AE23" s="14">
        <f t="shared" si="23"/>
        <v>0</v>
      </c>
      <c r="AF23" s="29"/>
      <c r="AG23" s="14">
        <f t="shared" si="24"/>
        <v>0</v>
      </c>
      <c r="AH23" s="29"/>
      <c r="AI23" s="14">
        <f t="shared" si="25"/>
        <v>0</v>
      </c>
      <c r="AJ23" s="29"/>
      <c r="AK23" s="14">
        <f t="shared" si="26"/>
        <v>0</v>
      </c>
      <c r="AL23" s="31">
        <f t="shared" si="2"/>
        <v>474531.5</v>
      </c>
      <c r="AM23" s="31">
        <f t="shared" si="3"/>
        <v>455948.90625</v>
      </c>
      <c r="AN23" s="31">
        <f t="shared" si="4"/>
        <v>90286.61024797814</v>
      </c>
      <c r="AO23" s="32">
        <f t="shared" si="27"/>
        <v>0.19801913988685688</v>
      </c>
      <c r="AP23" s="31">
        <f t="shared" si="28"/>
        <v>546235.51649797813</v>
      </c>
      <c r="AQ23" s="31">
        <f t="shared" si="29"/>
        <v>365662.29600202187</v>
      </c>
      <c r="AR23" s="16">
        <f t="shared" si="5"/>
        <v>536852.25</v>
      </c>
      <c r="AS23" s="16" t="str">
        <f t="shared" si="6"/>
        <v/>
      </c>
      <c r="AT23" s="16" t="str">
        <f t="shared" si="7"/>
        <v/>
      </c>
      <c r="AU23" s="16">
        <f t="shared" si="8"/>
        <v>422580</v>
      </c>
      <c r="AV23" s="16">
        <f t="shared" si="9"/>
        <v>484225</v>
      </c>
      <c r="AW23" s="16">
        <f t="shared" si="10"/>
        <v>464838</v>
      </c>
      <c r="AX23" s="16">
        <f t="shared" si="11"/>
        <v>507096</v>
      </c>
      <c r="AY23" s="16" t="str">
        <f t="shared" si="12"/>
        <v/>
      </c>
      <c r="AZ23" s="16" t="str">
        <f t="shared" si="40"/>
        <v/>
      </c>
      <c r="BA23" s="16" t="str">
        <f t="shared" si="41"/>
        <v/>
      </c>
      <c r="BB23" s="16" t="str">
        <f t="shared" si="42"/>
        <v/>
      </c>
      <c r="BC23" s="16" t="str">
        <f t="shared" si="43"/>
        <v/>
      </c>
      <c r="BD23" s="15" t="str">
        <f t="shared" si="44"/>
        <v/>
      </c>
      <c r="BE23" s="15" t="str">
        <f t="shared" si="45"/>
        <v/>
      </c>
      <c r="BF23" s="15" t="str">
        <f t="shared" si="46"/>
        <v/>
      </c>
      <c r="BG23" s="15" t="str">
        <f t="shared" si="47"/>
        <v/>
      </c>
      <c r="BH23" s="31">
        <f t="shared" si="38"/>
        <v>483118</v>
      </c>
      <c r="BI23" s="33">
        <f t="shared" si="39"/>
        <v>483118</v>
      </c>
    </row>
    <row r="24" spans="1:61" x14ac:dyDescent="0.25">
      <c r="A24" s="3">
        <v>14</v>
      </c>
      <c r="B24" s="29" t="s">
        <v>67</v>
      </c>
      <c r="C24" s="29" t="s">
        <v>67</v>
      </c>
      <c r="D24" s="34" t="s">
        <v>53</v>
      </c>
      <c r="E24" s="35">
        <v>1</v>
      </c>
      <c r="F24" s="29">
        <v>88126.5</v>
      </c>
      <c r="G24" s="14">
        <f t="shared" si="0"/>
        <v>88126.5</v>
      </c>
      <c r="H24" s="29">
        <v>109999.6875</v>
      </c>
      <c r="I24" s="14">
        <f t="shared" si="13"/>
        <v>109999.6875</v>
      </c>
      <c r="J24" s="29">
        <v>133451</v>
      </c>
      <c r="K24" s="14">
        <f t="shared" si="14"/>
        <v>133451</v>
      </c>
      <c r="L24" s="29">
        <v>102200</v>
      </c>
      <c r="M24" s="14">
        <f t="shared" si="15"/>
        <v>102200</v>
      </c>
      <c r="N24" s="29">
        <v>132549</v>
      </c>
      <c r="O24" s="14">
        <f t="shared" si="16"/>
        <v>132549</v>
      </c>
      <c r="P24" s="29">
        <v>112420</v>
      </c>
      <c r="Q24" s="14">
        <f t="shared" si="17"/>
        <v>112420</v>
      </c>
      <c r="R24" s="29">
        <v>122640</v>
      </c>
      <c r="S24" s="14">
        <f t="shared" si="18"/>
        <v>122640</v>
      </c>
      <c r="T24" s="29"/>
      <c r="U24" s="14">
        <f t="shared" si="1"/>
        <v>0</v>
      </c>
      <c r="V24" s="29"/>
      <c r="W24" s="14">
        <f t="shared" si="19"/>
        <v>0</v>
      </c>
      <c r="X24" s="29"/>
      <c r="Y24" s="14">
        <f t="shared" si="20"/>
        <v>0</v>
      </c>
      <c r="Z24" s="29"/>
      <c r="AA24" s="14">
        <f t="shared" si="21"/>
        <v>0</v>
      </c>
      <c r="AB24" s="29"/>
      <c r="AC24" s="14">
        <f t="shared" si="22"/>
        <v>0</v>
      </c>
      <c r="AD24" s="29"/>
      <c r="AE24" s="14">
        <f t="shared" si="23"/>
        <v>0</v>
      </c>
      <c r="AF24" s="29"/>
      <c r="AG24" s="14">
        <f t="shared" si="24"/>
        <v>0</v>
      </c>
      <c r="AH24" s="29"/>
      <c r="AI24" s="14">
        <f t="shared" si="25"/>
        <v>0</v>
      </c>
      <c r="AJ24" s="29"/>
      <c r="AK24" s="14">
        <f t="shared" si="26"/>
        <v>0</v>
      </c>
      <c r="AL24" s="31">
        <f t="shared" si="2"/>
        <v>112420</v>
      </c>
      <c r="AM24" s="31">
        <f t="shared" si="3"/>
        <v>114483.74107142857</v>
      </c>
      <c r="AN24" s="31">
        <f t="shared" si="4"/>
        <v>16444.833364810671</v>
      </c>
      <c r="AO24" s="32">
        <f t="shared" si="27"/>
        <v>0.14364339609194313</v>
      </c>
      <c r="AP24" s="31">
        <f t="shared" si="28"/>
        <v>130928.57443623923</v>
      </c>
      <c r="AQ24" s="31">
        <f t="shared" si="29"/>
        <v>98038.907706617902</v>
      </c>
      <c r="AR24" s="16" t="str">
        <f t="shared" si="5"/>
        <v/>
      </c>
      <c r="AS24" s="16">
        <f t="shared" si="6"/>
        <v>109999.6875</v>
      </c>
      <c r="AT24" s="16" t="str">
        <f t="shared" si="7"/>
        <v/>
      </c>
      <c r="AU24" s="16">
        <f t="shared" si="8"/>
        <v>102200</v>
      </c>
      <c r="AV24" s="16" t="str">
        <f t="shared" si="9"/>
        <v/>
      </c>
      <c r="AW24" s="16">
        <f t="shared" si="10"/>
        <v>112420</v>
      </c>
      <c r="AX24" s="16">
        <f t="shared" si="11"/>
        <v>122640</v>
      </c>
      <c r="AY24" s="16" t="str">
        <f t="shared" si="12"/>
        <v/>
      </c>
      <c r="AZ24" s="16" t="str">
        <f t="shared" si="40"/>
        <v/>
      </c>
      <c r="BA24" s="16" t="str">
        <f t="shared" si="41"/>
        <v/>
      </c>
      <c r="BB24" s="16" t="str">
        <f t="shared" si="42"/>
        <v/>
      </c>
      <c r="BC24" s="16" t="str">
        <f t="shared" si="43"/>
        <v/>
      </c>
      <c r="BD24" s="15" t="str">
        <f t="shared" si="44"/>
        <v/>
      </c>
      <c r="BE24" s="15" t="str">
        <f t="shared" si="45"/>
        <v/>
      </c>
      <c r="BF24" s="15" t="str">
        <f t="shared" si="46"/>
        <v/>
      </c>
      <c r="BG24" s="15" t="str">
        <f t="shared" si="47"/>
        <v/>
      </c>
      <c r="BH24" s="31">
        <f t="shared" si="38"/>
        <v>111815</v>
      </c>
      <c r="BI24" s="33">
        <f t="shared" si="39"/>
        <v>111815</v>
      </c>
    </row>
    <row r="25" spans="1:61" x14ac:dyDescent="0.25">
      <c r="A25" s="26">
        <v>15</v>
      </c>
      <c r="B25" s="29" t="s">
        <v>68</v>
      </c>
      <c r="C25" s="29" t="s">
        <v>68</v>
      </c>
      <c r="D25" s="34" t="s">
        <v>53</v>
      </c>
      <c r="E25" s="35">
        <v>1</v>
      </c>
      <c r="F25" s="29"/>
      <c r="G25" s="14">
        <f t="shared" si="0"/>
        <v>0</v>
      </c>
      <c r="H25" s="29">
        <v>696253.05000000016</v>
      </c>
      <c r="I25" s="14">
        <f t="shared" si="13"/>
        <v>696253.05000000016</v>
      </c>
      <c r="J25" s="29">
        <v>927508</v>
      </c>
      <c r="K25" s="14">
        <f t="shared" si="14"/>
        <v>927508</v>
      </c>
      <c r="L25" s="29">
        <v>691730</v>
      </c>
      <c r="M25" s="14">
        <f t="shared" si="15"/>
        <v>691730</v>
      </c>
      <c r="N25" s="29">
        <v>696165</v>
      </c>
      <c r="O25" s="14">
        <f t="shared" si="16"/>
        <v>696165</v>
      </c>
      <c r="P25" s="29">
        <v>760903</v>
      </c>
      <c r="Q25" s="14">
        <f t="shared" si="17"/>
        <v>760903</v>
      </c>
      <c r="R25" s="29">
        <v>830076</v>
      </c>
      <c r="S25" s="14">
        <f t="shared" si="18"/>
        <v>830076</v>
      </c>
      <c r="T25" s="29"/>
      <c r="U25" s="14">
        <f t="shared" si="1"/>
        <v>0</v>
      </c>
      <c r="V25" s="29"/>
      <c r="W25" s="14">
        <f t="shared" si="19"/>
        <v>0</v>
      </c>
      <c r="X25" s="29"/>
      <c r="Y25" s="14">
        <f t="shared" si="20"/>
        <v>0</v>
      </c>
      <c r="Z25" s="29"/>
      <c r="AA25" s="14">
        <f t="shared" si="21"/>
        <v>0</v>
      </c>
      <c r="AB25" s="29"/>
      <c r="AC25" s="14">
        <f t="shared" si="22"/>
        <v>0</v>
      </c>
      <c r="AD25" s="29"/>
      <c r="AE25" s="14">
        <f t="shared" si="23"/>
        <v>0</v>
      </c>
      <c r="AF25" s="29"/>
      <c r="AG25" s="14">
        <f t="shared" si="24"/>
        <v>0</v>
      </c>
      <c r="AH25" s="29"/>
      <c r="AI25" s="14">
        <f t="shared" si="25"/>
        <v>0</v>
      </c>
      <c r="AJ25" s="29"/>
      <c r="AK25" s="14">
        <f t="shared" si="26"/>
        <v>0</v>
      </c>
      <c r="AL25" s="31">
        <f t="shared" si="2"/>
        <v>728578.02500000014</v>
      </c>
      <c r="AM25" s="31">
        <f t="shared" si="3"/>
        <v>767105.84166666679</v>
      </c>
      <c r="AN25" s="31">
        <f t="shared" si="4"/>
        <v>95359.11817288505</v>
      </c>
      <c r="AO25" s="32">
        <f t="shared" si="27"/>
        <v>0.12431024898168065</v>
      </c>
      <c r="AP25" s="31">
        <f t="shared" si="28"/>
        <v>862464.95983955183</v>
      </c>
      <c r="AQ25" s="31">
        <f t="shared" si="29"/>
        <v>671746.72349378176</v>
      </c>
      <c r="AR25" s="16" t="str">
        <f t="shared" si="5"/>
        <v/>
      </c>
      <c r="AS25" s="16">
        <f t="shared" si="6"/>
        <v>696253.05000000016</v>
      </c>
      <c r="AT25" s="16" t="str">
        <f t="shared" si="7"/>
        <v/>
      </c>
      <c r="AU25" s="16">
        <f t="shared" si="8"/>
        <v>691730</v>
      </c>
      <c r="AV25" s="16">
        <f t="shared" si="9"/>
        <v>696165</v>
      </c>
      <c r="AW25" s="16">
        <f t="shared" si="10"/>
        <v>760903</v>
      </c>
      <c r="AX25" s="16">
        <f t="shared" si="11"/>
        <v>830076</v>
      </c>
      <c r="AY25" s="16" t="str">
        <f t="shared" si="12"/>
        <v/>
      </c>
      <c r="AZ25" s="16" t="str">
        <f t="shared" si="40"/>
        <v/>
      </c>
      <c r="BA25" s="16" t="str">
        <f t="shared" si="41"/>
        <v/>
      </c>
      <c r="BB25" s="16" t="str">
        <f t="shared" si="42"/>
        <v/>
      </c>
      <c r="BC25" s="16" t="str">
        <f t="shared" si="43"/>
        <v/>
      </c>
      <c r="BD25" s="15" t="str">
        <f t="shared" si="44"/>
        <v/>
      </c>
      <c r="BE25" s="15" t="str">
        <f t="shared" si="45"/>
        <v/>
      </c>
      <c r="BF25" s="15" t="str">
        <f t="shared" si="46"/>
        <v/>
      </c>
      <c r="BG25" s="15" t="str">
        <f t="shared" si="47"/>
        <v/>
      </c>
      <c r="BH25" s="31">
        <f t="shared" si="38"/>
        <v>735025</v>
      </c>
      <c r="BI25" s="33">
        <f t="shared" si="39"/>
        <v>735025</v>
      </c>
    </row>
    <row r="26" spans="1:61" x14ac:dyDescent="0.25">
      <c r="A26" s="3">
        <v>16</v>
      </c>
      <c r="B26" s="29" t="s">
        <v>69</v>
      </c>
      <c r="C26" s="29" t="s">
        <v>69</v>
      </c>
      <c r="D26" s="34" t="s">
        <v>53</v>
      </c>
      <c r="E26" s="35">
        <v>1</v>
      </c>
      <c r="F26" s="29">
        <v>70141.5</v>
      </c>
      <c r="G26" s="14">
        <f t="shared" si="0"/>
        <v>70141.5</v>
      </c>
      <c r="H26" s="29">
        <v>87306.1875</v>
      </c>
      <c r="I26" s="14">
        <f t="shared" si="13"/>
        <v>87306.1875</v>
      </c>
      <c r="J26" s="29">
        <v>105883</v>
      </c>
      <c r="K26" s="14">
        <f t="shared" si="14"/>
        <v>105883</v>
      </c>
      <c r="L26" s="29">
        <v>78080</v>
      </c>
      <c r="M26" s="14">
        <f t="shared" si="15"/>
        <v>78080</v>
      </c>
      <c r="N26" s="29">
        <v>81479</v>
      </c>
      <c r="O26" s="14">
        <f t="shared" si="16"/>
        <v>81479</v>
      </c>
      <c r="P26" s="29">
        <v>85888</v>
      </c>
      <c r="Q26" s="14">
        <f t="shared" si="17"/>
        <v>85888</v>
      </c>
      <c r="R26" s="29">
        <v>93696</v>
      </c>
      <c r="S26" s="14">
        <f t="shared" si="18"/>
        <v>93696</v>
      </c>
      <c r="T26" s="29"/>
      <c r="U26" s="14">
        <f t="shared" si="1"/>
        <v>0</v>
      </c>
      <c r="V26" s="29"/>
      <c r="W26" s="14">
        <f t="shared" si="19"/>
        <v>0</v>
      </c>
      <c r="X26" s="29"/>
      <c r="Y26" s="14">
        <f t="shared" si="20"/>
        <v>0</v>
      </c>
      <c r="Z26" s="29"/>
      <c r="AA26" s="14">
        <f t="shared" si="21"/>
        <v>0</v>
      </c>
      <c r="AB26" s="29"/>
      <c r="AC26" s="14">
        <f t="shared" si="22"/>
        <v>0</v>
      </c>
      <c r="AD26" s="29"/>
      <c r="AE26" s="14">
        <f t="shared" si="23"/>
        <v>0</v>
      </c>
      <c r="AF26" s="29"/>
      <c r="AG26" s="14">
        <f t="shared" si="24"/>
        <v>0</v>
      </c>
      <c r="AH26" s="29"/>
      <c r="AI26" s="14">
        <f t="shared" si="25"/>
        <v>0</v>
      </c>
      <c r="AJ26" s="29"/>
      <c r="AK26" s="14">
        <f t="shared" si="26"/>
        <v>0</v>
      </c>
      <c r="AL26" s="31">
        <f t="shared" si="2"/>
        <v>85888</v>
      </c>
      <c r="AM26" s="31">
        <f t="shared" si="3"/>
        <v>86067.669642857145</v>
      </c>
      <c r="AN26" s="31">
        <f t="shared" si="4"/>
        <v>11481.191748327654</v>
      </c>
      <c r="AO26" s="32">
        <f t="shared" si="27"/>
        <v>0.13339726515158984</v>
      </c>
      <c r="AP26" s="31">
        <f t="shared" si="28"/>
        <v>97548.861391184793</v>
      </c>
      <c r="AQ26" s="31">
        <f t="shared" si="29"/>
        <v>74586.477894529497</v>
      </c>
      <c r="AR26" s="16" t="str">
        <f t="shared" si="5"/>
        <v/>
      </c>
      <c r="AS26" s="16">
        <f t="shared" si="6"/>
        <v>87306.1875</v>
      </c>
      <c r="AT26" s="16" t="str">
        <f t="shared" si="7"/>
        <v/>
      </c>
      <c r="AU26" s="16">
        <f t="shared" si="8"/>
        <v>78080</v>
      </c>
      <c r="AV26" s="16">
        <f t="shared" si="9"/>
        <v>81479</v>
      </c>
      <c r="AW26" s="16">
        <f t="shared" si="10"/>
        <v>85888</v>
      </c>
      <c r="AX26" s="16">
        <f t="shared" si="11"/>
        <v>93696</v>
      </c>
      <c r="AY26" s="16" t="str">
        <f t="shared" si="12"/>
        <v/>
      </c>
      <c r="AZ26" s="16" t="str">
        <f t="shared" si="40"/>
        <v/>
      </c>
      <c r="BA26" s="16" t="str">
        <f t="shared" si="41"/>
        <v/>
      </c>
      <c r="BB26" s="16" t="str">
        <f t="shared" si="42"/>
        <v/>
      </c>
      <c r="BC26" s="16" t="str">
        <f t="shared" si="43"/>
        <v/>
      </c>
      <c r="BD26" s="15" t="str">
        <f t="shared" si="44"/>
        <v/>
      </c>
      <c r="BE26" s="15" t="str">
        <f t="shared" si="45"/>
        <v/>
      </c>
      <c r="BF26" s="15" t="str">
        <f t="shared" si="46"/>
        <v/>
      </c>
      <c r="BG26" s="15" t="str">
        <f t="shared" si="47"/>
        <v/>
      </c>
      <c r="BH26" s="31">
        <f t="shared" si="38"/>
        <v>85290</v>
      </c>
      <c r="BI26" s="33">
        <f t="shared" si="39"/>
        <v>85290</v>
      </c>
    </row>
    <row r="27" spans="1:61" x14ac:dyDescent="0.25">
      <c r="A27" s="26">
        <v>17</v>
      </c>
      <c r="B27" s="29" t="s">
        <v>70</v>
      </c>
      <c r="C27" s="29" t="s">
        <v>70</v>
      </c>
      <c r="D27" s="34" t="s">
        <v>53</v>
      </c>
      <c r="E27" s="35">
        <v>1</v>
      </c>
      <c r="F27" s="29"/>
      <c r="G27" s="14">
        <f t="shared" si="0"/>
        <v>0</v>
      </c>
      <c r="H27" s="29">
        <v>92514.150000000009</v>
      </c>
      <c r="I27" s="14">
        <f t="shared" si="13"/>
        <v>92514.150000000009</v>
      </c>
      <c r="J27" s="29">
        <v>122868</v>
      </c>
      <c r="K27" s="14">
        <f t="shared" si="14"/>
        <v>122868</v>
      </c>
      <c r="L27" s="29">
        <v>86020</v>
      </c>
      <c r="M27" s="14">
        <f t="shared" si="15"/>
        <v>86020</v>
      </c>
      <c r="N27" s="29">
        <v>98908</v>
      </c>
      <c r="O27" s="14">
        <f t="shared" si="16"/>
        <v>98908</v>
      </c>
      <c r="P27" s="29">
        <v>94622</v>
      </c>
      <c r="Q27" s="14">
        <f t="shared" si="17"/>
        <v>94622</v>
      </c>
      <c r="R27" s="29">
        <v>103224</v>
      </c>
      <c r="S27" s="14">
        <f t="shared" si="18"/>
        <v>103224</v>
      </c>
      <c r="T27" s="29"/>
      <c r="U27" s="14">
        <f t="shared" si="1"/>
        <v>0</v>
      </c>
      <c r="V27" s="29"/>
      <c r="W27" s="14">
        <f t="shared" si="19"/>
        <v>0</v>
      </c>
      <c r="X27" s="29"/>
      <c r="Y27" s="14">
        <f t="shared" si="20"/>
        <v>0</v>
      </c>
      <c r="Z27" s="29"/>
      <c r="AA27" s="14">
        <f t="shared" si="21"/>
        <v>0</v>
      </c>
      <c r="AB27" s="29"/>
      <c r="AC27" s="14">
        <f t="shared" si="22"/>
        <v>0</v>
      </c>
      <c r="AD27" s="29"/>
      <c r="AE27" s="14">
        <f t="shared" si="23"/>
        <v>0</v>
      </c>
      <c r="AF27" s="29"/>
      <c r="AG27" s="14">
        <f t="shared" si="24"/>
        <v>0</v>
      </c>
      <c r="AH27" s="29"/>
      <c r="AI27" s="14">
        <f t="shared" si="25"/>
        <v>0</v>
      </c>
      <c r="AJ27" s="29"/>
      <c r="AK27" s="14">
        <f t="shared" si="26"/>
        <v>0</v>
      </c>
      <c r="AL27" s="31">
        <f t="shared" si="2"/>
        <v>96765</v>
      </c>
      <c r="AM27" s="31">
        <f t="shared" si="3"/>
        <v>99692.691666666666</v>
      </c>
      <c r="AN27" s="31">
        <f t="shared" si="4"/>
        <v>12762.183729692053</v>
      </c>
      <c r="AO27" s="32">
        <f t="shared" si="27"/>
        <v>0.12801523879367005</v>
      </c>
      <c r="AP27" s="31">
        <f t="shared" si="28"/>
        <v>112454.87539635872</v>
      </c>
      <c r="AQ27" s="31">
        <f t="shared" si="29"/>
        <v>86930.507936974609</v>
      </c>
      <c r="AR27" s="16" t="str">
        <f t="shared" si="5"/>
        <v/>
      </c>
      <c r="AS27" s="16">
        <f t="shared" si="6"/>
        <v>92514.150000000009</v>
      </c>
      <c r="AT27" s="16" t="str">
        <f t="shared" si="7"/>
        <v/>
      </c>
      <c r="AU27" s="16" t="str">
        <f t="shared" si="8"/>
        <v/>
      </c>
      <c r="AV27" s="16">
        <f t="shared" si="9"/>
        <v>98908</v>
      </c>
      <c r="AW27" s="16">
        <f t="shared" si="10"/>
        <v>94622</v>
      </c>
      <c r="AX27" s="16">
        <f t="shared" si="11"/>
        <v>103224</v>
      </c>
      <c r="AY27" s="16" t="str">
        <f t="shared" si="12"/>
        <v/>
      </c>
      <c r="AZ27" s="16" t="str">
        <f t="shared" si="40"/>
        <v/>
      </c>
      <c r="BA27" s="16" t="str">
        <f t="shared" si="41"/>
        <v/>
      </c>
      <c r="BB27" s="16" t="str">
        <f t="shared" si="42"/>
        <v/>
      </c>
      <c r="BC27" s="16" t="str">
        <f t="shared" si="43"/>
        <v/>
      </c>
      <c r="BD27" s="15" t="str">
        <f t="shared" si="44"/>
        <v/>
      </c>
      <c r="BE27" s="15" t="str">
        <f t="shared" si="45"/>
        <v/>
      </c>
      <c r="BF27" s="15" t="str">
        <f t="shared" si="46"/>
        <v/>
      </c>
      <c r="BG27" s="15" t="str">
        <f t="shared" si="47"/>
        <v/>
      </c>
      <c r="BH27" s="31">
        <f t="shared" si="38"/>
        <v>97317</v>
      </c>
      <c r="BI27" s="33">
        <f t="shared" si="39"/>
        <v>97317</v>
      </c>
    </row>
    <row r="28" spans="1:61" x14ac:dyDescent="0.25">
      <c r="A28" s="3">
        <v>18</v>
      </c>
      <c r="B28" s="29" t="s">
        <v>71</v>
      </c>
      <c r="C28" s="29" t="s">
        <v>71</v>
      </c>
      <c r="D28" s="34" t="s">
        <v>53</v>
      </c>
      <c r="E28" s="35">
        <v>1</v>
      </c>
      <c r="F28" s="29">
        <v>844935.3</v>
      </c>
      <c r="G28" s="14">
        <f t="shared" si="0"/>
        <v>844935.3</v>
      </c>
      <c r="H28" s="29">
        <v>936166.47750000027</v>
      </c>
      <c r="I28" s="14">
        <f t="shared" si="13"/>
        <v>936166.47750000027</v>
      </c>
      <c r="J28" s="29">
        <v>957868</v>
      </c>
      <c r="K28" s="14">
        <f t="shared" si="14"/>
        <v>957868</v>
      </c>
      <c r="L28" s="29">
        <v>560370</v>
      </c>
      <c r="M28" s="14">
        <f t="shared" si="15"/>
        <v>560370</v>
      </c>
      <c r="N28" s="29">
        <v>801704</v>
      </c>
      <c r="O28" s="14">
        <f t="shared" si="16"/>
        <v>801704</v>
      </c>
      <c r="P28" s="29">
        <v>616407</v>
      </c>
      <c r="Q28" s="14">
        <f t="shared" si="17"/>
        <v>616407</v>
      </c>
      <c r="R28" s="29">
        <v>672444</v>
      </c>
      <c r="S28" s="14">
        <f t="shared" si="18"/>
        <v>672444</v>
      </c>
      <c r="T28" s="29"/>
      <c r="U28" s="14">
        <f t="shared" si="1"/>
        <v>0</v>
      </c>
      <c r="V28" s="29"/>
      <c r="W28" s="14">
        <f t="shared" si="19"/>
        <v>0</v>
      </c>
      <c r="X28" s="29"/>
      <c r="Y28" s="14">
        <f t="shared" si="20"/>
        <v>0</v>
      </c>
      <c r="Z28" s="29"/>
      <c r="AA28" s="14">
        <f t="shared" si="21"/>
        <v>0</v>
      </c>
      <c r="AB28" s="29"/>
      <c r="AC28" s="14">
        <f t="shared" si="22"/>
        <v>0</v>
      </c>
      <c r="AD28" s="29"/>
      <c r="AE28" s="14">
        <f t="shared" si="23"/>
        <v>0</v>
      </c>
      <c r="AF28" s="29"/>
      <c r="AG28" s="14">
        <f t="shared" si="24"/>
        <v>0</v>
      </c>
      <c r="AH28" s="29"/>
      <c r="AI28" s="14">
        <f t="shared" si="25"/>
        <v>0</v>
      </c>
      <c r="AJ28" s="29"/>
      <c r="AK28" s="14">
        <f t="shared" si="26"/>
        <v>0</v>
      </c>
      <c r="AL28" s="31">
        <f t="shared" si="2"/>
        <v>801704</v>
      </c>
      <c r="AM28" s="31">
        <f t="shared" si="3"/>
        <v>769984.96821428568</v>
      </c>
      <c r="AN28" s="31">
        <f t="shared" si="4"/>
        <v>156300.37565222854</v>
      </c>
      <c r="AO28" s="32">
        <f t="shared" si="27"/>
        <v>0.20299146360572895</v>
      </c>
      <c r="AP28" s="31">
        <f t="shared" si="28"/>
        <v>926285.34386651427</v>
      </c>
      <c r="AQ28" s="31">
        <f t="shared" si="29"/>
        <v>613684.59256205708</v>
      </c>
      <c r="AR28" s="16">
        <f t="shared" si="5"/>
        <v>844935.3</v>
      </c>
      <c r="AS28" s="16" t="str">
        <f t="shared" si="6"/>
        <v/>
      </c>
      <c r="AT28" s="16" t="str">
        <f t="shared" si="7"/>
        <v/>
      </c>
      <c r="AU28" s="16" t="str">
        <f t="shared" si="8"/>
        <v/>
      </c>
      <c r="AV28" s="16">
        <f t="shared" si="9"/>
        <v>801704</v>
      </c>
      <c r="AW28" s="16">
        <f t="shared" si="10"/>
        <v>616407</v>
      </c>
      <c r="AX28" s="16">
        <f t="shared" si="11"/>
        <v>672444</v>
      </c>
      <c r="AY28" s="16" t="str">
        <f t="shared" si="12"/>
        <v/>
      </c>
      <c r="AZ28" s="16" t="str">
        <f t="shared" si="40"/>
        <v/>
      </c>
      <c r="BA28" s="16" t="str">
        <f t="shared" si="41"/>
        <v/>
      </c>
      <c r="BB28" s="16" t="str">
        <f t="shared" si="42"/>
        <v/>
      </c>
      <c r="BC28" s="16" t="str">
        <f t="shared" si="43"/>
        <v/>
      </c>
      <c r="BD28" s="15" t="str">
        <f t="shared" si="44"/>
        <v/>
      </c>
      <c r="BE28" s="15" t="str">
        <f t="shared" si="45"/>
        <v/>
      </c>
      <c r="BF28" s="15" t="str">
        <f t="shared" si="46"/>
        <v/>
      </c>
      <c r="BG28" s="15" t="str">
        <f t="shared" si="47"/>
        <v/>
      </c>
      <c r="BH28" s="31">
        <f t="shared" si="38"/>
        <v>733873</v>
      </c>
      <c r="BI28" s="33">
        <f t="shared" si="39"/>
        <v>733873</v>
      </c>
    </row>
    <row r="29" spans="1:61" x14ac:dyDescent="0.25">
      <c r="A29" s="26">
        <v>19</v>
      </c>
      <c r="B29" s="29" t="s">
        <v>72</v>
      </c>
      <c r="C29" s="29" t="s">
        <v>72</v>
      </c>
      <c r="D29" s="34" t="s">
        <v>53</v>
      </c>
      <c r="E29" s="35">
        <v>1</v>
      </c>
      <c r="F29" s="29"/>
      <c r="G29" s="14">
        <f t="shared" si="0"/>
        <v>0</v>
      </c>
      <c r="H29" s="29">
        <v>286271.55000000005</v>
      </c>
      <c r="I29" s="14">
        <f t="shared" si="13"/>
        <v>286271.55000000005</v>
      </c>
      <c r="J29" s="29">
        <v>374457</v>
      </c>
      <c r="K29" s="14">
        <f t="shared" si="14"/>
        <v>374457</v>
      </c>
      <c r="L29" s="29">
        <v>296690</v>
      </c>
      <c r="M29" s="14">
        <f t="shared" si="15"/>
        <v>296690</v>
      </c>
      <c r="N29" s="29">
        <v>396374</v>
      </c>
      <c r="O29" s="14">
        <f t="shared" si="16"/>
        <v>396374</v>
      </c>
      <c r="P29" s="29">
        <v>326359</v>
      </c>
      <c r="Q29" s="14">
        <f t="shared" si="17"/>
        <v>326359</v>
      </c>
      <c r="R29" s="29">
        <v>356028</v>
      </c>
      <c r="S29" s="14">
        <f t="shared" si="18"/>
        <v>356028</v>
      </c>
      <c r="T29" s="29">
        <v>279650</v>
      </c>
      <c r="U29" s="14">
        <f t="shared" si="1"/>
        <v>279650</v>
      </c>
      <c r="V29" s="29"/>
      <c r="W29" s="14">
        <f t="shared" si="19"/>
        <v>0</v>
      </c>
      <c r="X29" s="29"/>
      <c r="Y29" s="14">
        <f t="shared" si="20"/>
        <v>0</v>
      </c>
      <c r="Z29" s="29"/>
      <c r="AA29" s="14">
        <f t="shared" si="21"/>
        <v>0</v>
      </c>
      <c r="AB29" s="29"/>
      <c r="AC29" s="14">
        <f t="shared" si="22"/>
        <v>0</v>
      </c>
      <c r="AD29" s="29"/>
      <c r="AE29" s="14">
        <f t="shared" si="23"/>
        <v>0</v>
      </c>
      <c r="AF29" s="29"/>
      <c r="AG29" s="14">
        <f t="shared" si="24"/>
        <v>0</v>
      </c>
      <c r="AH29" s="29"/>
      <c r="AI29" s="14">
        <f t="shared" si="25"/>
        <v>0</v>
      </c>
      <c r="AJ29" s="29"/>
      <c r="AK29" s="14">
        <f t="shared" si="26"/>
        <v>0</v>
      </c>
      <c r="AL29" s="31">
        <f t="shared" si="2"/>
        <v>326359</v>
      </c>
      <c r="AM29" s="31">
        <f t="shared" si="3"/>
        <v>330832.79285714281</v>
      </c>
      <c r="AN29" s="31">
        <f t="shared" si="4"/>
        <v>45870.556136811712</v>
      </c>
      <c r="AO29" s="32">
        <f t="shared" si="27"/>
        <v>0.13865178158629249</v>
      </c>
      <c r="AP29" s="31">
        <f t="shared" si="28"/>
        <v>376703.34899395454</v>
      </c>
      <c r="AQ29" s="31">
        <f t="shared" si="29"/>
        <v>284962.23672033107</v>
      </c>
      <c r="AR29" s="16" t="str">
        <f t="shared" si="5"/>
        <v/>
      </c>
      <c r="AS29" s="16">
        <f t="shared" si="6"/>
        <v>286271.55000000005</v>
      </c>
      <c r="AT29" s="16">
        <f t="shared" si="7"/>
        <v>374457</v>
      </c>
      <c r="AU29" s="16">
        <f t="shared" si="8"/>
        <v>296690</v>
      </c>
      <c r="AV29" s="16" t="str">
        <f t="shared" si="9"/>
        <v/>
      </c>
      <c r="AW29" s="16">
        <f t="shared" si="10"/>
        <v>326359</v>
      </c>
      <c r="AX29" s="16">
        <f t="shared" si="11"/>
        <v>356028</v>
      </c>
      <c r="AY29" s="16" t="str">
        <f t="shared" si="12"/>
        <v/>
      </c>
      <c r="AZ29" s="16" t="str">
        <f t="shared" si="40"/>
        <v/>
      </c>
      <c r="BA29" s="16" t="str">
        <f t="shared" si="41"/>
        <v/>
      </c>
      <c r="BB29" s="16" t="str">
        <f t="shared" si="42"/>
        <v/>
      </c>
      <c r="BC29" s="16" t="str">
        <f t="shared" si="43"/>
        <v/>
      </c>
      <c r="BD29" s="15" t="str">
        <f t="shared" si="44"/>
        <v/>
      </c>
      <c r="BE29" s="15" t="str">
        <f t="shared" si="45"/>
        <v/>
      </c>
      <c r="BF29" s="15" t="str">
        <f t="shared" si="46"/>
        <v/>
      </c>
      <c r="BG29" s="15" t="str">
        <f t="shared" si="47"/>
        <v/>
      </c>
      <c r="BH29" s="31">
        <f t="shared" si="38"/>
        <v>327961</v>
      </c>
      <c r="BI29" s="33">
        <f t="shared" si="39"/>
        <v>327961</v>
      </c>
    </row>
    <row r="30" spans="1:61" x14ac:dyDescent="0.25">
      <c r="A30" s="3">
        <v>20</v>
      </c>
      <c r="B30" s="29" t="s">
        <v>73</v>
      </c>
      <c r="C30" s="29" t="s">
        <v>73</v>
      </c>
      <c r="D30" s="34" t="s">
        <v>53</v>
      </c>
      <c r="E30" s="35">
        <v>1</v>
      </c>
      <c r="F30" s="29"/>
      <c r="G30" s="14">
        <f t="shared" si="0"/>
        <v>0</v>
      </c>
      <c r="H30" s="29">
        <v>298578.15000000008</v>
      </c>
      <c r="I30" s="14">
        <f t="shared" si="13"/>
        <v>298578.15000000008</v>
      </c>
      <c r="J30" s="29">
        <v>390914</v>
      </c>
      <c r="K30" s="14">
        <f t="shared" si="14"/>
        <v>390914</v>
      </c>
      <c r="L30" s="29">
        <v>311740</v>
      </c>
      <c r="M30" s="14">
        <f t="shared" si="15"/>
        <v>311740</v>
      </c>
      <c r="N30" s="29">
        <v>378745</v>
      </c>
      <c r="O30" s="14">
        <f t="shared" si="16"/>
        <v>378745</v>
      </c>
      <c r="P30" s="29">
        <v>342914</v>
      </c>
      <c r="Q30" s="14">
        <f t="shared" si="17"/>
        <v>342914</v>
      </c>
      <c r="R30" s="29">
        <v>374088</v>
      </c>
      <c r="S30" s="14">
        <f t="shared" si="18"/>
        <v>374088</v>
      </c>
      <c r="T30" s="29">
        <v>291550</v>
      </c>
      <c r="U30" s="14">
        <f t="shared" si="1"/>
        <v>291550</v>
      </c>
      <c r="V30" s="29"/>
      <c r="W30" s="14">
        <f t="shared" si="19"/>
        <v>0</v>
      </c>
      <c r="X30" s="29"/>
      <c r="Y30" s="14">
        <f t="shared" si="20"/>
        <v>0</v>
      </c>
      <c r="Z30" s="29"/>
      <c r="AA30" s="14">
        <f t="shared" si="21"/>
        <v>0</v>
      </c>
      <c r="AB30" s="29"/>
      <c r="AC30" s="14">
        <f t="shared" si="22"/>
        <v>0</v>
      </c>
      <c r="AD30" s="29"/>
      <c r="AE30" s="14">
        <f t="shared" si="23"/>
        <v>0</v>
      </c>
      <c r="AF30" s="29"/>
      <c r="AG30" s="14">
        <f t="shared" si="24"/>
        <v>0</v>
      </c>
      <c r="AH30" s="29"/>
      <c r="AI30" s="14">
        <f t="shared" si="25"/>
        <v>0</v>
      </c>
      <c r="AJ30" s="29"/>
      <c r="AK30" s="14">
        <f t="shared" si="26"/>
        <v>0</v>
      </c>
      <c r="AL30" s="31">
        <f t="shared" si="2"/>
        <v>342914</v>
      </c>
      <c r="AM30" s="31">
        <f t="shared" si="3"/>
        <v>341218.45000000007</v>
      </c>
      <c r="AN30" s="31">
        <f t="shared" si="4"/>
        <v>41059.511637794029</v>
      </c>
      <c r="AO30" s="32">
        <f t="shared" si="27"/>
        <v>0.12033203842815071</v>
      </c>
      <c r="AP30" s="31">
        <f t="shared" si="28"/>
        <v>382277.9616377941</v>
      </c>
      <c r="AQ30" s="31">
        <f t="shared" si="29"/>
        <v>300158.93836220604</v>
      </c>
      <c r="AR30" s="16" t="str">
        <f t="shared" si="5"/>
        <v/>
      </c>
      <c r="AS30" s="16" t="str">
        <f t="shared" si="6"/>
        <v/>
      </c>
      <c r="AT30" s="16" t="str">
        <f t="shared" si="7"/>
        <v/>
      </c>
      <c r="AU30" s="16">
        <f t="shared" si="8"/>
        <v>311740</v>
      </c>
      <c r="AV30" s="16">
        <f t="shared" si="9"/>
        <v>378745</v>
      </c>
      <c r="AW30" s="16">
        <f t="shared" si="10"/>
        <v>342914</v>
      </c>
      <c r="AX30" s="16">
        <f t="shared" si="11"/>
        <v>374088</v>
      </c>
      <c r="AY30" s="16" t="str">
        <f t="shared" si="12"/>
        <v/>
      </c>
      <c r="AZ30" s="16" t="str">
        <f t="shared" si="40"/>
        <v/>
      </c>
      <c r="BA30" s="16" t="str">
        <f t="shared" si="41"/>
        <v/>
      </c>
      <c r="BB30" s="16" t="str">
        <f t="shared" si="42"/>
        <v/>
      </c>
      <c r="BC30" s="16" t="str">
        <f t="shared" si="43"/>
        <v/>
      </c>
      <c r="BD30" s="15" t="str">
        <f t="shared" si="44"/>
        <v/>
      </c>
      <c r="BE30" s="15" t="str">
        <f t="shared" si="45"/>
        <v/>
      </c>
      <c r="BF30" s="15" t="str">
        <f t="shared" si="46"/>
        <v/>
      </c>
      <c r="BG30" s="15" t="str">
        <f t="shared" si="47"/>
        <v/>
      </c>
      <c r="BH30" s="31">
        <f t="shared" si="38"/>
        <v>351872</v>
      </c>
      <c r="BI30" s="33">
        <f t="shared" si="39"/>
        <v>351872</v>
      </c>
    </row>
    <row r="31" spans="1:61" x14ac:dyDescent="0.25">
      <c r="A31" s="26">
        <v>21</v>
      </c>
      <c r="B31" s="29" t="s">
        <v>74</v>
      </c>
      <c r="C31" s="29" t="s">
        <v>74</v>
      </c>
      <c r="D31" s="34" t="s">
        <v>53</v>
      </c>
      <c r="E31" s="35">
        <v>1</v>
      </c>
      <c r="F31" s="29">
        <v>5035.8</v>
      </c>
      <c r="G31" s="14">
        <f t="shared" si="0"/>
        <v>5035.8</v>
      </c>
      <c r="H31" s="29">
        <v>6905.1149999999998</v>
      </c>
      <c r="I31" s="14">
        <f t="shared" si="13"/>
        <v>6905.1149999999998</v>
      </c>
      <c r="J31" s="29">
        <v>8948</v>
      </c>
      <c r="K31" s="14">
        <f t="shared" si="14"/>
        <v>8948</v>
      </c>
      <c r="L31" s="29">
        <v>6020</v>
      </c>
      <c r="M31" s="14">
        <f t="shared" si="15"/>
        <v>6020</v>
      </c>
      <c r="N31" s="29">
        <v>7033</v>
      </c>
      <c r="O31" s="14">
        <f t="shared" si="16"/>
        <v>7033</v>
      </c>
      <c r="P31" s="29">
        <v>6622</v>
      </c>
      <c r="Q31" s="14">
        <f t="shared" si="17"/>
        <v>6622</v>
      </c>
      <c r="R31" s="29">
        <v>7224</v>
      </c>
      <c r="S31" s="14">
        <f t="shared" si="18"/>
        <v>7224</v>
      </c>
      <c r="T31" s="29"/>
      <c r="U31" s="14">
        <f t="shared" si="1"/>
        <v>0</v>
      </c>
      <c r="V31" s="29"/>
      <c r="W31" s="14">
        <f t="shared" si="19"/>
        <v>0</v>
      </c>
      <c r="X31" s="29"/>
      <c r="Y31" s="14">
        <f t="shared" si="20"/>
        <v>0</v>
      </c>
      <c r="Z31" s="29"/>
      <c r="AA31" s="14">
        <f t="shared" si="21"/>
        <v>0</v>
      </c>
      <c r="AB31" s="29"/>
      <c r="AC31" s="14">
        <f t="shared" si="22"/>
        <v>0</v>
      </c>
      <c r="AD31" s="29"/>
      <c r="AE31" s="14">
        <f t="shared" si="23"/>
        <v>0</v>
      </c>
      <c r="AF31" s="29"/>
      <c r="AG31" s="14">
        <f t="shared" si="24"/>
        <v>0</v>
      </c>
      <c r="AH31" s="29"/>
      <c r="AI31" s="14">
        <f t="shared" si="25"/>
        <v>0</v>
      </c>
      <c r="AJ31" s="29"/>
      <c r="AK31" s="14">
        <f t="shared" si="26"/>
        <v>0</v>
      </c>
      <c r="AL31" s="31">
        <f t="shared" si="2"/>
        <v>6905.1149999999998</v>
      </c>
      <c r="AM31" s="31">
        <f t="shared" si="3"/>
        <v>6826.8450000000003</v>
      </c>
      <c r="AN31" s="31">
        <f t="shared" si="4"/>
        <v>1197.6685145906033</v>
      </c>
      <c r="AO31" s="32">
        <f t="shared" si="27"/>
        <v>0.17543514091657322</v>
      </c>
      <c r="AP31" s="31">
        <f t="shared" si="28"/>
        <v>8024.5135145906033</v>
      </c>
      <c r="AQ31" s="31">
        <f t="shared" si="29"/>
        <v>5629.1764854093972</v>
      </c>
      <c r="AR31" s="16" t="str">
        <f t="shared" si="5"/>
        <v/>
      </c>
      <c r="AS31" s="16">
        <f t="shared" si="6"/>
        <v>6905.1149999999998</v>
      </c>
      <c r="AT31" s="16" t="str">
        <f t="shared" si="7"/>
        <v/>
      </c>
      <c r="AU31" s="16">
        <f t="shared" si="8"/>
        <v>6020</v>
      </c>
      <c r="AV31" s="16">
        <f t="shared" si="9"/>
        <v>7033</v>
      </c>
      <c r="AW31" s="16">
        <f t="shared" si="10"/>
        <v>6622</v>
      </c>
      <c r="AX31" s="16">
        <f t="shared" si="11"/>
        <v>7224</v>
      </c>
      <c r="AY31" s="16" t="str">
        <f t="shared" si="12"/>
        <v/>
      </c>
      <c r="AZ31" s="16" t="str">
        <f t="shared" si="40"/>
        <v/>
      </c>
      <c r="BA31" s="16" t="str">
        <f t="shared" si="41"/>
        <v/>
      </c>
      <c r="BB31" s="16" t="str">
        <f t="shared" si="42"/>
        <v/>
      </c>
      <c r="BC31" s="16" t="str">
        <f t="shared" si="43"/>
        <v/>
      </c>
      <c r="BD31" s="15" t="str">
        <f t="shared" si="44"/>
        <v/>
      </c>
      <c r="BE31" s="15" t="str">
        <f t="shared" si="45"/>
        <v/>
      </c>
      <c r="BF31" s="15" t="str">
        <f t="shared" si="46"/>
        <v/>
      </c>
      <c r="BG31" s="15" t="str">
        <f t="shared" si="47"/>
        <v/>
      </c>
      <c r="BH31" s="31">
        <f t="shared" si="38"/>
        <v>6761</v>
      </c>
      <c r="BI31" s="33">
        <f t="shared" si="39"/>
        <v>6761</v>
      </c>
    </row>
    <row r="32" spans="1:61" x14ac:dyDescent="0.25">
      <c r="A32" s="3">
        <v>22</v>
      </c>
      <c r="B32" s="29" t="s">
        <v>75</v>
      </c>
      <c r="C32" s="29" t="s">
        <v>75</v>
      </c>
      <c r="D32" s="34" t="s">
        <v>53</v>
      </c>
      <c r="E32" s="35">
        <v>1</v>
      </c>
      <c r="F32" s="29">
        <v>2222946</v>
      </c>
      <c r="G32" s="14">
        <f t="shared" si="0"/>
        <v>2222946</v>
      </c>
      <c r="H32" s="29">
        <v>2441406.8250000002</v>
      </c>
      <c r="I32" s="14">
        <f t="shared" si="13"/>
        <v>2441406.8250000002</v>
      </c>
      <c r="J32" s="29">
        <v>3792984</v>
      </c>
      <c r="K32" s="14">
        <f t="shared" si="14"/>
        <v>3792984</v>
      </c>
      <c r="L32" s="29">
        <v>3000910</v>
      </c>
      <c r="M32" s="14">
        <f t="shared" si="15"/>
        <v>3000910</v>
      </c>
      <c r="N32" s="29">
        <v>3349406</v>
      </c>
      <c r="O32" s="14">
        <f t="shared" si="16"/>
        <v>3349406</v>
      </c>
      <c r="P32" s="29">
        <v>3301001</v>
      </c>
      <c r="Q32" s="14">
        <f t="shared" si="17"/>
        <v>3301001</v>
      </c>
      <c r="R32" s="29">
        <v>3601092</v>
      </c>
      <c r="S32" s="14">
        <f t="shared" si="18"/>
        <v>3601092</v>
      </c>
      <c r="T32" s="29">
        <v>2441407.5699999998</v>
      </c>
      <c r="U32" s="14">
        <f t="shared" si="1"/>
        <v>2441407.5699999998</v>
      </c>
      <c r="V32" s="29"/>
      <c r="W32" s="14">
        <f t="shared" si="19"/>
        <v>0</v>
      </c>
      <c r="X32" s="29"/>
      <c r="Y32" s="14">
        <f t="shared" si="20"/>
        <v>0</v>
      </c>
      <c r="Z32" s="29"/>
      <c r="AA32" s="14">
        <f t="shared" si="21"/>
        <v>0</v>
      </c>
      <c r="AB32" s="29"/>
      <c r="AC32" s="14">
        <f t="shared" si="22"/>
        <v>0</v>
      </c>
      <c r="AD32" s="29"/>
      <c r="AE32" s="14">
        <f t="shared" si="23"/>
        <v>0</v>
      </c>
      <c r="AF32" s="29"/>
      <c r="AG32" s="14">
        <f t="shared" si="24"/>
        <v>0</v>
      </c>
      <c r="AH32" s="29"/>
      <c r="AI32" s="14">
        <f t="shared" si="25"/>
        <v>0</v>
      </c>
      <c r="AJ32" s="29"/>
      <c r="AK32" s="14">
        <f t="shared" si="26"/>
        <v>0</v>
      </c>
      <c r="AL32" s="31">
        <f t="shared" si="2"/>
        <v>3150955.5</v>
      </c>
      <c r="AM32" s="31">
        <f t="shared" si="3"/>
        <v>3018894.1743749999</v>
      </c>
      <c r="AN32" s="31">
        <f t="shared" si="4"/>
        <v>588925.29698236589</v>
      </c>
      <c r="AO32" s="32">
        <f t="shared" si="27"/>
        <v>0.19507980835541902</v>
      </c>
      <c r="AP32" s="31">
        <f t="shared" si="28"/>
        <v>3607819.4713573661</v>
      </c>
      <c r="AQ32" s="31">
        <f t="shared" si="29"/>
        <v>2429968.8773926338</v>
      </c>
      <c r="AR32" s="16" t="str">
        <f t="shared" si="5"/>
        <v/>
      </c>
      <c r="AS32" s="16">
        <f t="shared" si="6"/>
        <v>2441406.8250000002</v>
      </c>
      <c r="AT32" s="16" t="str">
        <f t="shared" si="7"/>
        <v/>
      </c>
      <c r="AU32" s="16">
        <f t="shared" si="8"/>
        <v>3000910</v>
      </c>
      <c r="AV32" s="16">
        <f t="shared" si="9"/>
        <v>3349406</v>
      </c>
      <c r="AW32" s="16">
        <f t="shared" si="10"/>
        <v>3301001</v>
      </c>
      <c r="AX32" s="16">
        <f t="shared" si="11"/>
        <v>3601092</v>
      </c>
      <c r="AY32" s="16">
        <f t="shared" si="12"/>
        <v>2441407.5699999998</v>
      </c>
      <c r="AZ32" s="16" t="str">
        <f t="shared" si="40"/>
        <v/>
      </c>
      <c r="BA32" s="16" t="str">
        <f t="shared" si="41"/>
        <v/>
      </c>
      <c r="BB32" s="16" t="str">
        <f t="shared" si="42"/>
        <v/>
      </c>
      <c r="BC32" s="16" t="str">
        <f t="shared" si="43"/>
        <v/>
      </c>
      <c r="BD32" s="15" t="str">
        <f t="shared" si="44"/>
        <v/>
      </c>
      <c r="BE32" s="15" t="str">
        <f t="shared" si="45"/>
        <v/>
      </c>
      <c r="BF32" s="15" t="str">
        <f t="shared" si="46"/>
        <v/>
      </c>
      <c r="BG32" s="15" t="str">
        <f t="shared" si="47"/>
        <v/>
      </c>
      <c r="BH32" s="31">
        <f t="shared" si="38"/>
        <v>3022537</v>
      </c>
      <c r="BI32" s="33">
        <f t="shared" si="39"/>
        <v>3022537</v>
      </c>
    </row>
    <row r="33" spans="1:61" x14ac:dyDescent="0.25">
      <c r="A33" s="26">
        <v>23</v>
      </c>
      <c r="B33" s="29" t="s">
        <v>76</v>
      </c>
      <c r="C33" s="29" t="s">
        <v>76</v>
      </c>
      <c r="D33" s="34" t="s">
        <v>53</v>
      </c>
      <c r="E33" s="35">
        <v>1</v>
      </c>
      <c r="F33" s="29">
        <v>3163561.5</v>
      </c>
      <c r="G33" s="14">
        <f t="shared" si="0"/>
        <v>3163561.5</v>
      </c>
      <c r="H33" s="29">
        <v>3514172.5125000002</v>
      </c>
      <c r="I33" s="14">
        <f t="shared" si="13"/>
        <v>3514172.5125000002</v>
      </c>
      <c r="J33" s="29">
        <v>4940994</v>
      </c>
      <c r="K33" s="14">
        <f t="shared" si="14"/>
        <v>4940994</v>
      </c>
      <c r="L33" s="29">
        <v>4290270</v>
      </c>
      <c r="M33" s="14">
        <f t="shared" si="15"/>
        <v>4290270</v>
      </c>
      <c r="N33" s="29">
        <v>4839487</v>
      </c>
      <c r="O33" s="14">
        <f t="shared" si="16"/>
        <v>4839487</v>
      </c>
      <c r="P33" s="29">
        <v>4719297</v>
      </c>
      <c r="Q33" s="14">
        <f t="shared" si="17"/>
        <v>4719297</v>
      </c>
      <c r="R33" s="29">
        <v>5148324</v>
      </c>
      <c r="S33" s="14">
        <f t="shared" si="18"/>
        <v>5148324</v>
      </c>
      <c r="T33" s="29">
        <v>3514173.53</v>
      </c>
      <c r="U33" s="14">
        <f t="shared" si="1"/>
        <v>3514173.53</v>
      </c>
      <c r="V33" s="29"/>
      <c r="W33" s="14">
        <f t="shared" si="19"/>
        <v>0</v>
      </c>
      <c r="X33" s="29"/>
      <c r="Y33" s="14">
        <f t="shared" si="20"/>
        <v>0</v>
      </c>
      <c r="Z33" s="29"/>
      <c r="AA33" s="14">
        <f t="shared" si="21"/>
        <v>0</v>
      </c>
      <c r="AB33" s="29"/>
      <c r="AC33" s="14">
        <f t="shared" si="22"/>
        <v>0</v>
      </c>
      <c r="AD33" s="29"/>
      <c r="AE33" s="14">
        <f t="shared" si="23"/>
        <v>0</v>
      </c>
      <c r="AF33" s="29"/>
      <c r="AG33" s="14">
        <f t="shared" si="24"/>
        <v>0</v>
      </c>
      <c r="AH33" s="29"/>
      <c r="AI33" s="14">
        <f t="shared" si="25"/>
        <v>0</v>
      </c>
      <c r="AJ33" s="29"/>
      <c r="AK33" s="14">
        <f t="shared" si="26"/>
        <v>0</v>
      </c>
      <c r="AL33" s="31">
        <f t="shared" si="2"/>
        <v>4504783.5</v>
      </c>
      <c r="AM33" s="31">
        <f t="shared" si="3"/>
        <v>4266284.9428124996</v>
      </c>
      <c r="AN33" s="31">
        <f t="shared" si="4"/>
        <v>766711.40892089519</v>
      </c>
      <c r="AO33" s="32">
        <f t="shared" si="27"/>
        <v>0.17971406485930813</v>
      </c>
      <c r="AP33" s="31">
        <f t="shared" si="28"/>
        <v>5032996.3517333949</v>
      </c>
      <c r="AQ33" s="31">
        <f t="shared" si="29"/>
        <v>3499573.5338916043</v>
      </c>
      <c r="AR33" s="16" t="str">
        <f t="shared" si="5"/>
        <v/>
      </c>
      <c r="AS33" s="16">
        <f t="shared" si="6"/>
        <v>3514172.5125000002</v>
      </c>
      <c r="AT33" s="16">
        <f t="shared" si="7"/>
        <v>4940994</v>
      </c>
      <c r="AU33" s="16">
        <f t="shared" si="8"/>
        <v>4290270</v>
      </c>
      <c r="AV33" s="16">
        <f t="shared" si="9"/>
        <v>4839487</v>
      </c>
      <c r="AW33" s="16">
        <f t="shared" si="10"/>
        <v>4719297</v>
      </c>
      <c r="AX33" s="16" t="str">
        <f t="shared" si="11"/>
        <v/>
      </c>
      <c r="AY33" s="16">
        <f t="shared" si="12"/>
        <v>3514173.53</v>
      </c>
      <c r="AZ33" s="16" t="str">
        <f t="shared" si="40"/>
        <v/>
      </c>
      <c r="BA33" s="16" t="str">
        <f t="shared" si="41"/>
        <v/>
      </c>
      <c r="BB33" s="16" t="str">
        <f t="shared" si="42"/>
        <v/>
      </c>
      <c r="BC33" s="16" t="str">
        <f t="shared" si="43"/>
        <v/>
      </c>
      <c r="BD33" s="15" t="str">
        <f t="shared" si="44"/>
        <v/>
      </c>
      <c r="BE33" s="15" t="str">
        <f t="shared" si="45"/>
        <v/>
      </c>
      <c r="BF33" s="15" t="str">
        <f t="shared" si="46"/>
        <v/>
      </c>
      <c r="BG33" s="15" t="str">
        <f t="shared" si="47"/>
        <v/>
      </c>
      <c r="BH33" s="31">
        <f t="shared" si="38"/>
        <v>4303066</v>
      </c>
      <c r="BI33" s="33">
        <f t="shared" si="39"/>
        <v>4303066</v>
      </c>
    </row>
    <row r="34" spans="1:61" x14ac:dyDescent="0.25">
      <c r="A34" s="3">
        <v>24</v>
      </c>
      <c r="B34" s="29" t="s">
        <v>77</v>
      </c>
      <c r="C34" s="29" t="s">
        <v>77</v>
      </c>
      <c r="D34" s="34" t="s">
        <v>53</v>
      </c>
      <c r="E34" s="35">
        <v>1</v>
      </c>
      <c r="F34" s="29">
        <v>1168665.3</v>
      </c>
      <c r="G34" s="14">
        <f t="shared" si="0"/>
        <v>1168665.3</v>
      </c>
      <c r="H34" s="29">
        <v>1584234.6525000001</v>
      </c>
      <c r="I34" s="14">
        <f t="shared" si="13"/>
        <v>1584234.6525000001</v>
      </c>
      <c r="J34" s="29">
        <v>2084242</v>
      </c>
      <c r="K34" s="14">
        <f t="shared" si="14"/>
        <v>2084242</v>
      </c>
      <c r="L34" s="29">
        <v>1334190</v>
      </c>
      <c r="M34" s="14">
        <f t="shared" si="15"/>
        <v>1334190</v>
      </c>
      <c r="N34" s="29">
        <v>1673122</v>
      </c>
      <c r="O34" s="14">
        <f t="shared" si="16"/>
        <v>1673122</v>
      </c>
      <c r="P34" s="29">
        <v>1467609</v>
      </c>
      <c r="Q34" s="14">
        <f t="shared" si="17"/>
        <v>1467609</v>
      </c>
      <c r="R34" s="29">
        <v>1601028</v>
      </c>
      <c r="S34" s="14">
        <f t="shared" si="18"/>
        <v>1601028</v>
      </c>
      <c r="T34" s="29">
        <v>1584235.0999999999</v>
      </c>
      <c r="U34" s="14">
        <f t="shared" si="1"/>
        <v>1584235.0999999999</v>
      </c>
      <c r="V34" s="29"/>
      <c r="W34" s="14">
        <f t="shared" si="19"/>
        <v>0</v>
      </c>
      <c r="X34" s="29"/>
      <c r="Y34" s="14">
        <f t="shared" si="20"/>
        <v>0</v>
      </c>
      <c r="Z34" s="29"/>
      <c r="AA34" s="14">
        <f t="shared" si="21"/>
        <v>0</v>
      </c>
      <c r="AB34" s="29"/>
      <c r="AC34" s="14">
        <f t="shared" si="22"/>
        <v>0</v>
      </c>
      <c r="AD34" s="29"/>
      <c r="AE34" s="14">
        <f t="shared" si="23"/>
        <v>0</v>
      </c>
      <c r="AF34" s="29"/>
      <c r="AG34" s="14">
        <f t="shared" si="24"/>
        <v>0</v>
      </c>
      <c r="AH34" s="29"/>
      <c r="AI34" s="14">
        <f t="shared" si="25"/>
        <v>0</v>
      </c>
      <c r="AJ34" s="29"/>
      <c r="AK34" s="14">
        <f t="shared" si="26"/>
        <v>0</v>
      </c>
      <c r="AL34" s="31">
        <f t="shared" si="2"/>
        <v>1584234.87625</v>
      </c>
      <c r="AM34" s="31">
        <f t="shared" si="3"/>
        <v>1562165.7565625</v>
      </c>
      <c r="AN34" s="31">
        <f t="shared" si="4"/>
        <v>268092.67935840826</v>
      </c>
      <c r="AO34" s="32">
        <f t="shared" si="27"/>
        <v>0.17161602616891203</v>
      </c>
      <c r="AP34" s="31">
        <f t="shared" si="28"/>
        <v>1830258.4359209083</v>
      </c>
      <c r="AQ34" s="31">
        <f t="shared" si="29"/>
        <v>1294073.0772040917</v>
      </c>
      <c r="AR34" s="16" t="str">
        <f t="shared" si="5"/>
        <v/>
      </c>
      <c r="AS34" s="16">
        <f t="shared" si="6"/>
        <v>1584234.6525000001</v>
      </c>
      <c r="AT34" s="16" t="str">
        <f t="shared" si="7"/>
        <v/>
      </c>
      <c r="AU34" s="16">
        <f t="shared" si="8"/>
        <v>1334190</v>
      </c>
      <c r="AV34" s="16">
        <f t="shared" si="9"/>
        <v>1673122</v>
      </c>
      <c r="AW34" s="16">
        <f t="shared" si="10"/>
        <v>1467609</v>
      </c>
      <c r="AX34" s="16">
        <f t="shared" si="11"/>
        <v>1601028</v>
      </c>
      <c r="AY34" s="16">
        <f t="shared" si="12"/>
        <v>1584235.0999999999</v>
      </c>
      <c r="AZ34" s="16" t="str">
        <f t="shared" si="40"/>
        <v/>
      </c>
      <c r="BA34" s="16" t="str">
        <f t="shared" si="41"/>
        <v/>
      </c>
      <c r="BB34" s="16" t="str">
        <f t="shared" si="42"/>
        <v/>
      </c>
      <c r="BC34" s="16" t="str">
        <f t="shared" si="43"/>
        <v/>
      </c>
      <c r="BD34" s="15" t="str">
        <f t="shared" si="44"/>
        <v/>
      </c>
      <c r="BE34" s="15" t="str">
        <f t="shared" si="45"/>
        <v/>
      </c>
      <c r="BF34" s="15" t="str">
        <f t="shared" si="46"/>
        <v/>
      </c>
      <c r="BG34" s="15" t="str">
        <f t="shared" si="47"/>
        <v/>
      </c>
      <c r="BH34" s="31">
        <f t="shared" si="38"/>
        <v>1540736</v>
      </c>
      <c r="BI34" s="33">
        <f t="shared" si="39"/>
        <v>1540736</v>
      </c>
    </row>
    <row r="35" spans="1:61" x14ac:dyDescent="0.25">
      <c r="A35" s="26">
        <v>25</v>
      </c>
      <c r="B35" s="29" t="s">
        <v>78</v>
      </c>
      <c r="C35" s="29" t="s">
        <v>78</v>
      </c>
      <c r="D35" s="34" t="s">
        <v>53</v>
      </c>
      <c r="E35" s="35">
        <v>1</v>
      </c>
      <c r="F35" s="29">
        <v>1168665.3</v>
      </c>
      <c r="G35" s="14">
        <f t="shared" si="0"/>
        <v>1168665.3</v>
      </c>
      <c r="H35" s="29">
        <v>1512148.0275000001</v>
      </c>
      <c r="I35" s="14">
        <f t="shared" si="13"/>
        <v>1512148.0275000001</v>
      </c>
      <c r="J35" s="29">
        <v>1895069</v>
      </c>
      <c r="K35" s="14">
        <f t="shared" si="14"/>
        <v>1895069</v>
      </c>
      <c r="L35" s="29">
        <v>1164210</v>
      </c>
      <c r="M35" s="14">
        <f t="shared" si="15"/>
        <v>1164210</v>
      </c>
      <c r="N35" s="29">
        <v>1415410</v>
      </c>
      <c r="O35" s="14">
        <f t="shared" si="16"/>
        <v>1415410</v>
      </c>
      <c r="P35" s="29">
        <v>1280631</v>
      </c>
      <c r="Q35" s="14">
        <f t="shared" si="17"/>
        <v>1280631</v>
      </c>
      <c r="R35" s="29">
        <v>1397052</v>
      </c>
      <c r="S35" s="14">
        <f t="shared" si="18"/>
        <v>1397052</v>
      </c>
      <c r="T35" s="29"/>
      <c r="U35" s="14">
        <f t="shared" si="1"/>
        <v>0</v>
      </c>
      <c r="V35" s="29"/>
      <c r="W35" s="14">
        <f t="shared" si="19"/>
        <v>0</v>
      </c>
      <c r="X35" s="29"/>
      <c r="Y35" s="14">
        <f t="shared" si="20"/>
        <v>0</v>
      </c>
      <c r="Z35" s="29"/>
      <c r="AA35" s="14">
        <f t="shared" si="21"/>
        <v>0</v>
      </c>
      <c r="AB35" s="29"/>
      <c r="AC35" s="14">
        <f t="shared" si="22"/>
        <v>0</v>
      </c>
      <c r="AD35" s="29"/>
      <c r="AE35" s="14">
        <f t="shared" si="23"/>
        <v>0</v>
      </c>
      <c r="AF35" s="29"/>
      <c r="AG35" s="14">
        <f t="shared" si="24"/>
        <v>0</v>
      </c>
      <c r="AH35" s="29"/>
      <c r="AI35" s="14">
        <f t="shared" si="25"/>
        <v>0</v>
      </c>
      <c r="AJ35" s="29"/>
      <c r="AK35" s="14">
        <f t="shared" si="26"/>
        <v>0</v>
      </c>
      <c r="AL35" s="31">
        <f t="shared" si="2"/>
        <v>1397052</v>
      </c>
      <c r="AM35" s="31">
        <f t="shared" si="3"/>
        <v>1404740.7610714287</v>
      </c>
      <c r="AN35" s="31">
        <f t="shared" si="4"/>
        <v>252032.06000212044</v>
      </c>
      <c r="AO35" s="32">
        <f t="shared" si="27"/>
        <v>0.17941535334241293</v>
      </c>
      <c r="AP35" s="31">
        <f t="shared" si="28"/>
        <v>1656772.8210735491</v>
      </c>
      <c r="AQ35" s="31">
        <f t="shared" si="29"/>
        <v>1152708.7010693082</v>
      </c>
      <c r="AR35" s="16">
        <f t="shared" si="5"/>
        <v>1168665.3</v>
      </c>
      <c r="AS35" s="16">
        <f t="shared" si="6"/>
        <v>1512148.0275000001</v>
      </c>
      <c r="AT35" s="16" t="str">
        <f t="shared" si="7"/>
        <v/>
      </c>
      <c r="AU35" s="16">
        <f t="shared" si="8"/>
        <v>1164210</v>
      </c>
      <c r="AV35" s="16">
        <f t="shared" si="9"/>
        <v>1415410</v>
      </c>
      <c r="AW35" s="16">
        <f t="shared" si="10"/>
        <v>1280631</v>
      </c>
      <c r="AX35" s="16">
        <f t="shared" si="11"/>
        <v>1397052</v>
      </c>
      <c r="AY35" s="16" t="str">
        <f t="shared" si="12"/>
        <v/>
      </c>
      <c r="AZ35" s="16" t="str">
        <f t="shared" si="40"/>
        <v/>
      </c>
      <c r="BA35" s="16" t="str">
        <f t="shared" si="41"/>
        <v/>
      </c>
      <c r="BB35" s="16" t="str">
        <f t="shared" si="42"/>
        <v/>
      </c>
      <c r="BC35" s="16" t="str">
        <f t="shared" si="43"/>
        <v/>
      </c>
      <c r="BD35" s="15" t="str">
        <f t="shared" si="44"/>
        <v/>
      </c>
      <c r="BE35" s="15" t="str">
        <f t="shared" si="45"/>
        <v/>
      </c>
      <c r="BF35" s="15" t="str">
        <f t="shared" si="46"/>
        <v/>
      </c>
      <c r="BG35" s="15" t="str">
        <f t="shared" si="47"/>
        <v/>
      </c>
      <c r="BH35" s="31">
        <f t="shared" si="38"/>
        <v>1323019</v>
      </c>
      <c r="BI35" s="33">
        <f t="shared" si="39"/>
        <v>1323019</v>
      </c>
    </row>
    <row r="36" spans="1:61" x14ac:dyDescent="0.25">
      <c r="A36" s="3">
        <v>26</v>
      </c>
      <c r="B36" s="29" t="s">
        <v>79</v>
      </c>
      <c r="C36" s="29" t="s">
        <v>79</v>
      </c>
      <c r="D36" s="34" t="s">
        <v>53</v>
      </c>
      <c r="E36" s="35">
        <v>1</v>
      </c>
      <c r="F36" s="29"/>
      <c r="G36" s="14">
        <f t="shared" ref="G36:G54" si="48">+$E36*F36</f>
        <v>0</v>
      </c>
      <c r="H36" s="29">
        <v>334925.55000000005</v>
      </c>
      <c r="I36" s="14">
        <f t="shared" ref="I36:I54" si="49">+$E36*H36</f>
        <v>334925.55000000005</v>
      </c>
      <c r="J36" s="29">
        <v>446233</v>
      </c>
      <c r="K36" s="14">
        <f t="shared" ref="K36:K54" si="50">+$E36*J36</f>
        <v>446233</v>
      </c>
      <c r="L36" s="29">
        <v>357700</v>
      </c>
      <c r="M36" s="14">
        <f t="shared" ref="M36:M54" si="51">+$E36*L36</f>
        <v>357700</v>
      </c>
      <c r="N36" s="29">
        <v>441096</v>
      </c>
      <c r="O36" s="14">
        <f t="shared" ref="O36:O54" si="52">+$E36*N36</f>
        <v>441096</v>
      </c>
      <c r="P36" s="29">
        <v>393470</v>
      </c>
      <c r="Q36" s="14">
        <f t="shared" ref="Q36:Q54" si="53">+$E36*P36</f>
        <v>393470</v>
      </c>
      <c r="R36" s="29">
        <v>429240</v>
      </c>
      <c r="S36" s="14">
        <f t="shared" ref="S36:S54" si="54">+$E36*R36</f>
        <v>429240</v>
      </c>
      <c r="T36" s="29"/>
      <c r="U36" s="14">
        <f t="shared" si="1"/>
        <v>0</v>
      </c>
      <c r="V36" s="29"/>
      <c r="W36" s="14">
        <f t="shared" ref="W36:W54" si="55">+$E36*V36</f>
        <v>0</v>
      </c>
      <c r="X36" s="29"/>
      <c r="Y36" s="14">
        <f t="shared" ref="Y36:Y54" si="56">+$E36*X36</f>
        <v>0</v>
      </c>
      <c r="Z36" s="29"/>
      <c r="AA36" s="14">
        <f t="shared" ref="AA36:AA54" si="57">+$E36*Z36</f>
        <v>0</v>
      </c>
      <c r="AB36" s="29"/>
      <c r="AC36" s="14">
        <f t="shared" ref="AC36:AC54" si="58">+$E36*AB36</f>
        <v>0</v>
      </c>
      <c r="AD36" s="29"/>
      <c r="AE36" s="14">
        <f t="shared" ref="AE36:AE54" si="59">+$E36*AD36</f>
        <v>0</v>
      </c>
      <c r="AF36" s="29"/>
      <c r="AG36" s="14">
        <f t="shared" ref="AG36:AG54" si="60">+$E36*AF36</f>
        <v>0</v>
      </c>
      <c r="AH36" s="29"/>
      <c r="AI36" s="14">
        <f t="shared" ref="AI36:AI54" si="61">+$E36*AH36</f>
        <v>0</v>
      </c>
      <c r="AJ36" s="29"/>
      <c r="AK36" s="14">
        <f t="shared" ref="AK36:AK54" si="62">+$E36*AJ36</f>
        <v>0</v>
      </c>
      <c r="AL36" s="31">
        <f t="shared" si="2"/>
        <v>411355</v>
      </c>
      <c r="AM36" s="31">
        <f t="shared" si="3"/>
        <v>400444.09166666662</v>
      </c>
      <c r="AN36" s="31">
        <f t="shared" si="4"/>
        <v>46361.149130176433</v>
      </c>
      <c r="AO36" s="32">
        <f t="shared" ref="AO36:AO54" si="63">(AN36/AM36)*100%</f>
        <v>0.11577433677999645</v>
      </c>
      <c r="AP36" s="31">
        <f t="shared" ref="AP36:AP54" si="64">AM36+AN36</f>
        <v>446805.24079684308</v>
      </c>
      <c r="AQ36" s="31">
        <f t="shared" ref="AQ36:AQ54" si="65">AM36-AN36</f>
        <v>354082.94253649015</v>
      </c>
      <c r="AR36" s="16" t="str">
        <f t="shared" si="5"/>
        <v/>
      </c>
      <c r="AS36" s="16" t="str">
        <f t="shared" si="6"/>
        <v/>
      </c>
      <c r="AT36" s="16">
        <f t="shared" si="7"/>
        <v>446233</v>
      </c>
      <c r="AU36" s="16">
        <f t="shared" si="8"/>
        <v>357700</v>
      </c>
      <c r="AV36" s="16">
        <f t="shared" si="9"/>
        <v>441096</v>
      </c>
      <c r="AW36" s="16">
        <f t="shared" si="10"/>
        <v>393470</v>
      </c>
      <c r="AX36" s="16">
        <f t="shared" si="11"/>
        <v>429240</v>
      </c>
      <c r="AY36" s="16" t="str">
        <f t="shared" si="12"/>
        <v/>
      </c>
      <c r="AZ36" s="16" t="str">
        <f t="shared" ref="AZ36:AZ54" si="66">IF(AND(V36&lt;=$AP36,V36&gt;=$AQ36),V36,"")</f>
        <v/>
      </c>
      <c r="BA36" s="16" t="str">
        <f t="shared" ref="BA36:BA54" si="67">IF(AND(X36&lt;=$AP36,X36&gt;=$AQ36),X36,"")</f>
        <v/>
      </c>
      <c r="BB36" s="16" t="str">
        <f t="shared" ref="BB36:BB54" si="68">IF(AND(Z36&lt;=$AP36,Z36&gt;=$AQ36),Z36,"")</f>
        <v/>
      </c>
      <c r="BC36" s="16" t="str">
        <f t="shared" ref="BC36:BC54" si="69">IF(AND(AB36&lt;=$AP36,AB36&gt;=$AQ36),AB36,"")</f>
        <v/>
      </c>
      <c r="BD36" s="15" t="str">
        <f t="shared" ref="BD36:BD54" si="70">IF(AND(AD36&lt;=$AP36,AD36&gt;=$AQ36),AD36,"")</f>
        <v/>
      </c>
      <c r="BE36" s="15" t="str">
        <f t="shared" ref="BE36:BE54" si="71">IF(AND(AF36&lt;=$AP36,AF36&gt;=$AQ36),AF36,"")</f>
        <v/>
      </c>
      <c r="BF36" s="15" t="str">
        <f t="shared" ref="BF36:BF54" si="72">IF(AND(AH36&lt;=$AP36,AH36&gt;=$AQ36),AH36,"")</f>
        <v/>
      </c>
      <c r="BG36" s="15" t="str">
        <f t="shared" ref="BG36:BG54" si="73">IF(AND(AJ36&lt;=$AP36,AJ36&gt;=$AQ36),AJ36,"")</f>
        <v/>
      </c>
      <c r="BH36" s="31">
        <f t="shared" ref="BH36:BH54" si="74">+ROUND(+IFERROR(AVERAGEIF(AR36:BG36,"&lt;&gt;q"),"q"),0)</f>
        <v>413548</v>
      </c>
      <c r="BI36" s="33">
        <f t="shared" si="39"/>
        <v>413548</v>
      </c>
    </row>
    <row r="37" spans="1:61" x14ac:dyDescent="0.25">
      <c r="A37" s="26">
        <v>27</v>
      </c>
      <c r="B37" s="29" t="s">
        <v>80</v>
      </c>
      <c r="C37" s="29" t="s">
        <v>80</v>
      </c>
      <c r="D37" s="34" t="s">
        <v>53</v>
      </c>
      <c r="E37" s="35">
        <v>1</v>
      </c>
      <c r="F37" s="29">
        <v>719400</v>
      </c>
      <c r="G37" s="14">
        <f t="shared" si="48"/>
        <v>719400</v>
      </c>
      <c r="H37" s="29">
        <v>844203.60000000009</v>
      </c>
      <c r="I37" s="14">
        <f t="shared" si="49"/>
        <v>844203.60000000009</v>
      </c>
      <c r="J37" s="29">
        <v>956234</v>
      </c>
      <c r="K37" s="14">
        <f t="shared" si="50"/>
        <v>956234</v>
      </c>
      <c r="L37" s="29">
        <v>639330</v>
      </c>
      <c r="M37" s="14">
        <f t="shared" si="51"/>
        <v>639330</v>
      </c>
      <c r="N37" s="29">
        <v>740828</v>
      </c>
      <c r="O37" s="14">
        <f t="shared" si="52"/>
        <v>740828</v>
      </c>
      <c r="P37" s="29">
        <v>703263</v>
      </c>
      <c r="Q37" s="14">
        <f t="shared" si="53"/>
        <v>703263</v>
      </c>
      <c r="R37" s="29">
        <v>767196</v>
      </c>
      <c r="S37" s="14">
        <f t="shared" si="54"/>
        <v>767196</v>
      </c>
      <c r="T37" s="29"/>
      <c r="U37" s="14">
        <f t="shared" si="1"/>
        <v>0</v>
      </c>
      <c r="V37" s="29"/>
      <c r="W37" s="14">
        <f t="shared" si="55"/>
        <v>0</v>
      </c>
      <c r="X37" s="29"/>
      <c r="Y37" s="14">
        <f t="shared" si="56"/>
        <v>0</v>
      </c>
      <c r="Z37" s="29"/>
      <c r="AA37" s="14">
        <f t="shared" si="57"/>
        <v>0</v>
      </c>
      <c r="AB37" s="29"/>
      <c r="AC37" s="14">
        <f t="shared" si="58"/>
        <v>0</v>
      </c>
      <c r="AD37" s="29"/>
      <c r="AE37" s="14">
        <f t="shared" si="59"/>
        <v>0</v>
      </c>
      <c r="AF37" s="29"/>
      <c r="AG37" s="14">
        <f t="shared" si="60"/>
        <v>0</v>
      </c>
      <c r="AH37" s="29"/>
      <c r="AI37" s="14">
        <f t="shared" si="61"/>
        <v>0</v>
      </c>
      <c r="AJ37" s="29"/>
      <c r="AK37" s="14">
        <f t="shared" si="62"/>
        <v>0</v>
      </c>
      <c r="AL37" s="31">
        <f t="shared" si="2"/>
        <v>740828</v>
      </c>
      <c r="AM37" s="31">
        <f t="shared" si="3"/>
        <v>767207.79999999993</v>
      </c>
      <c r="AN37" s="31">
        <f t="shared" si="4"/>
        <v>104149.25700813597</v>
      </c>
      <c r="AO37" s="32">
        <f t="shared" si="63"/>
        <v>0.13575104034152935</v>
      </c>
      <c r="AP37" s="31">
        <f t="shared" si="64"/>
        <v>871357.05700813595</v>
      </c>
      <c r="AQ37" s="31">
        <f t="shared" si="65"/>
        <v>663058.54299186391</v>
      </c>
      <c r="AR37" s="16">
        <f t="shared" si="5"/>
        <v>719400</v>
      </c>
      <c r="AS37" s="16">
        <f t="shared" si="6"/>
        <v>844203.60000000009</v>
      </c>
      <c r="AT37" s="16" t="str">
        <f t="shared" si="7"/>
        <v/>
      </c>
      <c r="AU37" s="16" t="str">
        <f t="shared" si="8"/>
        <v/>
      </c>
      <c r="AV37" s="16">
        <f t="shared" si="9"/>
        <v>740828</v>
      </c>
      <c r="AW37" s="16">
        <f t="shared" si="10"/>
        <v>703263</v>
      </c>
      <c r="AX37" s="16">
        <f t="shared" si="11"/>
        <v>767196</v>
      </c>
      <c r="AY37" s="16" t="str">
        <f t="shared" si="12"/>
        <v/>
      </c>
      <c r="AZ37" s="16" t="str">
        <f t="shared" si="66"/>
        <v/>
      </c>
      <c r="BA37" s="16" t="str">
        <f t="shared" si="67"/>
        <v/>
      </c>
      <c r="BB37" s="16" t="str">
        <f t="shared" si="68"/>
        <v/>
      </c>
      <c r="BC37" s="16" t="str">
        <f t="shared" si="69"/>
        <v/>
      </c>
      <c r="BD37" s="15" t="str">
        <f t="shared" si="70"/>
        <v/>
      </c>
      <c r="BE37" s="15" t="str">
        <f t="shared" si="71"/>
        <v/>
      </c>
      <c r="BF37" s="15" t="str">
        <f t="shared" si="72"/>
        <v/>
      </c>
      <c r="BG37" s="15" t="str">
        <f t="shared" si="73"/>
        <v/>
      </c>
      <c r="BH37" s="31">
        <f t="shared" si="74"/>
        <v>754978</v>
      </c>
      <c r="BI37" s="33">
        <f t="shared" si="39"/>
        <v>754978</v>
      </c>
    </row>
    <row r="38" spans="1:61" x14ac:dyDescent="0.25">
      <c r="A38" s="3">
        <v>28</v>
      </c>
      <c r="B38" s="29" t="s">
        <v>81</v>
      </c>
      <c r="C38" s="29" t="s">
        <v>81</v>
      </c>
      <c r="D38" s="34" t="s">
        <v>53</v>
      </c>
      <c r="E38" s="35">
        <v>1</v>
      </c>
      <c r="F38" s="29">
        <v>2445600.2999999998</v>
      </c>
      <c r="G38" s="14">
        <f t="shared" si="48"/>
        <v>2445600.2999999998</v>
      </c>
      <c r="H38" s="29">
        <v>3134369.4525000001</v>
      </c>
      <c r="I38" s="14">
        <f t="shared" si="49"/>
        <v>3134369.4525000001</v>
      </c>
      <c r="J38" s="29">
        <v>3826415</v>
      </c>
      <c r="K38" s="14">
        <f t="shared" si="50"/>
        <v>3826415</v>
      </c>
      <c r="L38" s="29">
        <v>3779800</v>
      </c>
      <c r="M38" s="14">
        <f t="shared" si="51"/>
        <v>3779800</v>
      </c>
      <c r="N38" s="29">
        <v>4038668</v>
      </c>
      <c r="O38" s="14">
        <f t="shared" si="52"/>
        <v>4038668</v>
      </c>
      <c r="P38" s="29">
        <v>4157780</v>
      </c>
      <c r="Q38" s="14">
        <f t="shared" si="53"/>
        <v>4157780</v>
      </c>
      <c r="R38" s="29">
        <v>4535760</v>
      </c>
      <c r="S38" s="14">
        <f t="shared" si="54"/>
        <v>4535760</v>
      </c>
      <c r="T38" s="29"/>
      <c r="U38" s="14">
        <f t="shared" si="1"/>
        <v>0</v>
      </c>
      <c r="V38" s="29"/>
      <c r="W38" s="14">
        <f t="shared" si="55"/>
        <v>0</v>
      </c>
      <c r="X38" s="29"/>
      <c r="Y38" s="14">
        <f t="shared" si="56"/>
        <v>0</v>
      </c>
      <c r="Z38" s="29"/>
      <c r="AA38" s="14">
        <f t="shared" si="57"/>
        <v>0</v>
      </c>
      <c r="AB38" s="29"/>
      <c r="AC38" s="14">
        <f t="shared" si="58"/>
        <v>0</v>
      </c>
      <c r="AD38" s="29"/>
      <c r="AE38" s="14">
        <f t="shared" si="59"/>
        <v>0</v>
      </c>
      <c r="AF38" s="29"/>
      <c r="AG38" s="14">
        <f t="shared" si="60"/>
        <v>0</v>
      </c>
      <c r="AH38" s="29"/>
      <c r="AI38" s="14">
        <f t="shared" si="61"/>
        <v>0</v>
      </c>
      <c r="AJ38" s="29"/>
      <c r="AK38" s="14">
        <f t="shared" si="62"/>
        <v>0</v>
      </c>
      <c r="AL38" s="31">
        <f t="shared" si="2"/>
        <v>3826415</v>
      </c>
      <c r="AM38" s="31">
        <f t="shared" si="3"/>
        <v>3702627.5360714281</v>
      </c>
      <c r="AN38" s="31">
        <f t="shared" si="4"/>
        <v>699822.63329761033</v>
      </c>
      <c r="AO38" s="32">
        <f t="shared" si="63"/>
        <v>0.18900702986726503</v>
      </c>
      <c r="AP38" s="31">
        <f t="shared" si="64"/>
        <v>4402450.1693690382</v>
      </c>
      <c r="AQ38" s="31">
        <f t="shared" si="65"/>
        <v>3002804.902773818</v>
      </c>
      <c r="AR38" s="16" t="str">
        <f t="shared" si="5"/>
        <v/>
      </c>
      <c r="AS38" s="16">
        <f t="shared" si="6"/>
        <v>3134369.4525000001</v>
      </c>
      <c r="AT38" s="16">
        <f t="shared" si="7"/>
        <v>3826415</v>
      </c>
      <c r="AU38" s="16">
        <f t="shared" si="8"/>
        <v>3779800</v>
      </c>
      <c r="AV38" s="16">
        <f t="shared" si="9"/>
        <v>4038668</v>
      </c>
      <c r="AW38" s="16">
        <f t="shared" si="10"/>
        <v>4157780</v>
      </c>
      <c r="AX38" s="16" t="str">
        <f t="shared" si="11"/>
        <v/>
      </c>
      <c r="AY38" s="16" t="str">
        <f t="shared" si="12"/>
        <v/>
      </c>
      <c r="AZ38" s="16" t="str">
        <f t="shared" si="66"/>
        <v/>
      </c>
      <c r="BA38" s="16" t="str">
        <f t="shared" si="67"/>
        <v/>
      </c>
      <c r="BB38" s="16" t="str">
        <f t="shared" si="68"/>
        <v/>
      </c>
      <c r="BC38" s="16" t="str">
        <f t="shared" si="69"/>
        <v/>
      </c>
      <c r="BD38" s="15" t="str">
        <f t="shared" si="70"/>
        <v/>
      </c>
      <c r="BE38" s="15" t="str">
        <f t="shared" si="71"/>
        <v/>
      </c>
      <c r="BF38" s="15" t="str">
        <f t="shared" si="72"/>
        <v/>
      </c>
      <c r="BG38" s="15" t="str">
        <f t="shared" si="73"/>
        <v/>
      </c>
      <c r="BH38" s="31">
        <f t="shared" si="74"/>
        <v>3787406</v>
      </c>
      <c r="BI38" s="33">
        <f t="shared" si="39"/>
        <v>3787406</v>
      </c>
    </row>
    <row r="39" spans="1:61" x14ac:dyDescent="0.25">
      <c r="A39" s="26">
        <v>29</v>
      </c>
      <c r="B39" s="29" t="s">
        <v>82</v>
      </c>
      <c r="C39" s="29" t="s">
        <v>82</v>
      </c>
      <c r="D39" s="34" t="s">
        <v>53</v>
      </c>
      <c r="E39" s="35">
        <v>1</v>
      </c>
      <c r="F39" s="29">
        <v>2265750.2999999998</v>
      </c>
      <c r="G39" s="14">
        <f t="shared" si="48"/>
        <v>2265750.2999999998</v>
      </c>
      <c r="H39" s="29">
        <v>3046599.2025000001</v>
      </c>
      <c r="I39" s="14">
        <f t="shared" si="49"/>
        <v>3046599.2025000001</v>
      </c>
      <c r="J39" s="29">
        <v>3826726</v>
      </c>
      <c r="K39" s="14">
        <f t="shared" si="50"/>
        <v>3826726</v>
      </c>
      <c r="L39" s="29">
        <v>2916410</v>
      </c>
      <c r="M39" s="14">
        <f t="shared" si="51"/>
        <v>2916410</v>
      </c>
      <c r="N39" s="29">
        <v>3273119</v>
      </c>
      <c r="O39" s="14">
        <f t="shared" si="52"/>
        <v>3273119</v>
      </c>
      <c r="P39" s="29">
        <v>3208051</v>
      </c>
      <c r="Q39" s="14">
        <f t="shared" si="53"/>
        <v>3208051</v>
      </c>
      <c r="R39" s="29">
        <v>3499692</v>
      </c>
      <c r="S39" s="14">
        <f t="shared" si="54"/>
        <v>3499692</v>
      </c>
      <c r="T39" s="29"/>
      <c r="U39" s="14">
        <f t="shared" si="1"/>
        <v>0</v>
      </c>
      <c r="V39" s="29"/>
      <c r="W39" s="14">
        <f t="shared" si="55"/>
        <v>0</v>
      </c>
      <c r="X39" s="29"/>
      <c r="Y39" s="14">
        <f t="shared" si="56"/>
        <v>0</v>
      </c>
      <c r="Z39" s="29"/>
      <c r="AA39" s="14">
        <f t="shared" si="57"/>
        <v>0</v>
      </c>
      <c r="AB39" s="29"/>
      <c r="AC39" s="14">
        <f t="shared" si="58"/>
        <v>0</v>
      </c>
      <c r="AD39" s="29"/>
      <c r="AE39" s="14">
        <f t="shared" si="59"/>
        <v>0</v>
      </c>
      <c r="AF39" s="29"/>
      <c r="AG39" s="14">
        <f t="shared" si="60"/>
        <v>0</v>
      </c>
      <c r="AH39" s="29"/>
      <c r="AI39" s="14">
        <f t="shared" si="61"/>
        <v>0</v>
      </c>
      <c r="AJ39" s="29"/>
      <c r="AK39" s="14">
        <f t="shared" si="62"/>
        <v>0</v>
      </c>
      <c r="AL39" s="31">
        <f t="shared" si="2"/>
        <v>3208051</v>
      </c>
      <c r="AM39" s="31">
        <f t="shared" si="3"/>
        <v>3148049.6432142854</v>
      </c>
      <c r="AN39" s="31">
        <f t="shared" si="4"/>
        <v>490900.14232947514</v>
      </c>
      <c r="AO39" s="32">
        <f t="shared" si="63"/>
        <v>0.15593786565203158</v>
      </c>
      <c r="AP39" s="31">
        <f t="shared" si="64"/>
        <v>3638949.7855437603</v>
      </c>
      <c r="AQ39" s="31">
        <f t="shared" si="65"/>
        <v>2657149.5008848105</v>
      </c>
      <c r="AR39" s="16" t="str">
        <f t="shared" si="5"/>
        <v/>
      </c>
      <c r="AS39" s="16">
        <f t="shared" si="6"/>
        <v>3046599.2025000001</v>
      </c>
      <c r="AT39" s="16" t="str">
        <f t="shared" si="7"/>
        <v/>
      </c>
      <c r="AU39" s="16">
        <f t="shared" si="8"/>
        <v>2916410</v>
      </c>
      <c r="AV39" s="16">
        <f t="shared" si="9"/>
        <v>3273119</v>
      </c>
      <c r="AW39" s="16">
        <f t="shared" si="10"/>
        <v>3208051</v>
      </c>
      <c r="AX39" s="16">
        <f t="shared" si="11"/>
        <v>3499692</v>
      </c>
      <c r="AY39" s="16" t="str">
        <f t="shared" si="12"/>
        <v/>
      </c>
      <c r="AZ39" s="16" t="str">
        <f t="shared" si="66"/>
        <v/>
      </c>
      <c r="BA39" s="16" t="str">
        <f t="shared" si="67"/>
        <v/>
      </c>
      <c r="BB39" s="16" t="str">
        <f t="shared" si="68"/>
        <v/>
      </c>
      <c r="BC39" s="16" t="str">
        <f t="shared" si="69"/>
        <v/>
      </c>
      <c r="BD39" s="15" t="str">
        <f t="shared" si="70"/>
        <v/>
      </c>
      <c r="BE39" s="15" t="str">
        <f t="shared" si="71"/>
        <v/>
      </c>
      <c r="BF39" s="15" t="str">
        <f t="shared" si="72"/>
        <v/>
      </c>
      <c r="BG39" s="15" t="str">
        <f t="shared" si="73"/>
        <v/>
      </c>
      <c r="BH39" s="31">
        <f t="shared" si="74"/>
        <v>3188774</v>
      </c>
      <c r="BI39" s="33">
        <f t="shared" si="39"/>
        <v>3188774</v>
      </c>
    </row>
    <row r="40" spans="1:61" x14ac:dyDescent="0.25">
      <c r="A40" s="3">
        <v>30</v>
      </c>
      <c r="B40" s="29" t="s">
        <v>83</v>
      </c>
      <c r="C40" s="29" t="s">
        <v>83</v>
      </c>
      <c r="D40" s="34" t="s">
        <v>53</v>
      </c>
      <c r="E40" s="35">
        <v>1</v>
      </c>
      <c r="F40" s="29">
        <v>3165000.3</v>
      </c>
      <c r="G40" s="14">
        <f t="shared" si="48"/>
        <v>3165000.3</v>
      </c>
      <c r="H40" s="29">
        <v>3834042.0525000002</v>
      </c>
      <c r="I40" s="14">
        <f t="shared" si="49"/>
        <v>3834042.0525000002</v>
      </c>
      <c r="J40" s="29">
        <v>4374034</v>
      </c>
      <c r="K40" s="14">
        <f t="shared" si="50"/>
        <v>4374034</v>
      </c>
      <c r="L40" s="29">
        <v>2796960</v>
      </c>
      <c r="M40" s="14">
        <f t="shared" si="51"/>
        <v>2796960</v>
      </c>
      <c r="N40" s="29">
        <v>3400300</v>
      </c>
      <c r="O40" s="14">
        <f t="shared" si="52"/>
        <v>3400300</v>
      </c>
      <c r="P40" s="29">
        <v>3076656</v>
      </c>
      <c r="Q40" s="14">
        <f t="shared" si="53"/>
        <v>3076656</v>
      </c>
      <c r="R40" s="29">
        <v>3356352</v>
      </c>
      <c r="S40" s="14">
        <f t="shared" si="54"/>
        <v>3356352</v>
      </c>
      <c r="T40" s="29"/>
      <c r="U40" s="14">
        <f t="shared" si="1"/>
        <v>0</v>
      </c>
      <c r="V40" s="29"/>
      <c r="W40" s="14">
        <f t="shared" si="55"/>
        <v>0</v>
      </c>
      <c r="X40" s="29"/>
      <c r="Y40" s="14">
        <f t="shared" si="56"/>
        <v>0</v>
      </c>
      <c r="Z40" s="29"/>
      <c r="AA40" s="14">
        <f t="shared" si="57"/>
        <v>0</v>
      </c>
      <c r="AB40" s="29"/>
      <c r="AC40" s="14">
        <f t="shared" si="58"/>
        <v>0</v>
      </c>
      <c r="AD40" s="29"/>
      <c r="AE40" s="14">
        <f t="shared" si="59"/>
        <v>0</v>
      </c>
      <c r="AF40" s="29"/>
      <c r="AG40" s="14">
        <f t="shared" si="60"/>
        <v>0</v>
      </c>
      <c r="AH40" s="29"/>
      <c r="AI40" s="14">
        <f t="shared" si="61"/>
        <v>0</v>
      </c>
      <c r="AJ40" s="29"/>
      <c r="AK40" s="14">
        <f t="shared" si="62"/>
        <v>0</v>
      </c>
      <c r="AL40" s="31">
        <f t="shared" si="2"/>
        <v>3356352</v>
      </c>
      <c r="AM40" s="31">
        <f t="shared" si="3"/>
        <v>3429049.1932142857</v>
      </c>
      <c r="AN40" s="31">
        <f t="shared" si="4"/>
        <v>525446.86187880486</v>
      </c>
      <c r="AO40" s="32">
        <f t="shared" si="63"/>
        <v>0.15323398186255446</v>
      </c>
      <c r="AP40" s="31">
        <f t="shared" si="64"/>
        <v>3954496.0550930905</v>
      </c>
      <c r="AQ40" s="31">
        <f t="shared" si="65"/>
        <v>2903602.3313354808</v>
      </c>
      <c r="AR40" s="16">
        <f t="shared" si="5"/>
        <v>3165000.3</v>
      </c>
      <c r="AS40" s="16">
        <f t="shared" si="6"/>
        <v>3834042.0525000002</v>
      </c>
      <c r="AT40" s="16" t="str">
        <f t="shared" si="7"/>
        <v/>
      </c>
      <c r="AU40" s="16" t="str">
        <f t="shared" si="8"/>
        <v/>
      </c>
      <c r="AV40" s="16">
        <f t="shared" si="9"/>
        <v>3400300</v>
      </c>
      <c r="AW40" s="16">
        <f t="shared" si="10"/>
        <v>3076656</v>
      </c>
      <c r="AX40" s="16">
        <f t="shared" si="11"/>
        <v>3356352</v>
      </c>
      <c r="AY40" s="16" t="str">
        <f t="shared" si="12"/>
        <v/>
      </c>
      <c r="AZ40" s="16" t="str">
        <f t="shared" si="66"/>
        <v/>
      </c>
      <c r="BA40" s="16" t="str">
        <f t="shared" si="67"/>
        <v/>
      </c>
      <c r="BB40" s="16" t="str">
        <f t="shared" si="68"/>
        <v/>
      </c>
      <c r="BC40" s="16" t="str">
        <f t="shared" si="69"/>
        <v/>
      </c>
      <c r="BD40" s="15" t="str">
        <f t="shared" si="70"/>
        <v/>
      </c>
      <c r="BE40" s="15" t="str">
        <f t="shared" si="71"/>
        <v/>
      </c>
      <c r="BF40" s="15" t="str">
        <f t="shared" si="72"/>
        <v/>
      </c>
      <c r="BG40" s="15" t="str">
        <f t="shared" si="73"/>
        <v/>
      </c>
      <c r="BH40" s="31">
        <f t="shared" si="74"/>
        <v>3366470</v>
      </c>
      <c r="BI40" s="33">
        <f t="shared" si="39"/>
        <v>3366470</v>
      </c>
    </row>
    <row r="41" spans="1:61" x14ac:dyDescent="0.25">
      <c r="A41" s="26">
        <v>31</v>
      </c>
      <c r="B41" s="29" t="s">
        <v>84</v>
      </c>
      <c r="C41" s="29" t="s">
        <v>84</v>
      </c>
      <c r="D41" s="34" t="s">
        <v>53</v>
      </c>
      <c r="E41" s="35">
        <v>1</v>
      </c>
      <c r="F41" s="29">
        <v>3571641.15</v>
      </c>
      <c r="G41" s="14">
        <f t="shared" si="48"/>
        <v>3571641.15</v>
      </c>
      <c r="H41" s="29">
        <v>3468474.1012500003</v>
      </c>
      <c r="I41" s="14">
        <f t="shared" si="49"/>
        <v>3468474.1012500003</v>
      </c>
      <c r="J41" s="29">
        <v>2820702</v>
      </c>
      <c r="K41" s="14">
        <f t="shared" si="50"/>
        <v>2820702</v>
      </c>
      <c r="L41" s="29">
        <v>3159170</v>
      </c>
      <c r="M41" s="14">
        <f t="shared" si="51"/>
        <v>3159170</v>
      </c>
      <c r="N41" s="29">
        <v>4423112</v>
      </c>
      <c r="O41" s="14">
        <f t="shared" si="52"/>
        <v>4423112</v>
      </c>
      <c r="P41" s="29">
        <v>3475087</v>
      </c>
      <c r="Q41" s="14">
        <f t="shared" si="53"/>
        <v>3475087</v>
      </c>
      <c r="R41" s="29">
        <v>3791004</v>
      </c>
      <c r="S41" s="14">
        <f t="shared" si="54"/>
        <v>3791004</v>
      </c>
      <c r="T41" s="29"/>
      <c r="U41" s="14">
        <f t="shared" ref="U41:U72" si="75">+$E41*T41</f>
        <v>0</v>
      </c>
      <c r="V41" s="29"/>
      <c r="W41" s="14">
        <f t="shared" si="55"/>
        <v>0</v>
      </c>
      <c r="X41" s="29"/>
      <c r="Y41" s="14">
        <f t="shared" si="56"/>
        <v>0</v>
      </c>
      <c r="Z41" s="29"/>
      <c r="AA41" s="14">
        <f t="shared" si="57"/>
        <v>0</v>
      </c>
      <c r="AB41" s="29"/>
      <c r="AC41" s="14">
        <f t="shared" si="58"/>
        <v>0</v>
      </c>
      <c r="AD41" s="29"/>
      <c r="AE41" s="14">
        <f t="shared" si="59"/>
        <v>0</v>
      </c>
      <c r="AF41" s="29"/>
      <c r="AG41" s="14">
        <f t="shared" si="60"/>
        <v>0</v>
      </c>
      <c r="AH41" s="29"/>
      <c r="AI41" s="14">
        <f t="shared" si="61"/>
        <v>0</v>
      </c>
      <c r="AJ41" s="29"/>
      <c r="AK41" s="14">
        <f t="shared" si="62"/>
        <v>0</v>
      </c>
      <c r="AL41" s="31">
        <f t="shared" ref="AL41:AL72" si="76">MEDIAN($F41,$H41,$J41,$L41,$N41,$P41,$R41,$T41,$V41,$X41,$Z41,$AB41,$AD41,$AF41,$AH41,$AJ41)</f>
        <v>3475087</v>
      </c>
      <c r="AM41" s="31">
        <f t="shared" ref="AM41:AM72" si="77">AVERAGE($F41,$H41,$J41,$L41,$N41,$P41,$R41,$T41,$V41,$X41,$Z41,$AB41,$AD41,$AF41,$AH41,$AJ41)</f>
        <v>3529884.3216071427</v>
      </c>
      <c r="AN41" s="31">
        <f t="shared" ref="AN41:AN72" si="78">STDEV($F41,$H41,$J41,$L41,$N41,$P41,$R41,$T41,$V41,$X41,$Z41,$AB41,$AD41,$AF41,$AH41,$AJ41)</f>
        <v>502481.41586744128</v>
      </c>
      <c r="AO41" s="32">
        <f t="shared" si="63"/>
        <v>0.14235067500417789</v>
      </c>
      <c r="AP41" s="31">
        <f t="shared" si="64"/>
        <v>4032365.737474584</v>
      </c>
      <c r="AQ41" s="31">
        <f t="shared" si="65"/>
        <v>3027402.9057397014</v>
      </c>
      <c r="AR41" s="16">
        <f t="shared" ref="AR41:AR72" si="79">IF(AND(F41&lt;=$AP41,F41&gt;=$AQ41),F41,"")</f>
        <v>3571641.15</v>
      </c>
      <c r="AS41" s="16">
        <f t="shared" ref="AS41:AS72" si="80">IF(AND(H41&lt;=$AP41,H41&gt;=$AQ41),H41,"")</f>
        <v>3468474.1012500003</v>
      </c>
      <c r="AT41" s="16" t="str">
        <f t="shared" ref="AT41:AT72" si="81">IF(AND(J41&lt;=$AP41,J41&gt;=$AQ41),J41,"")</f>
        <v/>
      </c>
      <c r="AU41" s="16">
        <f t="shared" ref="AU41:AU72" si="82">IF(AND(L41&lt;=$AP41,L41&gt;=$AQ41),L41,"")</f>
        <v>3159170</v>
      </c>
      <c r="AV41" s="16" t="str">
        <f t="shared" ref="AV41:AV72" si="83">IF(AND(N41&lt;=$AP41,N41&gt;=$AQ41),N41,"")</f>
        <v/>
      </c>
      <c r="AW41" s="16">
        <f t="shared" ref="AW41:AW72" si="84">IF(AND(P41&lt;=$AP41,P41&gt;=$AQ41),P41,"")</f>
        <v>3475087</v>
      </c>
      <c r="AX41" s="16">
        <f t="shared" ref="AX41:AX72" si="85">IF(AND(R41&lt;=$AP41,R41&gt;=$AQ41),R41,"")</f>
        <v>3791004</v>
      </c>
      <c r="AY41" s="16" t="str">
        <f t="shared" ref="AY41:AY72" si="86">IF(AND(T41&lt;=$AP41,T41&gt;=$AQ41),T41,"")</f>
        <v/>
      </c>
      <c r="AZ41" s="16" t="str">
        <f t="shared" si="66"/>
        <v/>
      </c>
      <c r="BA41" s="16" t="str">
        <f t="shared" si="67"/>
        <v/>
      </c>
      <c r="BB41" s="16" t="str">
        <f t="shared" si="68"/>
        <v/>
      </c>
      <c r="BC41" s="16" t="str">
        <f t="shared" si="69"/>
        <v/>
      </c>
      <c r="BD41" s="15" t="str">
        <f t="shared" si="70"/>
        <v/>
      </c>
      <c r="BE41" s="15" t="str">
        <f t="shared" si="71"/>
        <v/>
      </c>
      <c r="BF41" s="15" t="str">
        <f t="shared" si="72"/>
        <v/>
      </c>
      <c r="BG41" s="15" t="str">
        <f t="shared" si="73"/>
        <v/>
      </c>
      <c r="BH41" s="31">
        <f t="shared" si="74"/>
        <v>3493075</v>
      </c>
      <c r="BI41" s="33">
        <f t="shared" ref="BI41:BI72" si="87">BH41*E41</f>
        <v>3493075</v>
      </c>
    </row>
    <row r="42" spans="1:61" x14ac:dyDescent="0.25">
      <c r="A42" s="3">
        <v>32</v>
      </c>
      <c r="B42" s="29" t="s">
        <v>85</v>
      </c>
      <c r="C42" s="29" t="s">
        <v>85</v>
      </c>
      <c r="D42" s="34" t="s">
        <v>53</v>
      </c>
      <c r="E42" s="35">
        <v>1</v>
      </c>
      <c r="F42" s="29">
        <v>2082663</v>
      </c>
      <c r="G42" s="14">
        <f t="shared" si="48"/>
        <v>2082663</v>
      </c>
      <c r="H42" s="29">
        <v>1269869.4000000001</v>
      </c>
      <c r="I42" s="14">
        <f t="shared" si="49"/>
        <v>1269869.4000000001</v>
      </c>
      <c r="J42" s="29">
        <v>1663173</v>
      </c>
      <c r="K42" s="14">
        <f t="shared" si="50"/>
        <v>1663173</v>
      </c>
      <c r="L42" s="29">
        <v>1228780</v>
      </c>
      <c r="M42" s="14">
        <f t="shared" si="51"/>
        <v>1228780</v>
      </c>
      <c r="N42" s="29">
        <v>1646159</v>
      </c>
      <c r="O42" s="14">
        <f t="shared" si="52"/>
        <v>1646159</v>
      </c>
      <c r="P42" s="29">
        <v>1351658</v>
      </c>
      <c r="Q42" s="14">
        <f t="shared" si="53"/>
        <v>1351658</v>
      </c>
      <c r="R42" s="29">
        <v>1474536</v>
      </c>
      <c r="S42" s="14">
        <f t="shared" si="54"/>
        <v>1474536</v>
      </c>
      <c r="T42" s="29">
        <v>1269000.53</v>
      </c>
      <c r="U42" s="14">
        <f t="shared" si="75"/>
        <v>1269000.53</v>
      </c>
      <c r="V42" s="29"/>
      <c r="W42" s="14">
        <f t="shared" si="55"/>
        <v>0</v>
      </c>
      <c r="X42" s="29"/>
      <c r="Y42" s="14">
        <f t="shared" si="56"/>
        <v>0</v>
      </c>
      <c r="Z42" s="29"/>
      <c r="AA42" s="14">
        <f t="shared" si="57"/>
        <v>0</v>
      </c>
      <c r="AB42" s="29"/>
      <c r="AC42" s="14">
        <f t="shared" si="58"/>
        <v>0</v>
      </c>
      <c r="AD42" s="29"/>
      <c r="AE42" s="14">
        <f t="shared" si="59"/>
        <v>0</v>
      </c>
      <c r="AF42" s="29"/>
      <c r="AG42" s="14">
        <f t="shared" si="60"/>
        <v>0</v>
      </c>
      <c r="AH42" s="29"/>
      <c r="AI42" s="14">
        <f t="shared" si="61"/>
        <v>0</v>
      </c>
      <c r="AJ42" s="29"/>
      <c r="AK42" s="14">
        <f t="shared" si="62"/>
        <v>0</v>
      </c>
      <c r="AL42" s="31">
        <f t="shared" si="76"/>
        <v>1413097</v>
      </c>
      <c r="AM42" s="31">
        <f t="shared" si="77"/>
        <v>1498229.86625</v>
      </c>
      <c r="AN42" s="31">
        <f t="shared" si="78"/>
        <v>290318.51637412194</v>
      </c>
      <c r="AO42" s="32">
        <f t="shared" si="63"/>
        <v>0.19377434859229964</v>
      </c>
      <c r="AP42" s="31">
        <f t="shared" si="64"/>
        <v>1788548.3826241218</v>
      </c>
      <c r="AQ42" s="31">
        <f t="shared" si="65"/>
        <v>1207911.3498758781</v>
      </c>
      <c r="AR42" s="16" t="str">
        <f t="shared" si="79"/>
        <v/>
      </c>
      <c r="AS42" s="16">
        <f t="shared" si="80"/>
        <v>1269869.4000000001</v>
      </c>
      <c r="AT42" s="16">
        <f t="shared" si="81"/>
        <v>1663173</v>
      </c>
      <c r="AU42" s="16">
        <f t="shared" si="82"/>
        <v>1228780</v>
      </c>
      <c r="AV42" s="16">
        <f t="shared" si="83"/>
        <v>1646159</v>
      </c>
      <c r="AW42" s="16">
        <f t="shared" si="84"/>
        <v>1351658</v>
      </c>
      <c r="AX42" s="16">
        <f t="shared" si="85"/>
        <v>1474536</v>
      </c>
      <c r="AY42" s="16">
        <f t="shared" si="86"/>
        <v>1269000.53</v>
      </c>
      <c r="AZ42" s="16" t="str">
        <f t="shared" si="66"/>
        <v/>
      </c>
      <c r="BA42" s="16" t="str">
        <f t="shared" si="67"/>
        <v/>
      </c>
      <c r="BB42" s="16" t="str">
        <f t="shared" si="68"/>
        <v/>
      </c>
      <c r="BC42" s="16" t="str">
        <f t="shared" si="69"/>
        <v/>
      </c>
      <c r="BD42" s="15" t="str">
        <f t="shared" si="70"/>
        <v/>
      </c>
      <c r="BE42" s="15" t="str">
        <f t="shared" si="71"/>
        <v/>
      </c>
      <c r="BF42" s="15" t="str">
        <f t="shared" si="72"/>
        <v/>
      </c>
      <c r="BG42" s="15" t="str">
        <f t="shared" si="73"/>
        <v/>
      </c>
      <c r="BH42" s="31">
        <f t="shared" si="74"/>
        <v>1414739</v>
      </c>
      <c r="BI42" s="33">
        <f t="shared" si="87"/>
        <v>1414739</v>
      </c>
    </row>
    <row r="43" spans="1:61" x14ac:dyDescent="0.25">
      <c r="A43" s="26">
        <v>33</v>
      </c>
      <c r="B43" s="29" t="s">
        <v>86</v>
      </c>
      <c r="C43" s="29" t="s">
        <v>86</v>
      </c>
      <c r="D43" s="34" t="s">
        <v>53</v>
      </c>
      <c r="E43" s="35">
        <v>1</v>
      </c>
      <c r="F43" s="29"/>
      <c r="G43" s="14">
        <f t="shared" si="48"/>
        <v>0</v>
      </c>
      <c r="H43" s="29">
        <v>811233.9</v>
      </c>
      <c r="I43" s="14">
        <f t="shared" si="49"/>
        <v>811233.9</v>
      </c>
      <c r="J43" s="29">
        <v>1061629</v>
      </c>
      <c r="K43" s="14">
        <f t="shared" si="50"/>
        <v>1061629</v>
      </c>
      <c r="L43" s="29">
        <v>1029220</v>
      </c>
      <c r="M43" s="14">
        <f t="shared" si="51"/>
        <v>1029220</v>
      </c>
      <c r="N43" s="29">
        <v>1058401</v>
      </c>
      <c r="O43" s="14">
        <f t="shared" si="52"/>
        <v>1058401</v>
      </c>
      <c r="P43" s="29">
        <v>1132142</v>
      </c>
      <c r="Q43" s="14">
        <f t="shared" si="53"/>
        <v>1132142</v>
      </c>
      <c r="R43" s="29">
        <v>1235064</v>
      </c>
      <c r="S43" s="14">
        <f t="shared" si="54"/>
        <v>1235064</v>
      </c>
      <c r="T43" s="29">
        <v>811000.47</v>
      </c>
      <c r="U43" s="14">
        <f t="shared" si="75"/>
        <v>811000.47</v>
      </c>
      <c r="V43" s="29"/>
      <c r="W43" s="14">
        <f t="shared" si="55"/>
        <v>0</v>
      </c>
      <c r="X43" s="29"/>
      <c r="Y43" s="14">
        <f t="shared" si="56"/>
        <v>0</v>
      </c>
      <c r="Z43" s="29"/>
      <c r="AA43" s="14">
        <f t="shared" si="57"/>
        <v>0</v>
      </c>
      <c r="AB43" s="29"/>
      <c r="AC43" s="14">
        <f t="shared" si="58"/>
        <v>0</v>
      </c>
      <c r="AD43" s="29"/>
      <c r="AE43" s="14">
        <f t="shared" si="59"/>
        <v>0</v>
      </c>
      <c r="AF43" s="29"/>
      <c r="AG43" s="14">
        <f t="shared" si="60"/>
        <v>0</v>
      </c>
      <c r="AH43" s="29"/>
      <c r="AI43" s="14">
        <f t="shared" si="61"/>
        <v>0</v>
      </c>
      <c r="AJ43" s="29"/>
      <c r="AK43" s="14">
        <f t="shared" si="62"/>
        <v>0</v>
      </c>
      <c r="AL43" s="31">
        <f t="shared" si="76"/>
        <v>1058401</v>
      </c>
      <c r="AM43" s="31">
        <f t="shared" si="77"/>
        <v>1019812.91</v>
      </c>
      <c r="AN43" s="31">
        <f t="shared" si="78"/>
        <v>157789.31846650928</v>
      </c>
      <c r="AO43" s="32">
        <f t="shared" si="63"/>
        <v>0.15472378994153868</v>
      </c>
      <c r="AP43" s="31">
        <f t="shared" si="64"/>
        <v>1177602.2284665094</v>
      </c>
      <c r="AQ43" s="31">
        <f t="shared" si="65"/>
        <v>862023.59153349069</v>
      </c>
      <c r="AR43" s="16" t="str">
        <f t="shared" si="79"/>
        <v/>
      </c>
      <c r="AS43" s="16" t="str">
        <f t="shared" si="80"/>
        <v/>
      </c>
      <c r="AT43" s="16">
        <f t="shared" si="81"/>
        <v>1061629</v>
      </c>
      <c r="AU43" s="16">
        <f t="shared" si="82"/>
        <v>1029220</v>
      </c>
      <c r="AV43" s="16">
        <f t="shared" si="83"/>
        <v>1058401</v>
      </c>
      <c r="AW43" s="16">
        <f t="shared" si="84"/>
        <v>1132142</v>
      </c>
      <c r="AX43" s="16" t="str">
        <f t="shared" si="85"/>
        <v/>
      </c>
      <c r="AY43" s="16" t="str">
        <f t="shared" si="86"/>
        <v/>
      </c>
      <c r="AZ43" s="16" t="str">
        <f t="shared" si="66"/>
        <v/>
      </c>
      <c r="BA43" s="16" t="str">
        <f t="shared" si="67"/>
        <v/>
      </c>
      <c r="BB43" s="16" t="str">
        <f t="shared" si="68"/>
        <v/>
      </c>
      <c r="BC43" s="16" t="str">
        <f t="shared" si="69"/>
        <v/>
      </c>
      <c r="BD43" s="15" t="str">
        <f t="shared" si="70"/>
        <v/>
      </c>
      <c r="BE43" s="15" t="str">
        <f t="shared" si="71"/>
        <v/>
      </c>
      <c r="BF43" s="15" t="str">
        <f t="shared" si="72"/>
        <v/>
      </c>
      <c r="BG43" s="15" t="str">
        <f t="shared" si="73"/>
        <v/>
      </c>
      <c r="BH43" s="31">
        <f t="shared" si="74"/>
        <v>1070348</v>
      </c>
      <c r="BI43" s="33">
        <f t="shared" si="87"/>
        <v>1070348</v>
      </c>
    </row>
    <row r="44" spans="1:61" x14ac:dyDescent="0.25">
      <c r="A44" s="3">
        <v>34</v>
      </c>
      <c r="B44" s="29" t="s">
        <v>87</v>
      </c>
      <c r="C44" s="29" t="s">
        <v>87</v>
      </c>
      <c r="D44" s="34" t="s">
        <v>53</v>
      </c>
      <c r="E44" s="35">
        <v>1</v>
      </c>
      <c r="F44" s="29"/>
      <c r="G44" s="14">
        <f t="shared" si="48"/>
        <v>0</v>
      </c>
      <c r="H44" s="29">
        <v>1229658.3000000003</v>
      </c>
      <c r="I44" s="14">
        <f t="shared" si="49"/>
        <v>1229658.3000000003</v>
      </c>
      <c r="J44" s="29">
        <v>1636890</v>
      </c>
      <c r="K44" s="14">
        <f t="shared" si="50"/>
        <v>1636890</v>
      </c>
      <c r="L44" s="29">
        <v>1030290</v>
      </c>
      <c r="M44" s="14">
        <f t="shared" si="51"/>
        <v>1030290</v>
      </c>
      <c r="N44" s="29">
        <v>1261031</v>
      </c>
      <c r="O44" s="14">
        <f t="shared" si="52"/>
        <v>1261031</v>
      </c>
      <c r="P44" s="29">
        <v>1133319</v>
      </c>
      <c r="Q44" s="14">
        <f t="shared" si="53"/>
        <v>1133319</v>
      </c>
      <c r="R44" s="29">
        <v>1236348</v>
      </c>
      <c r="S44" s="14">
        <f t="shared" si="54"/>
        <v>1236348</v>
      </c>
      <c r="T44" s="29">
        <v>1229657.94</v>
      </c>
      <c r="U44" s="14">
        <f t="shared" si="75"/>
        <v>1229657.94</v>
      </c>
      <c r="V44" s="29"/>
      <c r="W44" s="14">
        <f t="shared" si="55"/>
        <v>0</v>
      </c>
      <c r="X44" s="29"/>
      <c r="Y44" s="14">
        <f t="shared" si="56"/>
        <v>0</v>
      </c>
      <c r="Z44" s="29"/>
      <c r="AA44" s="14">
        <f t="shared" si="57"/>
        <v>0</v>
      </c>
      <c r="AB44" s="29"/>
      <c r="AC44" s="14">
        <f t="shared" si="58"/>
        <v>0</v>
      </c>
      <c r="AD44" s="29"/>
      <c r="AE44" s="14">
        <f t="shared" si="59"/>
        <v>0</v>
      </c>
      <c r="AF44" s="29"/>
      <c r="AG44" s="14">
        <f t="shared" si="60"/>
        <v>0</v>
      </c>
      <c r="AH44" s="29"/>
      <c r="AI44" s="14">
        <f t="shared" si="61"/>
        <v>0</v>
      </c>
      <c r="AJ44" s="29"/>
      <c r="AK44" s="14">
        <f t="shared" si="62"/>
        <v>0</v>
      </c>
      <c r="AL44" s="31">
        <f t="shared" si="76"/>
        <v>1229658.3000000003</v>
      </c>
      <c r="AM44" s="31">
        <f t="shared" si="77"/>
        <v>1251027.7485714287</v>
      </c>
      <c r="AN44" s="31">
        <f t="shared" si="78"/>
        <v>188281.28882076452</v>
      </c>
      <c r="AO44" s="32">
        <f t="shared" si="63"/>
        <v>0.15050128906874075</v>
      </c>
      <c r="AP44" s="31">
        <f t="shared" si="64"/>
        <v>1439309.0373921932</v>
      </c>
      <c r="AQ44" s="31">
        <f t="shared" si="65"/>
        <v>1062746.4597506642</v>
      </c>
      <c r="AR44" s="16" t="str">
        <f t="shared" si="79"/>
        <v/>
      </c>
      <c r="AS44" s="16">
        <f t="shared" si="80"/>
        <v>1229658.3000000003</v>
      </c>
      <c r="AT44" s="16" t="str">
        <f t="shared" si="81"/>
        <v/>
      </c>
      <c r="AU44" s="16" t="str">
        <f t="shared" si="82"/>
        <v/>
      </c>
      <c r="AV44" s="16">
        <f t="shared" si="83"/>
        <v>1261031</v>
      </c>
      <c r="AW44" s="16">
        <f t="shared" si="84"/>
        <v>1133319</v>
      </c>
      <c r="AX44" s="16">
        <f t="shared" si="85"/>
        <v>1236348</v>
      </c>
      <c r="AY44" s="16">
        <f t="shared" si="86"/>
        <v>1229657.94</v>
      </c>
      <c r="AZ44" s="16" t="str">
        <f t="shared" si="66"/>
        <v/>
      </c>
      <c r="BA44" s="16" t="str">
        <f t="shared" si="67"/>
        <v/>
      </c>
      <c r="BB44" s="16" t="str">
        <f t="shared" si="68"/>
        <v/>
      </c>
      <c r="BC44" s="16" t="str">
        <f t="shared" si="69"/>
        <v/>
      </c>
      <c r="BD44" s="15" t="str">
        <f t="shared" si="70"/>
        <v/>
      </c>
      <c r="BE44" s="15" t="str">
        <f t="shared" si="71"/>
        <v/>
      </c>
      <c r="BF44" s="15" t="str">
        <f t="shared" si="72"/>
        <v/>
      </c>
      <c r="BG44" s="15" t="str">
        <f t="shared" si="73"/>
        <v/>
      </c>
      <c r="BH44" s="31">
        <f t="shared" si="74"/>
        <v>1218003</v>
      </c>
      <c r="BI44" s="33">
        <f t="shared" si="87"/>
        <v>1218003</v>
      </c>
    </row>
    <row r="45" spans="1:61" x14ac:dyDescent="0.25">
      <c r="A45" s="26">
        <v>35</v>
      </c>
      <c r="B45" s="29" t="s">
        <v>88</v>
      </c>
      <c r="C45" s="29" t="s">
        <v>88</v>
      </c>
      <c r="D45" s="34" t="s">
        <v>53</v>
      </c>
      <c r="E45" s="35">
        <v>1</v>
      </c>
      <c r="F45" s="29"/>
      <c r="G45" s="14">
        <f t="shared" si="48"/>
        <v>0</v>
      </c>
      <c r="H45" s="29">
        <v>318087</v>
      </c>
      <c r="I45" s="14">
        <f t="shared" si="49"/>
        <v>318087</v>
      </c>
      <c r="J45" s="29"/>
      <c r="K45" s="14">
        <f t="shared" si="50"/>
        <v>0</v>
      </c>
      <c r="L45" s="29">
        <v>315850</v>
      </c>
      <c r="M45" s="14">
        <f t="shared" si="51"/>
        <v>315850</v>
      </c>
      <c r="N45" s="29">
        <v>333161</v>
      </c>
      <c r="O45" s="14">
        <f t="shared" si="52"/>
        <v>333161</v>
      </c>
      <c r="P45" s="29">
        <v>347435</v>
      </c>
      <c r="Q45" s="14">
        <f t="shared" si="53"/>
        <v>347435</v>
      </c>
      <c r="R45" s="29">
        <v>379020</v>
      </c>
      <c r="S45" s="14">
        <f t="shared" si="54"/>
        <v>379020</v>
      </c>
      <c r="T45" s="29">
        <v>318087</v>
      </c>
      <c r="U45" s="14">
        <f t="shared" si="75"/>
        <v>318087</v>
      </c>
      <c r="V45" s="29"/>
      <c r="W45" s="14">
        <f t="shared" si="55"/>
        <v>0</v>
      </c>
      <c r="X45" s="29"/>
      <c r="Y45" s="14">
        <f t="shared" si="56"/>
        <v>0</v>
      </c>
      <c r="Z45" s="29"/>
      <c r="AA45" s="14">
        <f t="shared" si="57"/>
        <v>0</v>
      </c>
      <c r="AB45" s="29"/>
      <c r="AC45" s="14">
        <f t="shared" si="58"/>
        <v>0</v>
      </c>
      <c r="AD45" s="29"/>
      <c r="AE45" s="14">
        <f t="shared" si="59"/>
        <v>0</v>
      </c>
      <c r="AF45" s="29"/>
      <c r="AG45" s="14">
        <f t="shared" si="60"/>
        <v>0</v>
      </c>
      <c r="AH45" s="29"/>
      <c r="AI45" s="14">
        <f t="shared" si="61"/>
        <v>0</v>
      </c>
      <c r="AJ45" s="29"/>
      <c r="AK45" s="14">
        <f t="shared" si="62"/>
        <v>0</v>
      </c>
      <c r="AL45" s="31">
        <f t="shared" si="76"/>
        <v>325624</v>
      </c>
      <c r="AM45" s="31">
        <f t="shared" si="77"/>
        <v>335273.33333333331</v>
      </c>
      <c r="AN45" s="31">
        <f t="shared" si="78"/>
        <v>24633.8990715369</v>
      </c>
      <c r="AO45" s="32">
        <f t="shared" si="63"/>
        <v>7.3474078080184038E-2</v>
      </c>
      <c r="AP45" s="31">
        <f t="shared" si="64"/>
        <v>359907.23240487021</v>
      </c>
      <c r="AQ45" s="31">
        <f t="shared" si="65"/>
        <v>310639.43426179641</v>
      </c>
      <c r="AR45" s="16" t="str">
        <f t="shared" si="79"/>
        <v/>
      </c>
      <c r="AS45" s="16">
        <f t="shared" si="80"/>
        <v>318087</v>
      </c>
      <c r="AT45" s="16" t="str">
        <f t="shared" si="81"/>
        <v/>
      </c>
      <c r="AU45" s="16">
        <f t="shared" si="82"/>
        <v>315850</v>
      </c>
      <c r="AV45" s="16">
        <f t="shared" si="83"/>
        <v>333161</v>
      </c>
      <c r="AW45" s="16">
        <f t="shared" si="84"/>
        <v>347435</v>
      </c>
      <c r="AX45" s="16" t="str">
        <f t="shared" si="85"/>
        <v/>
      </c>
      <c r="AY45" s="16">
        <f t="shared" si="86"/>
        <v>318087</v>
      </c>
      <c r="AZ45" s="16" t="str">
        <f t="shared" si="66"/>
        <v/>
      </c>
      <c r="BA45" s="16" t="str">
        <f t="shared" si="67"/>
        <v/>
      </c>
      <c r="BB45" s="16" t="str">
        <f t="shared" si="68"/>
        <v/>
      </c>
      <c r="BC45" s="16" t="str">
        <f t="shared" si="69"/>
        <v/>
      </c>
      <c r="BD45" s="15" t="str">
        <f t="shared" si="70"/>
        <v/>
      </c>
      <c r="BE45" s="15" t="str">
        <f t="shared" si="71"/>
        <v/>
      </c>
      <c r="BF45" s="15" t="str">
        <f t="shared" si="72"/>
        <v/>
      </c>
      <c r="BG45" s="15" t="str">
        <f t="shared" si="73"/>
        <v/>
      </c>
      <c r="BH45" s="31">
        <f t="shared" si="74"/>
        <v>326524</v>
      </c>
      <c r="BI45" s="33">
        <f t="shared" si="87"/>
        <v>326524</v>
      </c>
    </row>
    <row r="46" spans="1:61" x14ac:dyDescent="0.25">
      <c r="A46" s="3">
        <v>36</v>
      </c>
      <c r="B46" s="29" t="s">
        <v>89</v>
      </c>
      <c r="C46" s="29" t="s">
        <v>89</v>
      </c>
      <c r="D46" s="34" t="s">
        <v>53</v>
      </c>
      <c r="E46" s="35">
        <v>1</v>
      </c>
      <c r="F46" s="29">
        <v>2985150.3</v>
      </c>
      <c r="G46" s="14">
        <f t="shared" si="48"/>
        <v>2985150.3</v>
      </c>
      <c r="H46" s="29">
        <v>1861516.35</v>
      </c>
      <c r="I46" s="14">
        <f t="shared" si="49"/>
        <v>1861516.35</v>
      </c>
      <c r="J46" s="29">
        <v>2434988</v>
      </c>
      <c r="K46" s="14">
        <f t="shared" si="50"/>
        <v>2434988</v>
      </c>
      <c r="L46" s="29">
        <v>2077490</v>
      </c>
      <c r="M46" s="14">
        <f t="shared" si="51"/>
        <v>2077490</v>
      </c>
      <c r="N46" s="29">
        <v>2485965</v>
      </c>
      <c r="O46" s="14">
        <f t="shared" si="52"/>
        <v>2485965</v>
      </c>
      <c r="P46" s="29">
        <v>2285239</v>
      </c>
      <c r="Q46" s="14">
        <f t="shared" si="53"/>
        <v>2285239</v>
      </c>
      <c r="R46" s="29">
        <v>2492988</v>
      </c>
      <c r="S46" s="14">
        <f t="shared" si="54"/>
        <v>2492988</v>
      </c>
      <c r="T46" s="29">
        <v>1861515.8099999998</v>
      </c>
      <c r="U46" s="14">
        <f t="shared" si="75"/>
        <v>1861515.8099999998</v>
      </c>
      <c r="V46" s="29"/>
      <c r="W46" s="14">
        <f t="shared" si="55"/>
        <v>0</v>
      </c>
      <c r="X46" s="29"/>
      <c r="Y46" s="14">
        <f t="shared" si="56"/>
        <v>0</v>
      </c>
      <c r="Z46" s="29"/>
      <c r="AA46" s="14">
        <f t="shared" si="57"/>
        <v>0</v>
      </c>
      <c r="AB46" s="29"/>
      <c r="AC46" s="14">
        <f t="shared" si="58"/>
        <v>0</v>
      </c>
      <c r="AD46" s="29"/>
      <c r="AE46" s="14">
        <f t="shared" si="59"/>
        <v>0</v>
      </c>
      <c r="AF46" s="29"/>
      <c r="AG46" s="14">
        <f t="shared" si="60"/>
        <v>0</v>
      </c>
      <c r="AH46" s="29"/>
      <c r="AI46" s="14">
        <f t="shared" si="61"/>
        <v>0</v>
      </c>
      <c r="AJ46" s="29"/>
      <c r="AK46" s="14">
        <f t="shared" si="62"/>
        <v>0</v>
      </c>
      <c r="AL46" s="31">
        <f t="shared" si="76"/>
        <v>2360113.5</v>
      </c>
      <c r="AM46" s="31">
        <f t="shared" si="77"/>
        <v>2310606.5575000001</v>
      </c>
      <c r="AN46" s="31">
        <f t="shared" si="78"/>
        <v>376609.86521206709</v>
      </c>
      <c r="AO46" s="32">
        <f t="shared" si="63"/>
        <v>0.16299177546676163</v>
      </c>
      <c r="AP46" s="31">
        <f t="shared" si="64"/>
        <v>2687216.4227120671</v>
      </c>
      <c r="AQ46" s="31">
        <f t="shared" si="65"/>
        <v>1933996.6922879331</v>
      </c>
      <c r="AR46" s="16" t="str">
        <f t="shared" si="79"/>
        <v/>
      </c>
      <c r="AS46" s="16" t="str">
        <f t="shared" si="80"/>
        <v/>
      </c>
      <c r="AT46" s="16">
        <f t="shared" si="81"/>
        <v>2434988</v>
      </c>
      <c r="AU46" s="16">
        <f t="shared" si="82"/>
        <v>2077490</v>
      </c>
      <c r="AV46" s="16">
        <f t="shared" si="83"/>
        <v>2485965</v>
      </c>
      <c r="AW46" s="16">
        <f t="shared" si="84"/>
        <v>2285239</v>
      </c>
      <c r="AX46" s="16">
        <f t="shared" si="85"/>
        <v>2492988</v>
      </c>
      <c r="AY46" s="16" t="str">
        <f t="shared" si="86"/>
        <v/>
      </c>
      <c r="AZ46" s="16" t="str">
        <f t="shared" si="66"/>
        <v/>
      </c>
      <c r="BA46" s="16" t="str">
        <f t="shared" si="67"/>
        <v/>
      </c>
      <c r="BB46" s="16" t="str">
        <f t="shared" si="68"/>
        <v/>
      </c>
      <c r="BC46" s="16" t="str">
        <f t="shared" si="69"/>
        <v/>
      </c>
      <c r="BD46" s="15" t="str">
        <f t="shared" si="70"/>
        <v/>
      </c>
      <c r="BE46" s="15" t="str">
        <f t="shared" si="71"/>
        <v/>
      </c>
      <c r="BF46" s="15" t="str">
        <f t="shared" si="72"/>
        <v/>
      </c>
      <c r="BG46" s="15" t="str">
        <f t="shared" si="73"/>
        <v/>
      </c>
      <c r="BH46" s="31">
        <f t="shared" si="74"/>
        <v>2355334</v>
      </c>
      <c r="BI46" s="33">
        <f t="shared" si="87"/>
        <v>2355334</v>
      </c>
    </row>
    <row r="47" spans="1:61" x14ac:dyDescent="0.25">
      <c r="A47" s="26">
        <v>37</v>
      </c>
      <c r="B47" s="29" t="s">
        <v>90</v>
      </c>
      <c r="C47" s="29" t="s">
        <v>90</v>
      </c>
      <c r="D47" s="34" t="s">
        <v>53</v>
      </c>
      <c r="E47" s="35">
        <v>1</v>
      </c>
      <c r="F47" s="29">
        <v>2622213</v>
      </c>
      <c r="G47" s="14">
        <f t="shared" si="48"/>
        <v>2622213</v>
      </c>
      <c r="H47" s="29">
        <v>3029810.4000000004</v>
      </c>
      <c r="I47" s="14">
        <f t="shared" si="49"/>
        <v>3029810.4000000004</v>
      </c>
      <c r="J47" s="29">
        <v>3197107</v>
      </c>
      <c r="K47" s="14">
        <f t="shared" si="50"/>
        <v>3197107</v>
      </c>
      <c r="L47" s="29">
        <v>2749530</v>
      </c>
      <c r="M47" s="14">
        <f t="shared" si="51"/>
        <v>2749530</v>
      </c>
      <c r="N47" s="29">
        <v>3685671</v>
      </c>
      <c r="O47" s="14">
        <f t="shared" si="52"/>
        <v>3685671</v>
      </c>
      <c r="P47" s="29">
        <v>3024483</v>
      </c>
      <c r="Q47" s="14">
        <f t="shared" si="53"/>
        <v>3024483</v>
      </c>
      <c r="R47" s="29">
        <v>3299436</v>
      </c>
      <c r="S47" s="14">
        <f t="shared" si="54"/>
        <v>3299436</v>
      </c>
      <c r="T47" s="29">
        <v>3028999.82</v>
      </c>
      <c r="U47" s="14">
        <f t="shared" si="75"/>
        <v>3028999.82</v>
      </c>
      <c r="V47" s="29"/>
      <c r="W47" s="14">
        <f t="shared" si="55"/>
        <v>0</v>
      </c>
      <c r="X47" s="29"/>
      <c r="Y47" s="14">
        <f t="shared" si="56"/>
        <v>0</v>
      </c>
      <c r="Z47" s="29"/>
      <c r="AA47" s="14">
        <f t="shared" si="57"/>
        <v>0</v>
      </c>
      <c r="AB47" s="29"/>
      <c r="AC47" s="14">
        <f t="shared" si="58"/>
        <v>0</v>
      </c>
      <c r="AD47" s="29"/>
      <c r="AE47" s="14">
        <f t="shared" si="59"/>
        <v>0</v>
      </c>
      <c r="AF47" s="29"/>
      <c r="AG47" s="14">
        <f t="shared" si="60"/>
        <v>0</v>
      </c>
      <c r="AH47" s="29"/>
      <c r="AI47" s="14">
        <f t="shared" si="61"/>
        <v>0</v>
      </c>
      <c r="AJ47" s="29"/>
      <c r="AK47" s="14">
        <f t="shared" si="62"/>
        <v>0</v>
      </c>
      <c r="AL47" s="31">
        <f t="shared" si="76"/>
        <v>3029405.1100000003</v>
      </c>
      <c r="AM47" s="31">
        <f t="shared" si="77"/>
        <v>3079656.2774999999</v>
      </c>
      <c r="AN47" s="31">
        <f t="shared" si="78"/>
        <v>328564.87345748598</v>
      </c>
      <c r="AO47" s="32">
        <f t="shared" si="63"/>
        <v>0.10668881324775895</v>
      </c>
      <c r="AP47" s="31">
        <f t="shared" si="64"/>
        <v>3408221.1509574857</v>
      </c>
      <c r="AQ47" s="31">
        <f t="shared" si="65"/>
        <v>2751091.404042514</v>
      </c>
      <c r="AR47" s="16" t="str">
        <f t="shared" si="79"/>
        <v/>
      </c>
      <c r="AS47" s="16">
        <f t="shared" si="80"/>
        <v>3029810.4000000004</v>
      </c>
      <c r="AT47" s="16">
        <f t="shared" si="81"/>
        <v>3197107</v>
      </c>
      <c r="AU47" s="16" t="str">
        <f t="shared" si="82"/>
        <v/>
      </c>
      <c r="AV47" s="16" t="str">
        <f t="shared" si="83"/>
        <v/>
      </c>
      <c r="AW47" s="16">
        <f t="shared" si="84"/>
        <v>3024483</v>
      </c>
      <c r="AX47" s="16">
        <f t="shared" si="85"/>
        <v>3299436</v>
      </c>
      <c r="AY47" s="16">
        <f t="shared" si="86"/>
        <v>3028999.82</v>
      </c>
      <c r="AZ47" s="16" t="str">
        <f t="shared" si="66"/>
        <v/>
      </c>
      <c r="BA47" s="16" t="str">
        <f t="shared" si="67"/>
        <v/>
      </c>
      <c r="BB47" s="16" t="str">
        <f t="shared" si="68"/>
        <v/>
      </c>
      <c r="BC47" s="16" t="str">
        <f t="shared" si="69"/>
        <v/>
      </c>
      <c r="BD47" s="15" t="str">
        <f t="shared" si="70"/>
        <v/>
      </c>
      <c r="BE47" s="15" t="str">
        <f t="shared" si="71"/>
        <v/>
      </c>
      <c r="BF47" s="15" t="str">
        <f t="shared" si="72"/>
        <v/>
      </c>
      <c r="BG47" s="15" t="str">
        <f t="shared" si="73"/>
        <v/>
      </c>
      <c r="BH47" s="31">
        <f t="shared" si="74"/>
        <v>3115967</v>
      </c>
      <c r="BI47" s="33">
        <f t="shared" si="87"/>
        <v>3115967</v>
      </c>
    </row>
    <row r="48" spans="1:61" x14ac:dyDescent="0.25">
      <c r="A48" s="3">
        <v>38</v>
      </c>
      <c r="B48" s="29" t="s">
        <v>91</v>
      </c>
      <c r="C48" s="29" t="s">
        <v>91</v>
      </c>
      <c r="D48" s="34" t="s">
        <v>53</v>
      </c>
      <c r="E48" s="35">
        <v>1</v>
      </c>
      <c r="F48" s="29">
        <v>2874003</v>
      </c>
      <c r="G48" s="14">
        <f t="shared" si="48"/>
        <v>2874003</v>
      </c>
      <c r="H48" s="29">
        <v>2165317.6500000004</v>
      </c>
      <c r="I48" s="14">
        <f t="shared" si="49"/>
        <v>2165317.6500000004</v>
      </c>
      <c r="J48" s="29">
        <v>2833043</v>
      </c>
      <c r="K48" s="14">
        <f t="shared" si="50"/>
        <v>2833043</v>
      </c>
      <c r="L48" s="29">
        <v>2273000</v>
      </c>
      <c r="M48" s="14">
        <f t="shared" si="51"/>
        <v>2273000</v>
      </c>
      <c r="N48" s="29">
        <v>2454896</v>
      </c>
      <c r="O48" s="14">
        <f t="shared" si="52"/>
        <v>2454896</v>
      </c>
      <c r="P48" s="29">
        <v>2500300</v>
      </c>
      <c r="Q48" s="14">
        <f t="shared" si="53"/>
        <v>2500300</v>
      </c>
      <c r="R48" s="29">
        <v>2727600</v>
      </c>
      <c r="S48" s="14">
        <f t="shared" si="54"/>
        <v>2727600</v>
      </c>
      <c r="T48" s="29">
        <v>2165000.3199999998</v>
      </c>
      <c r="U48" s="14">
        <f t="shared" si="75"/>
        <v>2165000.3199999998</v>
      </c>
      <c r="V48" s="29"/>
      <c r="W48" s="14">
        <f t="shared" si="55"/>
        <v>0</v>
      </c>
      <c r="X48" s="29"/>
      <c r="Y48" s="14">
        <f t="shared" si="56"/>
        <v>0</v>
      </c>
      <c r="Z48" s="29"/>
      <c r="AA48" s="14">
        <f t="shared" si="57"/>
        <v>0</v>
      </c>
      <c r="AB48" s="29"/>
      <c r="AC48" s="14">
        <f t="shared" si="58"/>
        <v>0</v>
      </c>
      <c r="AD48" s="29"/>
      <c r="AE48" s="14">
        <f t="shared" si="59"/>
        <v>0</v>
      </c>
      <c r="AF48" s="29"/>
      <c r="AG48" s="14">
        <f t="shared" si="60"/>
        <v>0</v>
      </c>
      <c r="AH48" s="29"/>
      <c r="AI48" s="14">
        <f t="shared" si="61"/>
        <v>0</v>
      </c>
      <c r="AJ48" s="29"/>
      <c r="AK48" s="14">
        <f t="shared" si="62"/>
        <v>0</v>
      </c>
      <c r="AL48" s="31">
        <f t="shared" si="76"/>
        <v>2477598</v>
      </c>
      <c r="AM48" s="31">
        <f t="shared" si="77"/>
        <v>2499144.9962499999</v>
      </c>
      <c r="AN48" s="31">
        <f t="shared" si="78"/>
        <v>287946.50232894905</v>
      </c>
      <c r="AO48" s="32">
        <f t="shared" si="63"/>
        <v>0.11521800566234315</v>
      </c>
      <c r="AP48" s="31">
        <f t="shared" si="64"/>
        <v>2787091.4985789489</v>
      </c>
      <c r="AQ48" s="31">
        <f t="shared" si="65"/>
        <v>2211198.4939210508</v>
      </c>
      <c r="AR48" s="16" t="str">
        <f t="shared" si="79"/>
        <v/>
      </c>
      <c r="AS48" s="16" t="str">
        <f t="shared" si="80"/>
        <v/>
      </c>
      <c r="AT48" s="16" t="str">
        <f t="shared" si="81"/>
        <v/>
      </c>
      <c r="AU48" s="16">
        <f t="shared" si="82"/>
        <v>2273000</v>
      </c>
      <c r="AV48" s="16">
        <f t="shared" si="83"/>
        <v>2454896</v>
      </c>
      <c r="AW48" s="16">
        <f t="shared" si="84"/>
        <v>2500300</v>
      </c>
      <c r="AX48" s="16">
        <f t="shared" si="85"/>
        <v>2727600</v>
      </c>
      <c r="AY48" s="16" t="str">
        <f t="shared" si="86"/>
        <v/>
      </c>
      <c r="AZ48" s="16" t="str">
        <f t="shared" si="66"/>
        <v/>
      </c>
      <c r="BA48" s="16" t="str">
        <f t="shared" si="67"/>
        <v/>
      </c>
      <c r="BB48" s="16" t="str">
        <f t="shared" si="68"/>
        <v/>
      </c>
      <c r="BC48" s="16" t="str">
        <f t="shared" si="69"/>
        <v/>
      </c>
      <c r="BD48" s="15" t="str">
        <f t="shared" si="70"/>
        <v/>
      </c>
      <c r="BE48" s="15" t="str">
        <f t="shared" si="71"/>
        <v/>
      </c>
      <c r="BF48" s="15" t="str">
        <f t="shared" si="72"/>
        <v/>
      </c>
      <c r="BG48" s="15" t="str">
        <f t="shared" si="73"/>
        <v/>
      </c>
      <c r="BH48" s="31">
        <f t="shared" si="74"/>
        <v>2488949</v>
      </c>
      <c r="BI48" s="33">
        <f t="shared" si="87"/>
        <v>2488949</v>
      </c>
    </row>
    <row r="49" spans="1:61" x14ac:dyDescent="0.25">
      <c r="A49" s="26">
        <v>39</v>
      </c>
      <c r="B49" s="29" t="s">
        <v>92</v>
      </c>
      <c r="C49" s="29" t="s">
        <v>92</v>
      </c>
      <c r="D49" s="34" t="s">
        <v>53</v>
      </c>
      <c r="E49" s="35">
        <v>1</v>
      </c>
      <c r="F49" s="29"/>
      <c r="G49" s="14">
        <f t="shared" si="48"/>
        <v>0</v>
      </c>
      <c r="H49" s="29">
        <v>1102943.25</v>
      </c>
      <c r="I49" s="14">
        <f t="shared" si="49"/>
        <v>1102943.25</v>
      </c>
      <c r="J49" s="29">
        <v>1443706</v>
      </c>
      <c r="K49" s="14">
        <f t="shared" si="50"/>
        <v>1443706</v>
      </c>
      <c r="L49" s="29">
        <v>1269400</v>
      </c>
      <c r="M49" s="14">
        <f t="shared" si="51"/>
        <v>1269400</v>
      </c>
      <c r="N49" s="29">
        <v>1434078</v>
      </c>
      <c r="O49" s="14">
        <f t="shared" si="52"/>
        <v>1434078</v>
      </c>
      <c r="P49" s="29">
        <v>1396340</v>
      </c>
      <c r="Q49" s="14">
        <f t="shared" si="53"/>
        <v>1396340</v>
      </c>
      <c r="R49" s="29">
        <v>1523280</v>
      </c>
      <c r="S49" s="14">
        <f t="shared" si="54"/>
        <v>1523280</v>
      </c>
      <c r="T49" s="29">
        <v>1102943.17</v>
      </c>
      <c r="U49" s="14">
        <f t="shared" si="75"/>
        <v>1102943.17</v>
      </c>
      <c r="V49" s="29"/>
      <c r="W49" s="14">
        <f t="shared" si="55"/>
        <v>0</v>
      </c>
      <c r="X49" s="29"/>
      <c r="Y49" s="14">
        <f t="shared" si="56"/>
        <v>0</v>
      </c>
      <c r="Z49" s="29"/>
      <c r="AA49" s="14">
        <f t="shared" si="57"/>
        <v>0</v>
      </c>
      <c r="AB49" s="29"/>
      <c r="AC49" s="14">
        <f t="shared" si="58"/>
        <v>0</v>
      </c>
      <c r="AD49" s="29"/>
      <c r="AE49" s="14">
        <f t="shared" si="59"/>
        <v>0</v>
      </c>
      <c r="AF49" s="29"/>
      <c r="AG49" s="14">
        <f t="shared" si="60"/>
        <v>0</v>
      </c>
      <c r="AH49" s="29"/>
      <c r="AI49" s="14">
        <f t="shared" si="61"/>
        <v>0</v>
      </c>
      <c r="AJ49" s="29"/>
      <c r="AK49" s="14">
        <f t="shared" si="62"/>
        <v>0</v>
      </c>
      <c r="AL49" s="31">
        <f t="shared" si="76"/>
        <v>1396340</v>
      </c>
      <c r="AM49" s="31">
        <f t="shared" si="77"/>
        <v>1324670.06</v>
      </c>
      <c r="AN49" s="31">
        <f t="shared" si="78"/>
        <v>169362.78244613679</v>
      </c>
      <c r="AO49" s="32">
        <f t="shared" si="63"/>
        <v>0.12785280467963228</v>
      </c>
      <c r="AP49" s="31">
        <f t="shared" si="64"/>
        <v>1494032.8424461368</v>
      </c>
      <c r="AQ49" s="31">
        <f t="shared" si="65"/>
        <v>1155307.2775538634</v>
      </c>
      <c r="AR49" s="16" t="str">
        <f t="shared" si="79"/>
        <v/>
      </c>
      <c r="AS49" s="16" t="str">
        <f t="shared" si="80"/>
        <v/>
      </c>
      <c r="AT49" s="16">
        <f t="shared" si="81"/>
        <v>1443706</v>
      </c>
      <c r="AU49" s="16">
        <f t="shared" si="82"/>
        <v>1269400</v>
      </c>
      <c r="AV49" s="16">
        <f t="shared" si="83"/>
        <v>1434078</v>
      </c>
      <c r="AW49" s="16">
        <f t="shared" si="84"/>
        <v>1396340</v>
      </c>
      <c r="AX49" s="16" t="str">
        <f t="shared" si="85"/>
        <v/>
      </c>
      <c r="AY49" s="16" t="str">
        <f t="shared" si="86"/>
        <v/>
      </c>
      <c r="AZ49" s="16" t="str">
        <f t="shared" si="66"/>
        <v/>
      </c>
      <c r="BA49" s="16" t="str">
        <f t="shared" si="67"/>
        <v/>
      </c>
      <c r="BB49" s="16" t="str">
        <f t="shared" si="68"/>
        <v/>
      </c>
      <c r="BC49" s="16" t="str">
        <f t="shared" si="69"/>
        <v/>
      </c>
      <c r="BD49" s="15" t="str">
        <f t="shared" si="70"/>
        <v/>
      </c>
      <c r="BE49" s="15" t="str">
        <f t="shared" si="71"/>
        <v/>
      </c>
      <c r="BF49" s="15" t="str">
        <f t="shared" si="72"/>
        <v/>
      </c>
      <c r="BG49" s="15" t="str">
        <f t="shared" si="73"/>
        <v/>
      </c>
      <c r="BH49" s="31">
        <f t="shared" si="74"/>
        <v>1385881</v>
      </c>
      <c r="BI49" s="33">
        <f t="shared" si="87"/>
        <v>1385881</v>
      </c>
    </row>
    <row r="50" spans="1:61" x14ac:dyDescent="0.25">
      <c r="A50" s="3">
        <v>40</v>
      </c>
      <c r="B50" s="29" t="s">
        <v>93</v>
      </c>
      <c r="C50" s="29" t="s">
        <v>93</v>
      </c>
      <c r="D50" s="34" t="s">
        <v>53</v>
      </c>
      <c r="E50" s="35">
        <v>1</v>
      </c>
      <c r="F50" s="29">
        <v>2959800</v>
      </c>
      <c r="G50" s="14">
        <f t="shared" si="48"/>
        <v>2959800</v>
      </c>
      <c r="H50" s="29">
        <v>1726215.3</v>
      </c>
      <c r="I50" s="14">
        <f t="shared" si="49"/>
        <v>1726215.3</v>
      </c>
      <c r="J50" s="29">
        <v>2259381</v>
      </c>
      <c r="K50" s="14">
        <f t="shared" si="50"/>
        <v>2259381</v>
      </c>
      <c r="L50" s="29">
        <v>2115900</v>
      </c>
      <c r="M50" s="14">
        <f t="shared" si="51"/>
        <v>2115900</v>
      </c>
      <c r="N50" s="29">
        <v>2262579</v>
      </c>
      <c r="O50" s="14">
        <f t="shared" si="52"/>
        <v>2262579</v>
      </c>
      <c r="P50" s="29">
        <v>2327490</v>
      </c>
      <c r="Q50" s="14">
        <f t="shared" si="53"/>
        <v>2327490</v>
      </c>
      <c r="R50" s="29">
        <v>2539080</v>
      </c>
      <c r="S50" s="14">
        <f t="shared" si="54"/>
        <v>2539080</v>
      </c>
      <c r="T50" s="29">
        <v>1726215.19</v>
      </c>
      <c r="U50" s="14">
        <f t="shared" si="75"/>
        <v>1726215.19</v>
      </c>
      <c r="V50" s="29"/>
      <c r="W50" s="14">
        <f t="shared" si="55"/>
        <v>0</v>
      </c>
      <c r="X50" s="29"/>
      <c r="Y50" s="14">
        <f t="shared" si="56"/>
        <v>0</v>
      </c>
      <c r="Z50" s="29"/>
      <c r="AA50" s="14">
        <f t="shared" si="57"/>
        <v>0</v>
      </c>
      <c r="AB50" s="29"/>
      <c r="AC50" s="14">
        <f t="shared" si="58"/>
        <v>0</v>
      </c>
      <c r="AD50" s="29"/>
      <c r="AE50" s="14">
        <f t="shared" si="59"/>
        <v>0</v>
      </c>
      <c r="AF50" s="29"/>
      <c r="AG50" s="14">
        <f t="shared" si="60"/>
        <v>0</v>
      </c>
      <c r="AH50" s="29"/>
      <c r="AI50" s="14">
        <f t="shared" si="61"/>
        <v>0</v>
      </c>
      <c r="AJ50" s="29"/>
      <c r="AK50" s="14">
        <f t="shared" si="62"/>
        <v>0</v>
      </c>
      <c r="AL50" s="31">
        <f t="shared" si="76"/>
        <v>2260980</v>
      </c>
      <c r="AM50" s="31">
        <f t="shared" si="77"/>
        <v>2239582.5612500003</v>
      </c>
      <c r="AN50" s="31">
        <f t="shared" si="78"/>
        <v>406983.64056309569</v>
      </c>
      <c r="AO50" s="32">
        <f t="shared" si="63"/>
        <v>0.18172299052728019</v>
      </c>
      <c r="AP50" s="31">
        <f t="shared" si="64"/>
        <v>2646566.2018130962</v>
      </c>
      <c r="AQ50" s="31">
        <f t="shared" si="65"/>
        <v>1832598.9206869046</v>
      </c>
      <c r="AR50" s="16" t="str">
        <f t="shared" si="79"/>
        <v/>
      </c>
      <c r="AS50" s="16" t="str">
        <f t="shared" si="80"/>
        <v/>
      </c>
      <c r="AT50" s="16">
        <f t="shared" si="81"/>
        <v>2259381</v>
      </c>
      <c r="AU50" s="16">
        <f t="shared" si="82"/>
        <v>2115900</v>
      </c>
      <c r="AV50" s="16">
        <f t="shared" si="83"/>
        <v>2262579</v>
      </c>
      <c r="AW50" s="16">
        <f t="shared" si="84"/>
        <v>2327490</v>
      </c>
      <c r="AX50" s="16">
        <f t="shared" si="85"/>
        <v>2539080</v>
      </c>
      <c r="AY50" s="16" t="str">
        <f t="shared" si="86"/>
        <v/>
      </c>
      <c r="AZ50" s="16" t="str">
        <f t="shared" si="66"/>
        <v/>
      </c>
      <c r="BA50" s="16" t="str">
        <f t="shared" si="67"/>
        <v/>
      </c>
      <c r="BB50" s="16" t="str">
        <f t="shared" si="68"/>
        <v/>
      </c>
      <c r="BC50" s="16" t="str">
        <f t="shared" si="69"/>
        <v/>
      </c>
      <c r="BD50" s="15" t="str">
        <f t="shared" si="70"/>
        <v/>
      </c>
      <c r="BE50" s="15" t="str">
        <f t="shared" si="71"/>
        <v/>
      </c>
      <c r="BF50" s="15" t="str">
        <f t="shared" si="72"/>
        <v/>
      </c>
      <c r="BG50" s="15" t="str">
        <f t="shared" si="73"/>
        <v/>
      </c>
      <c r="BH50" s="31">
        <f t="shared" si="74"/>
        <v>2300886</v>
      </c>
      <c r="BI50" s="33">
        <f t="shared" si="87"/>
        <v>2300886</v>
      </c>
    </row>
    <row r="51" spans="1:61" x14ac:dyDescent="0.25">
      <c r="A51" s="26">
        <v>41</v>
      </c>
      <c r="B51" s="29" t="s">
        <v>94</v>
      </c>
      <c r="C51" s="29" t="s">
        <v>94</v>
      </c>
      <c r="D51" s="34" t="s">
        <v>53</v>
      </c>
      <c r="E51" s="35">
        <v>1</v>
      </c>
      <c r="F51" s="29">
        <v>1773141.15</v>
      </c>
      <c r="G51" s="14">
        <f t="shared" si="48"/>
        <v>1773141.15</v>
      </c>
      <c r="H51" s="29">
        <v>1089420.3000000003</v>
      </c>
      <c r="I51" s="14">
        <f t="shared" si="49"/>
        <v>1089420.3000000003</v>
      </c>
      <c r="J51" s="29">
        <v>1425571</v>
      </c>
      <c r="K51" s="14">
        <f t="shared" si="50"/>
        <v>1425571</v>
      </c>
      <c r="L51" s="29">
        <v>1042110</v>
      </c>
      <c r="M51" s="14">
        <f t="shared" si="51"/>
        <v>1042110</v>
      </c>
      <c r="N51" s="29">
        <v>1133319</v>
      </c>
      <c r="O51" s="14">
        <f t="shared" si="52"/>
        <v>1133319</v>
      </c>
      <c r="P51" s="29">
        <v>1146321</v>
      </c>
      <c r="Q51" s="14">
        <f t="shared" si="53"/>
        <v>1146321</v>
      </c>
      <c r="R51" s="29">
        <v>1250532</v>
      </c>
      <c r="S51" s="14">
        <f t="shared" si="54"/>
        <v>1250532</v>
      </c>
      <c r="T51" s="29">
        <v>1089420.01</v>
      </c>
      <c r="U51" s="14">
        <f t="shared" si="75"/>
        <v>1089420.01</v>
      </c>
      <c r="V51" s="29"/>
      <c r="W51" s="14">
        <f t="shared" si="55"/>
        <v>0</v>
      </c>
      <c r="X51" s="29"/>
      <c r="Y51" s="14">
        <f t="shared" si="56"/>
        <v>0</v>
      </c>
      <c r="Z51" s="29"/>
      <c r="AA51" s="14">
        <f t="shared" si="57"/>
        <v>0</v>
      </c>
      <c r="AB51" s="29"/>
      <c r="AC51" s="14">
        <f t="shared" si="58"/>
        <v>0</v>
      </c>
      <c r="AD51" s="29"/>
      <c r="AE51" s="14">
        <f t="shared" si="59"/>
        <v>0</v>
      </c>
      <c r="AF51" s="29"/>
      <c r="AG51" s="14">
        <f t="shared" si="60"/>
        <v>0</v>
      </c>
      <c r="AH51" s="29"/>
      <c r="AI51" s="14">
        <f t="shared" si="61"/>
        <v>0</v>
      </c>
      <c r="AJ51" s="29"/>
      <c r="AK51" s="14">
        <f t="shared" si="62"/>
        <v>0</v>
      </c>
      <c r="AL51" s="31">
        <f t="shared" si="76"/>
        <v>1139820</v>
      </c>
      <c r="AM51" s="31">
        <f t="shared" si="77"/>
        <v>1243729.3074999999</v>
      </c>
      <c r="AN51" s="31">
        <f t="shared" si="78"/>
        <v>245921.40595708936</v>
      </c>
      <c r="AO51" s="32">
        <f t="shared" si="63"/>
        <v>0.1977290431881934</v>
      </c>
      <c r="AP51" s="31">
        <f t="shared" si="64"/>
        <v>1489650.7134570892</v>
      </c>
      <c r="AQ51" s="31">
        <f t="shared" si="65"/>
        <v>997807.90154291049</v>
      </c>
      <c r="AR51" s="16" t="str">
        <f t="shared" si="79"/>
        <v/>
      </c>
      <c r="AS51" s="16">
        <f t="shared" si="80"/>
        <v>1089420.3000000003</v>
      </c>
      <c r="AT51" s="16">
        <f t="shared" si="81"/>
        <v>1425571</v>
      </c>
      <c r="AU51" s="16">
        <f t="shared" si="82"/>
        <v>1042110</v>
      </c>
      <c r="AV51" s="16">
        <f t="shared" si="83"/>
        <v>1133319</v>
      </c>
      <c r="AW51" s="16">
        <f t="shared" si="84"/>
        <v>1146321</v>
      </c>
      <c r="AX51" s="16">
        <f t="shared" si="85"/>
        <v>1250532</v>
      </c>
      <c r="AY51" s="16">
        <f t="shared" si="86"/>
        <v>1089420.01</v>
      </c>
      <c r="AZ51" s="16" t="str">
        <f t="shared" si="66"/>
        <v/>
      </c>
      <c r="BA51" s="16" t="str">
        <f t="shared" si="67"/>
        <v/>
      </c>
      <c r="BB51" s="16" t="str">
        <f t="shared" si="68"/>
        <v/>
      </c>
      <c r="BC51" s="16" t="str">
        <f t="shared" si="69"/>
        <v/>
      </c>
      <c r="BD51" s="15" t="str">
        <f t="shared" si="70"/>
        <v/>
      </c>
      <c r="BE51" s="15" t="str">
        <f t="shared" si="71"/>
        <v/>
      </c>
      <c r="BF51" s="15" t="str">
        <f t="shared" si="72"/>
        <v/>
      </c>
      <c r="BG51" s="15" t="str">
        <f t="shared" si="73"/>
        <v/>
      </c>
      <c r="BH51" s="31">
        <f t="shared" si="74"/>
        <v>1168099</v>
      </c>
      <c r="BI51" s="33">
        <f t="shared" si="87"/>
        <v>1168099</v>
      </c>
    </row>
    <row r="52" spans="1:61" x14ac:dyDescent="0.25">
      <c r="A52" s="3">
        <v>42</v>
      </c>
      <c r="B52" s="29" t="s">
        <v>95</v>
      </c>
      <c r="C52" s="29" t="s">
        <v>95</v>
      </c>
      <c r="D52" s="34" t="s">
        <v>53</v>
      </c>
      <c r="E52" s="35">
        <v>1</v>
      </c>
      <c r="F52" s="29">
        <v>1724581.65</v>
      </c>
      <c r="G52" s="14">
        <f t="shared" si="48"/>
        <v>1724581.65</v>
      </c>
      <c r="H52" s="29">
        <v>1180217.25</v>
      </c>
      <c r="I52" s="14">
        <f t="shared" si="49"/>
        <v>1180217.25</v>
      </c>
      <c r="J52" s="29">
        <v>1546214</v>
      </c>
      <c r="K52" s="14">
        <f t="shared" si="50"/>
        <v>1546214</v>
      </c>
      <c r="L52" s="29">
        <v>1244200</v>
      </c>
      <c r="M52" s="14">
        <f t="shared" si="51"/>
        <v>1244200</v>
      </c>
      <c r="N52" s="29">
        <v>1323405</v>
      </c>
      <c r="O52" s="14">
        <f t="shared" si="52"/>
        <v>1323405</v>
      </c>
      <c r="P52" s="29">
        <v>1368620</v>
      </c>
      <c r="Q52" s="14">
        <f t="shared" si="53"/>
        <v>1368620</v>
      </c>
      <c r="R52" s="29">
        <v>1493040</v>
      </c>
      <c r="S52" s="14">
        <f t="shared" si="54"/>
        <v>1493040</v>
      </c>
      <c r="T52" s="29">
        <v>1180000.43</v>
      </c>
      <c r="U52" s="14">
        <f t="shared" si="75"/>
        <v>1180000.43</v>
      </c>
      <c r="V52" s="29"/>
      <c r="W52" s="14">
        <f t="shared" si="55"/>
        <v>0</v>
      </c>
      <c r="X52" s="29"/>
      <c r="Y52" s="14">
        <f t="shared" si="56"/>
        <v>0</v>
      </c>
      <c r="Z52" s="29"/>
      <c r="AA52" s="14">
        <f t="shared" si="57"/>
        <v>0</v>
      </c>
      <c r="AB52" s="29"/>
      <c r="AC52" s="14">
        <f t="shared" si="58"/>
        <v>0</v>
      </c>
      <c r="AD52" s="29"/>
      <c r="AE52" s="14">
        <f t="shared" si="59"/>
        <v>0</v>
      </c>
      <c r="AF52" s="29"/>
      <c r="AG52" s="14">
        <f t="shared" si="60"/>
        <v>0</v>
      </c>
      <c r="AH52" s="29"/>
      <c r="AI52" s="14">
        <f t="shared" si="61"/>
        <v>0</v>
      </c>
      <c r="AJ52" s="29"/>
      <c r="AK52" s="14">
        <f t="shared" si="62"/>
        <v>0</v>
      </c>
      <c r="AL52" s="31">
        <f t="shared" si="76"/>
        <v>1346012.5</v>
      </c>
      <c r="AM52" s="31">
        <f t="shared" si="77"/>
        <v>1382534.79125</v>
      </c>
      <c r="AN52" s="31">
        <f t="shared" si="78"/>
        <v>193012.71653221693</v>
      </c>
      <c r="AO52" s="32">
        <f t="shared" si="63"/>
        <v>0.13960785490085723</v>
      </c>
      <c r="AP52" s="31">
        <f t="shared" si="64"/>
        <v>1575547.5077822169</v>
      </c>
      <c r="AQ52" s="31">
        <f t="shared" si="65"/>
        <v>1189522.0747177831</v>
      </c>
      <c r="AR52" s="16" t="str">
        <f t="shared" si="79"/>
        <v/>
      </c>
      <c r="AS52" s="16" t="str">
        <f t="shared" si="80"/>
        <v/>
      </c>
      <c r="AT52" s="16">
        <f t="shared" si="81"/>
        <v>1546214</v>
      </c>
      <c r="AU52" s="16">
        <f t="shared" si="82"/>
        <v>1244200</v>
      </c>
      <c r="AV52" s="16">
        <f t="shared" si="83"/>
        <v>1323405</v>
      </c>
      <c r="AW52" s="16">
        <f t="shared" si="84"/>
        <v>1368620</v>
      </c>
      <c r="AX52" s="16">
        <f t="shared" si="85"/>
        <v>1493040</v>
      </c>
      <c r="AY52" s="16" t="str">
        <f t="shared" si="86"/>
        <v/>
      </c>
      <c r="AZ52" s="16" t="str">
        <f t="shared" si="66"/>
        <v/>
      </c>
      <c r="BA52" s="16" t="str">
        <f t="shared" si="67"/>
        <v/>
      </c>
      <c r="BB52" s="16" t="str">
        <f t="shared" si="68"/>
        <v/>
      </c>
      <c r="BC52" s="16" t="str">
        <f t="shared" si="69"/>
        <v/>
      </c>
      <c r="BD52" s="15" t="str">
        <f t="shared" si="70"/>
        <v/>
      </c>
      <c r="BE52" s="15" t="str">
        <f t="shared" si="71"/>
        <v/>
      </c>
      <c r="BF52" s="15" t="str">
        <f t="shared" si="72"/>
        <v/>
      </c>
      <c r="BG52" s="15" t="str">
        <f t="shared" si="73"/>
        <v/>
      </c>
      <c r="BH52" s="31">
        <f t="shared" si="74"/>
        <v>1395096</v>
      </c>
      <c r="BI52" s="33">
        <f t="shared" si="87"/>
        <v>1395096</v>
      </c>
    </row>
    <row r="53" spans="1:61" x14ac:dyDescent="0.25">
      <c r="A53" s="26">
        <v>43</v>
      </c>
      <c r="B53" s="29" t="s">
        <v>96</v>
      </c>
      <c r="C53" s="29" t="s">
        <v>96</v>
      </c>
      <c r="D53" s="34" t="s">
        <v>53</v>
      </c>
      <c r="E53" s="35">
        <v>1</v>
      </c>
      <c r="F53" s="29">
        <v>1528365.3</v>
      </c>
      <c r="G53" s="14">
        <f t="shared" si="48"/>
        <v>1528365.3</v>
      </c>
      <c r="H53" s="29">
        <v>2006372.2275000003</v>
      </c>
      <c r="I53" s="14">
        <f t="shared" si="49"/>
        <v>2006372.2275000003</v>
      </c>
      <c r="J53" s="29">
        <v>2551759</v>
      </c>
      <c r="K53" s="14">
        <f t="shared" si="50"/>
        <v>2551759</v>
      </c>
      <c r="L53" s="29">
        <v>1706110</v>
      </c>
      <c r="M53" s="14">
        <f t="shared" si="51"/>
        <v>1706110</v>
      </c>
      <c r="N53" s="29">
        <v>1868424</v>
      </c>
      <c r="O53" s="14">
        <f t="shared" si="52"/>
        <v>1868424</v>
      </c>
      <c r="P53" s="29">
        <v>1876721</v>
      </c>
      <c r="Q53" s="14">
        <f t="shared" si="53"/>
        <v>1876721</v>
      </c>
      <c r="R53" s="29">
        <v>2047332</v>
      </c>
      <c r="S53" s="14">
        <f t="shared" si="54"/>
        <v>2047332</v>
      </c>
      <c r="T53" s="29">
        <v>1900000.41</v>
      </c>
      <c r="U53" s="14">
        <f t="shared" si="75"/>
        <v>1900000.41</v>
      </c>
      <c r="V53" s="29"/>
      <c r="W53" s="14">
        <f t="shared" si="55"/>
        <v>0</v>
      </c>
      <c r="X53" s="29"/>
      <c r="Y53" s="14">
        <f t="shared" si="56"/>
        <v>0</v>
      </c>
      <c r="Z53" s="29"/>
      <c r="AA53" s="14">
        <f t="shared" si="57"/>
        <v>0</v>
      </c>
      <c r="AB53" s="29"/>
      <c r="AC53" s="14">
        <f t="shared" si="58"/>
        <v>0</v>
      </c>
      <c r="AD53" s="29"/>
      <c r="AE53" s="14">
        <f t="shared" si="59"/>
        <v>0</v>
      </c>
      <c r="AF53" s="29"/>
      <c r="AG53" s="14">
        <f t="shared" si="60"/>
        <v>0</v>
      </c>
      <c r="AH53" s="29"/>
      <c r="AI53" s="14">
        <f t="shared" si="61"/>
        <v>0</v>
      </c>
      <c r="AJ53" s="29"/>
      <c r="AK53" s="14">
        <f t="shared" si="62"/>
        <v>0</v>
      </c>
      <c r="AL53" s="31">
        <f t="shared" si="76"/>
        <v>1888360.7050000001</v>
      </c>
      <c r="AM53" s="31">
        <f t="shared" si="77"/>
        <v>1935635.4921875</v>
      </c>
      <c r="AN53" s="31">
        <f t="shared" si="78"/>
        <v>298782.55223059742</v>
      </c>
      <c r="AO53" s="32">
        <f t="shared" si="63"/>
        <v>0.1543588932092464</v>
      </c>
      <c r="AP53" s="31">
        <f t="shared" si="64"/>
        <v>2234418.0444180975</v>
      </c>
      <c r="AQ53" s="31">
        <f t="shared" si="65"/>
        <v>1636852.9399569025</v>
      </c>
      <c r="AR53" s="16" t="str">
        <f t="shared" si="79"/>
        <v/>
      </c>
      <c r="AS53" s="16">
        <f t="shared" si="80"/>
        <v>2006372.2275000003</v>
      </c>
      <c r="AT53" s="16" t="str">
        <f t="shared" si="81"/>
        <v/>
      </c>
      <c r="AU53" s="16">
        <f t="shared" si="82"/>
        <v>1706110</v>
      </c>
      <c r="AV53" s="16">
        <f t="shared" si="83"/>
        <v>1868424</v>
      </c>
      <c r="AW53" s="16">
        <f t="shared" si="84"/>
        <v>1876721</v>
      </c>
      <c r="AX53" s="16">
        <f t="shared" si="85"/>
        <v>2047332</v>
      </c>
      <c r="AY53" s="16">
        <f t="shared" si="86"/>
        <v>1900000.41</v>
      </c>
      <c r="AZ53" s="16" t="str">
        <f t="shared" si="66"/>
        <v/>
      </c>
      <c r="BA53" s="16" t="str">
        <f t="shared" si="67"/>
        <v/>
      </c>
      <c r="BB53" s="16" t="str">
        <f t="shared" si="68"/>
        <v/>
      </c>
      <c r="BC53" s="16" t="str">
        <f t="shared" si="69"/>
        <v/>
      </c>
      <c r="BD53" s="15" t="str">
        <f t="shared" si="70"/>
        <v/>
      </c>
      <c r="BE53" s="15" t="str">
        <f t="shared" si="71"/>
        <v/>
      </c>
      <c r="BF53" s="15" t="str">
        <f t="shared" si="72"/>
        <v/>
      </c>
      <c r="BG53" s="15" t="str">
        <f t="shared" si="73"/>
        <v/>
      </c>
      <c r="BH53" s="31">
        <f t="shared" si="74"/>
        <v>1900827</v>
      </c>
      <c r="BI53" s="33">
        <f t="shared" si="87"/>
        <v>1900827</v>
      </c>
    </row>
    <row r="54" spans="1:61" x14ac:dyDescent="0.25">
      <c r="A54" s="3">
        <v>44</v>
      </c>
      <c r="B54" s="29" t="s">
        <v>97</v>
      </c>
      <c r="C54" s="29" t="s">
        <v>97</v>
      </c>
      <c r="D54" s="34" t="s">
        <v>53</v>
      </c>
      <c r="E54" s="35">
        <v>1</v>
      </c>
      <c r="F54" s="29">
        <v>106111.5</v>
      </c>
      <c r="G54" s="14">
        <f t="shared" si="48"/>
        <v>106111.5</v>
      </c>
      <c r="H54" s="29">
        <v>121424.06250000001</v>
      </c>
      <c r="I54" s="14">
        <f t="shared" si="49"/>
        <v>121424.06250000001</v>
      </c>
      <c r="J54" s="29">
        <v>128080</v>
      </c>
      <c r="K54" s="14">
        <f t="shared" si="50"/>
        <v>128080</v>
      </c>
      <c r="L54" s="29">
        <v>107000</v>
      </c>
      <c r="M54" s="14">
        <f t="shared" si="51"/>
        <v>107000</v>
      </c>
      <c r="N54" s="29">
        <v>135806</v>
      </c>
      <c r="O54" s="14">
        <f t="shared" si="52"/>
        <v>135806</v>
      </c>
      <c r="P54" s="29">
        <v>117700</v>
      </c>
      <c r="Q54" s="14">
        <f t="shared" si="53"/>
        <v>117700</v>
      </c>
      <c r="R54" s="29">
        <v>128400</v>
      </c>
      <c r="S54" s="14">
        <f t="shared" si="54"/>
        <v>128400</v>
      </c>
      <c r="T54" s="29">
        <v>121424.03</v>
      </c>
      <c r="U54" s="14">
        <f t="shared" si="75"/>
        <v>121424.03</v>
      </c>
      <c r="V54" s="29"/>
      <c r="W54" s="14">
        <f t="shared" si="55"/>
        <v>0</v>
      </c>
      <c r="X54" s="29"/>
      <c r="Y54" s="14">
        <f t="shared" si="56"/>
        <v>0</v>
      </c>
      <c r="Z54" s="29"/>
      <c r="AA54" s="14">
        <f t="shared" si="57"/>
        <v>0</v>
      </c>
      <c r="AB54" s="29"/>
      <c r="AC54" s="14">
        <f t="shared" si="58"/>
        <v>0</v>
      </c>
      <c r="AD54" s="29"/>
      <c r="AE54" s="14">
        <f t="shared" si="59"/>
        <v>0</v>
      </c>
      <c r="AF54" s="29"/>
      <c r="AG54" s="14">
        <f t="shared" si="60"/>
        <v>0</v>
      </c>
      <c r="AH54" s="29"/>
      <c r="AI54" s="14">
        <f t="shared" si="61"/>
        <v>0</v>
      </c>
      <c r="AJ54" s="29"/>
      <c r="AK54" s="14">
        <f t="shared" si="62"/>
        <v>0</v>
      </c>
      <c r="AL54" s="31">
        <f t="shared" si="76"/>
        <v>121424.04625000001</v>
      </c>
      <c r="AM54" s="31">
        <f t="shared" si="77"/>
        <v>120743.1990625</v>
      </c>
      <c r="AN54" s="31">
        <f t="shared" si="78"/>
        <v>10368.176068575</v>
      </c>
      <c r="AO54" s="32">
        <f t="shared" si="63"/>
        <v>8.5869648552281158E-2</v>
      </c>
      <c r="AP54" s="31">
        <f t="shared" si="64"/>
        <v>131111.37513107501</v>
      </c>
      <c r="AQ54" s="31">
        <f t="shared" si="65"/>
        <v>110375.022993925</v>
      </c>
      <c r="AR54" s="16" t="str">
        <f t="shared" si="79"/>
        <v/>
      </c>
      <c r="AS54" s="16">
        <f t="shared" si="80"/>
        <v>121424.06250000001</v>
      </c>
      <c r="AT54" s="16">
        <f t="shared" si="81"/>
        <v>128080</v>
      </c>
      <c r="AU54" s="16" t="str">
        <f t="shared" si="82"/>
        <v/>
      </c>
      <c r="AV54" s="16" t="str">
        <f t="shared" si="83"/>
        <v/>
      </c>
      <c r="AW54" s="16">
        <f t="shared" si="84"/>
        <v>117700</v>
      </c>
      <c r="AX54" s="16">
        <f t="shared" si="85"/>
        <v>128400</v>
      </c>
      <c r="AY54" s="16">
        <f t="shared" si="86"/>
        <v>121424.03</v>
      </c>
      <c r="AZ54" s="16" t="str">
        <f t="shared" si="66"/>
        <v/>
      </c>
      <c r="BA54" s="16" t="str">
        <f t="shared" si="67"/>
        <v/>
      </c>
      <c r="BB54" s="16" t="str">
        <f t="shared" si="68"/>
        <v/>
      </c>
      <c r="BC54" s="16" t="str">
        <f t="shared" si="69"/>
        <v/>
      </c>
      <c r="BD54" s="15" t="str">
        <f t="shared" si="70"/>
        <v/>
      </c>
      <c r="BE54" s="15" t="str">
        <f t="shared" si="71"/>
        <v/>
      </c>
      <c r="BF54" s="15" t="str">
        <f t="shared" si="72"/>
        <v/>
      </c>
      <c r="BG54" s="15" t="str">
        <f t="shared" si="73"/>
        <v/>
      </c>
      <c r="BH54" s="31">
        <f t="shared" si="74"/>
        <v>123406</v>
      </c>
      <c r="BI54" s="33">
        <f t="shared" si="87"/>
        <v>123406</v>
      </c>
    </row>
    <row r="55" spans="1:61" x14ac:dyDescent="0.25">
      <c r="A55" s="26">
        <v>45</v>
      </c>
      <c r="B55" s="29" t="s">
        <v>98</v>
      </c>
      <c r="C55" s="29" t="s">
        <v>98</v>
      </c>
      <c r="D55" s="34" t="s">
        <v>53</v>
      </c>
      <c r="E55" s="35">
        <v>1</v>
      </c>
      <c r="F55" s="29"/>
      <c r="G55" s="14">
        <f t="shared" si="0"/>
        <v>0</v>
      </c>
      <c r="H55" s="29">
        <v>341293.50000000006</v>
      </c>
      <c r="I55" s="14">
        <f t="shared" si="13"/>
        <v>341293.50000000006</v>
      </c>
      <c r="J55" s="29">
        <v>444611</v>
      </c>
      <c r="K55" s="14">
        <f t="shared" si="14"/>
        <v>444611</v>
      </c>
      <c r="L55" s="29">
        <v>268110</v>
      </c>
      <c r="M55" s="14">
        <f t="shared" si="15"/>
        <v>268110</v>
      </c>
      <c r="N55" s="29">
        <v>349174</v>
      </c>
      <c r="O55" s="14">
        <f t="shared" si="16"/>
        <v>349174</v>
      </c>
      <c r="P55" s="29">
        <v>294921</v>
      </c>
      <c r="Q55" s="14">
        <f t="shared" si="17"/>
        <v>294921</v>
      </c>
      <c r="R55" s="29">
        <v>321732</v>
      </c>
      <c r="S55" s="14">
        <f t="shared" si="18"/>
        <v>321732</v>
      </c>
      <c r="T55" s="29">
        <v>339999.66</v>
      </c>
      <c r="U55" s="14">
        <f t="shared" si="75"/>
        <v>339999.66</v>
      </c>
      <c r="V55" s="29"/>
      <c r="W55" s="14">
        <f t="shared" si="19"/>
        <v>0</v>
      </c>
      <c r="X55" s="29"/>
      <c r="Y55" s="14">
        <f t="shared" si="20"/>
        <v>0</v>
      </c>
      <c r="Z55" s="29"/>
      <c r="AA55" s="14">
        <f t="shared" si="21"/>
        <v>0</v>
      </c>
      <c r="AB55" s="29"/>
      <c r="AC55" s="14">
        <f t="shared" si="22"/>
        <v>0</v>
      </c>
      <c r="AD55" s="29"/>
      <c r="AE55" s="14">
        <f t="shared" si="23"/>
        <v>0</v>
      </c>
      <c r="AF55" s="29"/>
      <c r="AG55" s="14">
        <f t="shared" si="24"/>
        <v>0</v>
      </c>
      <c r="AH55" s="29"/>
      <c r="AI55" s="14">
        <f t="shared" si="25"/>
        <v>0</v>
      </c>
      <c r="AJ55" s="29"/>
      <c r="AK55" s="14">
        <f t="shared" si="26"/>
        <v>0</v>
      </c>
      <c r="AL55" s="31">
        <f t="shared" si="76"/>
        <v>339999.66</v>
      </c>
      <c r="AM55" s="31">
        <f t="shared" si="77"/>
        <v>337120.16571428574</v>
      </c>
      <c r="AN55" s="31">
        <f t="shared" si="78"/>
        <v>55535.650390497205</v>
      </c>
      <c r="AO55" s="32">
        <f t="shared" si="27"/>
        <v>0.16473547428653224</v>
      </c>
      <c r="AP55" s="31">
        <f t="shared" si="28"/>
        <v>392655.81610478298</v>
      </c>
      <c r="AQ55" s="31">
        <f t="shared" si="29"/>
        <v>281584.51532378851</v>
      </c>
      <c r="AR55" s="16" t="str">
        <f t="shared" si="79"/>
        <v/>
      </c>
      <c r="AS55" s="16">
        <f t="shared" si="80"/>
        <v>341293.50000000006</v>
      </c>
      <c r="AT55" s="16" t="str">
        <f t="shared" si="81"/>
        <v/>
      </c>
      <c r="AU55" s="16" t="str">
        <f t="shared" si="82"/>
        <v/>
      </c>
      <c r="AV55" s="16">
        <f t="shared" si="83"/>
        <v>349174</v>
      </c>
      <c r="AW55" s="16">
        <f t="shared" si="84"/>
        <v>294921</v>
      </c>
      <c r="AX55" s="16">
        <f t="shared" si="85"/>
        <v>321732</v>
      </c>
      <c r="AY55" s="16">
        <f t="shared" si="86"/>
        <v>339999.66</v>
      </c>
      <c r="AZ55" s="16" t="str">
        <f t="shared" ref="AZ55:AZ61" si="88">IF(AND(V55&lt;=$AP55,V55&gt;=$AQ55),V55,"")</f>
        <v/>
      </c>
      <c r="BA55" s="16" t="str">
        <f t="shared" ref="BA55:BA61" si="89">IF(AND(X55&lt;=$AP55,X55&gt;=$AQ55),X55,"")</f>
        <v/>
      </c>
      <c r="BB55" s="16" t="str">
        <f t="shared" ref="BB55:BB61" si="90">IF(AND(Z55&lt;=$AP55,Z55&gt;=$AQ55),Z55,"")</f>
        <v/>
      </c>
      <c r="BC55" s="16" t="str">
        <f t="shared" ref="BC55:BC61" si="91">IF(AND(AB55&lt;=$AP55,AB55&gt;=$AQ55),AB55,"")</f>
        <v/>
      </c>
      <c r="BD55" s="15" t="str">
        <f t="shared" ref="BD55:BD61" si="92">IF(AND(AD55&lt;=$AP55,AD55&gt;=$AQ55),AD55,"")</f>
        <v/>
      </c>
      <c r="BE55" s="15" t="str">
        <f t="shared" ref="BE55:BE61" si="93">IF(AND(AF55&lt;=$AP55,AF55&gt;=$AQ55),AF55,"")</f>
        <v/>
      </c>
      <c r="BF55" s="15" t="str">
        <f t="shared" ref="BF55:BF61" si="94">IF(AND(AH55&lt;=$AP55,AH55&gt;=$AQ55),AH55,"")</f>
        <v/>
      </c>
      <c r="BG55" s="15" t="str">
        <f t="shared" ref="BG55:BG61" si="95">IF(AND(AJ55&lt;=$AP55,AJ55&gt;=$AQ55),AJ55,"")</f>
        <v/>
      </c>
      <c r="BH55" s="31">
        <f t="shared" si="38"/>
        <v>329424</v>
      </c>
      <c r="BI55" s="33">
        <f t="shared" si="87"/>
        <v>329424</v>
      </c>
    </row>
    <row r="56" spans="1:61" x14ac:dyDescent="0.25">
      <c r="A56" s="3">
        <v>46</v>
      </c>
      <c r="B56" s="29" t="s">
        <v>99</v>
      </c>
      <c r="C56" s="29" t="s">
        <v>99</v>
      </c>
      <c r="D56" s="34" t="s">
        <v>53</v>
      </c>
      <c r="E56" s="35">
        <v>1</v>
      </c>
      <c r="F56" s="29"/>
      <c r="G56" s="14">
        <f t="shared" si="0"/>
        <v>0</v>
      </c>
      <c r="H56" s="29">
        <v>339862.5</v>
      </c>
      <c r="I56" s="14">
        <f t="shared" si="13"/>
        <v>339862.5</v>
      </c>
      <c r="J56" s="29">
        <v>442926</v>
      </c>
      <c r="K56" s="14">
        <f t="shared" si="14"/>
        <v>442926</v>
      </c>
      <c r="L56" s="29">
        <v>399390</v>
      </c>
      <c r="M56" s="14">
        <f t="shared" si="15"/>
        <v>399390</v>
      </c>
      <c r="N56" s="29">
        <v>416552</v>
      </c>
      <c r="O56" s="14">
        <f t="shared" si="16"/>
        <v>416552</v>
      </c>
      <c r="P56" s="29">
        <v>439329</v>
      </c>
      <c r="Q56" s="14">
        <f t="shared" si="17"/>
        <v>439329</v>
      </c>
      <c r="R56" s="29">
        <v>479268</v>
      </c>
      <c r="S56" s="14">
        <f t="shared" si="18"/>
        <v>479268</v>
      </c>
      <c r="T56" s="29">
        <v>339000.06</v>
      </c>
      <c r="U56" s="14">
        <f t="shared" si="75"/>
        <v>339000.06</v>
      </c>
      <c r="V56" s="29"/>
      <c r="W56" s="14">
        <f t="shared" si="19"/>
        <v>0</v>
      </c>
      <c r="X56" s="29"/>
      <c r="Y56" s="14">
        <f t="shared" si="20"/>
        <v>0</v>
      </c>
      <c r="Z56" s="29"/>
      <c r="AA56" s="14">
        <f t="shared" si="21"/>
        <v>0</v>
      </c>
      <c r="AB56" s="29"/>
      <c r="AC56" s="14">
        <f t="shared" si="22"/>
        <v>0</v>
      </c>
      <c r="AD56" s="29"/>
      <c r="AE56" s="14">
        <f t="shared" si="23"/>
        <v>0</v>
      </c>
      <c r="AF56" s="29"/>
      <c r="AG56" s="14">
        <f t="shared" si="24"/>
        <v>0</v>
      </c>
      <c r="AH56" s="29"/>
      <c r="AI56" s="14">
        <f t="shared" si="25"/>
        <v>0</v>
      </c>
      <c r="AJ56" s="29"/>
      <c r="AK56" s="14">
        <f t="shared" si="26"/>
        <v>0</v>
      </c>
      <c r="AL56" s="31">
        <f t="shared" si="76"/>
        <v>416552</v>
      </c>
      <c r="AM56" s="31">
        <f t="shared" si="77"/>
        <v>408046.79428571428</v>
      </c>
      <c r="AN56" s="31">
        <f t="shared" si="78"/>
        <v>52964.490688443613</v>
      </c>
      <c r="AO56" s="32">
        <f t="shared" si="27"/>
        <v>0.1298000411476285</v>
      </c>
      <c r="AP56" s="31">
        <f t="shared" si="28"/>
        <v>461011.28497415787</v>
      </c>
      <c r="AQ56" s="31">
        <f t="shared" si="29"/>
        <v>355082.30359727069</v>
      </c>
      <c r="AR56" s="16" t="str">
        <f t="shared" si="79"/>
        <v/>
      </c>
      <c r="AS56" s="16" t="str">
        <f t="shared" si="80"/>
        <v/>
      </c>
      <c r="AT56" s="16">
        <f t="shared" si="81"/>
        <v>442926</v>
      </c>
      <c r="AU56" s="16">
        <f t="shared" si="82"/>
        <v>399390</v>
      </c>
      <c r="AV56" s="16">
        <f t="shared" si="83"/>
        <v>416552</v>
      </c>
      <c r="AW56" s="16">
        <f t="shared" si="84"/>
        <v>439329</v>
      </c>
      <c r="AX56" s="16" t="str">
        <f t="shared" si="85"/>
        <v/>
      </c>
      <c r="AY56" s="16" t="str">
        <f t="shared" si="86"/>
        <v/>
      </c>
      <c r="AZ56" s="16" t="str">
        <f t="shared" si="88"/>
        <v/>
      </c>
      <c r="BA56" s="16" t="str">
        <f t="shared" si="89"/>
        <v/>
      </c>
      <c r="BB56" s="16" t="str">
        <f t="shared" si="90"/>
        <v/>
      </c>
      <c r="BC56" s="16" t="str">
        <f t="shared" si="91"/>
        <v/>
      </c>
      <c r="BD56" s="15" t="str">
        <f t="shared" si="92"/>
        <v/>
      </c>
      <c r="BE56" s="15" t="str">
        <f t="shared" si="93"/>
        <v/>
      </c>
      <c r="BF56" s="15" t="str">
        <f t="shared" si="94"/>
        <v/>
      </c>
      <c r="BG56" s="15" t="str">
        <f t="shared" si="95"/>
        <v/>
      </c>
      <c r="BH56" s="31">
        <f t="shared" si="38"/>
        <v>424549</v>
      </c>
      <c r="BI56" s="33">
        <f t="shared" si="87"/>
        <v>424549</v>
      </c>
    </row>
    <row r="57" spans="1:61" x14ac:dyDescent="0.25">
      <c r="A57" s="26">
        <v>47</v>
      </c>
      <c r="B57" s="29" t="s">
        <v>100</v>
      </c>
      <c r="C57" s="29" t="s">
        <v>100</v>
      </c>
      <c r="D57" s="34" t="s">
        <v>53</v>
      </c>
      <c r="E57" s="35">
        <v>1</v>
      </c>
      <c r="F57" s="29"/>
      <c r="G57" s="14">
        <f t="shared" si="0"/>
        <v>0</v>
      </c>
      <c r="H57" s="29">
        <v>499500.00000000006</v>
      </c>
      <c r="I57" s="14">
        <f t="shared" si="13"/>
        <v>499500.00000000006</v>
      </c>
      <c r="J57" s="29"/>
      <c r="K57" s="14">
        <f t="shared" si="14"/>
        <v>0</v>
      </c>
      <c r="L57" s="29">
        <v>464960</v>
      </c>
      <c r="M57" s="14">
        <f t="shared" si="15"/>
        <v>464960</v>
      </c>
      <c r="N57" s="29">
        <v>564831</v>
      </c>
      <c r="O57" s="14">
        <f t="shared" si="16"/>
        <v>564831</v>
      </c>
      <c r="P57" s="29">
        <v>511456</v>
      </c>
      <c r="Q57" s="14">
        <f t="shared" si="17"/>
        <v>511456</v>
      </c>
      <c r="R57" s="29">
        <v>557952</v>
      </c>
      <c r="S57" s="14">
        <f t="shared" si="18"/>
        <v>557952</v>
      </c>
      <c r="T57" s="29">
        <v>479999.58999999997</v>
      </c>
      <c r="U57" s="14">
        <f t="shared" si="75"/>
        <v>479999.58999999997</v>
      </c>
      <c r="V57" s="29"/>
      <c r="W57" s="14">
        <f t="shared" si="19"/>
        <v>0</v>
      </c>
      <c r="X57" s="29"/>
      <c r="Y57" s="14">
        <f t="shared" si="20"/>
        <v>0</v>
      </c>
      <c r="Z57" s="29"/>
      <c r="AA57" s="14">
        <f t="shared" si="21"/>
        <v>0</v>
      </c>
      <c r="AB57" s="29"/>
      <c r="AC57" s="14">
        <f t="shared" si="22"/>
        <v>0</v>
      </c>
      <c r="AD57" s="29"/>
      <c r="AE57" s="14">
        <f t="shared" si="23"/>
        <v>0</v>
      </c>
      <c r="AF57" s="29"/>
      <c r="AG57" s="14">
        <f t="shared" si="24"/>
        <v>0</v>
      </c>
      <c r="AH57" s="29"/>
      <c r="AI57" s="14">
        <f t="shared" si="25"/>
        <v>0</v>
      </c>
      <c r="AJ57" s="29"/>
      <c r="AK57" s="14">
        <f t="shared" si="26"/>
        <v>0</v>
      </c>
      <c r="AL57" s="31">
        <f t="shared" si="76"/>
        <v>505478</v>
      </c>
      <c r="AM57" s="31">
        <f t="shared" si="77"/>
        <v>513116.43166666664</v>
      </c>
      <c r="AN57" s="31">
        <f t="shared" si="78"/>
        <v>40714.999995505546</v>
      </c>
      <c r="AO57" s="32">
        <f t="shared" si="27"/>
        <v>7.9348462615508361E-2</v>
      </c>
      <c r="AP57" s="31">
        <f t="shared" si="28"/>
        <v>553831.4316621722</v>
      </c>
      <c r="AQ57" s="31">
        <f t="shared" si="29"/>
        <v>472401.43167116109</v>
      </c>
      <c r="AR57" s="16" t="str">
        <f t="shared" si="79"/>
        <v/>
      </c>
      <c r="AS57" s="16">
        <f t="shared" si="80"/>
        <v>499500.00000000006</v>
      </c>
      <c r="AT57" s="16" t="str">
        <f t="shared" si="81"/>
        <v/>
      </c>
      <c r="AU57" s="16" t="str">
        <f t="shared" si="82"/>
        <v/>
      </c>
      <c r="AV57" s="16" t="str">
        <f t="shared" si="83"/>
        <v/>
      </c>
      <c r="AW57" s="16">
        <f t="shared" si="84"/>
        <v>511456</v>
      </c>
      <c r="AX57" s="16" t="str">
        <f t="shared" si="85"/>
        <v/>
      </c>
      <c r="AY57" s="16">
        <f t="shared" si="86"/>
        <v>479999.58999999997</v>
      </c>
      <c r="AZ57" s="16" t="str">
        <f t="shared" si="88"/>
        <v/>
      </c>
      <c r="BA57" s="16" t="str">
        <f t="shared" si="89"/>
        <v/>
      </c>
      <c r="BB57" s="16" t="str">
        <f t="shared" si="90"/>
        <v/>
      </c>
      <c r="BC57" s="16" t="str">
        <f t="shared" si="91"/>
        <v/>
      </c>
      <c r="BD57" s="15" t="str">
        <f t="shared" si="92"/>
        <v/>
      </c>
      <c r="BE57" s="15" t="str">
        <f t="shared" si="93"/>
        <v/>
      </c>
      <c r="BF57" s="15" t="str">
        <f t="shared" si="94"/>
        <v/>
      </c>
      <c r="BG57" s="15" t="str">
        <f t="shared" si="95"/>
        <v/>
      </c>
      <c r="BH57" s="31">
        <f t="shared" si="38"/>
        <v>496985</v>
      </c>
      <c r="BI57" s="33">
        <f t="shared" si="87"/>
        <v>496985</v>
      </c>
    </row>
    <row r="58" spans="1:61" x14ac:dyDescent="0.25">
      <c r="A58" s="3">
        <v>48</v>
      </c>
      <c r="B58" s="29" t="s">
        <v>101</v>
      </c>
      <c r="C58" s="29" t="s">
        <v>101</v>
      </c>
      <c r="D58" s="34" t="s">
        <v>53</v>
      </c>
      <c r="E58" s="35">
        <v>1</v>
      </c>
      <c r="F58" s="29">
        <v>340815.75</v>
      </c>
      <c r="G58" s="14">
        <f t="shared" si="0"/>
        <v>340815.75</v>
      </c>
      <c r="H58" s="29">
        <v>189000</v>
      </c>
      <c r="I58" s="14">
        <f t="shared" si="13"/>
        <v>189000</v>
      </c>
      <c r="J58" s="29">
        <v>330432</v>
      </c>
      <c r="K58" s="14">
        <f t="shared" si="14"/>
        <v>330432</v>
      </c>
      <c r="L58" s="29">
        <v>250290</v>
      </c>
      <c r="M58" s="14">
        <f t="shared" si="15"/>
        <v>250290</v>
      </c>
      <c r="N58" s="29">
        <v>278681</v>
      </c>
      <c r="O58" s="14">
        <f t="shared" si="16"/>
        <v>278681</v>
      </c>
      <c r="P58" s="29">
        <v>275319</v>
      </c>
      <c r="Q58" s="14">
        <f t="shared" si="17"/>
        <v>275319</v>
      </c>
      <c r="R58" s="29">
        <v>300348</v>
      </c>
      <c r="S58" s="14">
        <f t="shared" si="18"/>
        <v>300348</v>
      </c>
      <c r="T58" s="29"/>
      <c r="U58" s="14">
        <f t="shared" si="75"/>
        <v>0</v>
      </c>
      <c r="V58" s="29"/>
      <c r="W58" s="14">
        <f t="shared" si="19"/>
        <v>0</v>
      </c>
      <c r="X58" s="29"/>
      <c r="Y58" s="14">
        <f t="shared" si="20"/>
        <v>0</v>
      </c>
      <c r="Z58" s="29"/>
      <c r="AA58" s="14">
        <f t="shared" si="21"/>
        <v>0</v>
      </c>
      <c r="AB58" s="29"/>
      <c r="AC58" s="14">
        <f t="shared" si="22"/>
        <v>0</v>
      </c>
      <c r="AD58" s="29"/>
      <c r="AE58" s="14">
        <f t="shared" si="23"/>
        <v>0</v>
      </c>
      <c r="AF58" s="29"/>
      <c r="AG58" s="14">
        <f t="shared" si="24"/>
        <v>0</v>
      </c>
      <c r="AH58" s="29"/>
      <c r="AI58" s="14">
        <f t="shared" si="25"/>
        <v>0</v>
      </c>
      <c r="AJ58" s="29"/>
      <c r="AK58" s="14">
        <f t="shared" si="26"/>
        <v>0</v>
      </c>
      <c r="AL58" s="31">
        <f t="shared" si="76"/>
        <v>278681</v>
      </c>
      <c r="AM58" s="31">
        <f t="shared" si="77"/>
        <v>280697.96428571426</v>
      </c>
      <c r="AN58" s="31">
        <f t="shared" si="78"/>
        <v>51380.782268363058</v>
      </c>
      <c r="AO58" s="32">
        <f t="shared" si="27"/>
        <v>0.18304650836749234</v>
      </c>
      <c r="AP58" s="31">
        <f t="shared" si="28"/>
        <v>332078.74655407731</v>
      </c>
      <c r="AQ58" s="31">
        <f t="shared" si="29"/>
        <v>229317.18201735121</v>
      </c>
      <c r="AR58" s="16" t="str">
        <f t="shared" si="79"/>
        <v/>
      </c>
      <c r="AS58" s="16" t="str">
        <f t="shared" si="80"/>
        <v/>
      </c>
      <c r="AT58" s="16">
        <f t="shared" si="81"/>
        <v>330432</v>
      </c>
      <c r="AU58" s="16">
        <f t="shared" si="82"/>
        <v>250290</v>
      </c>
      <c r="AV58" s="16">
        <f t="shared" si="83"/>
        <v>278681</v>
      </c>
      <c r="AW58" s="16">
        <f t="shared" si="84"/>
        <v>275319</v>
      </c>
      <c r="AX58" s="16">
        <f t="shared" si="85"/>
        <v>300348</v>
      </c>
      <c r="AY58" s="16" t="str">
        <f t="shared" si="86"/>
        <v/>
      </c>
      <c r="AZ58" s="16" t="str">
        <f t="shared" si="88"/>
        <v/>
      </c>
      <c r="BA58" s="16" t="str">
        <f t="shared" si="89"/>
        <v/>
      </c>
      <c r="BB58" s="16" t="str">
        <f t="shared" si="90"/>
        <v/>
      </c>
      <c r="BC58" s="16" t="str">
        <f t="shared" si="91"/>
        <v/>
      </c>
      <c r="BD58" s="15" t="str">
        <f t="shared" si="92"/>
        <v/>
      </c>
      <c r="BE58" s="15" t="str">
        <f t="shared" si="93"/>
        <v/>
      </c>
      <c r="BF58" s="15" t="str">
        <f t="shared" si="94"/>
        <v/>
      </c>
      <c r="BG58" s="15" t="str">
        <f t="shared" si="95"/>
        <v/>
      </c>
      <c r="BH58" s="31">
        <f t="shared" si="38"/>
        <v>287014</v>
      </c>
      <c r="BI58" s="33">
        <f t="shared" si="87"/>
        <v>287014</v>
      </c>
    </row>
    <row r="59" spans="1:61" x14ac:dyDescent="0.25">
      <c r="A59" s="26">
        <v>49</v>
      </c>
      <c r="B59" s="29" t="s">
        <v>102</v>
      </c>
      <c r="C59" s="29" t="s">
        <v>102</v>
      </c>
      <c r="D59" s="34" t="s">
        <v>53</v>
      </c>
      <c r="E59" s="35">
        <v>1</v>
      </c>
      <c r="F59" s="29">
        <v>35070.75</v>
      </c>
      <c r="G59" s="14">
        <f t="shared" si="0"/>
        <v>35070.75</v>
      </c>
      <c r="H59" s="29">
        <v>41560.256250000006</v>
      </c>
      <c r="I59" s="14">
        <f t="shared" si="13"/>
        <v>41560.256250000006</v>
      </c>
      <c r="J59" s="29"/>
      <c r="K59" s="14">
        <f t="shared" si="14"/>
        <v>0</v>
      </c>
      <c r="L59" s="29">
        <v>36010</v>
      </c>
      <c r="M59" s="14">
        <f t="shared" si="15"/>
        <v>36010</v>
      </c>
      <c r="N59" s="29">
        <v>38220</v>
      </c>
      <c r="O59" s="14">
        <f t="shared" si="16"/>
        <v>38220</v>
      </c>
      <c r="P59" s="29">
        <v>39611</v>
      </c>
      <c r="Q59" s="14">
        <f t="shared" si="17"/>
        <v>39611</v>
      </c>
      <c r="R59" s="29">
        <v>43212</v>
      </c>
      <c r="S59" s="14">
        <f t="shared" si="18"/>
        <v>43212</v>
      </c>
      <c r="T59" s="29"/>
      <c r="U59" s="14">
        <f t="shared" si="75"/>
        <v>0</v>
      </c>
      <c r="V59" s="29"/>
      <c r="W59" s="14">
        <f t="shared" si="19"/>
        <v>0</v>
      </c>
      <c r="X59" s="29"/>
      <c r="Y59" s="14">
        <f t="shared" si="20"/>
        <v>0</v>
      </c>
      <c r="Z59" s="29"/>
      <c r="AA59" s="14">
        <f t="shared" si="21"/>
        <v>0</v>
      </c>
      <c r="AB59" s="29"/>
      <c r="AC59" s="14">
        <f t="shared" si="22"/>
        <v>0</v>
      </c>
      <c r="AD59" s="29"/>
      <c r="AE59" s="14">
        <f t="shared" si="23"/>
        <v>0</v>
      </c>
      <c r="AF59" s="29"/>
      <c r="AG59" s="14">
        <f t="shared" si="24"/>
        <v>0</v>
      </c>
      <c r="AH59" s="29"/>
      <c r="AI59" s="14">
        <f t="shared" si="25"/>
        <v>0</v>
      </c>
      <c r="AJ59" s="29"/>
      <c r="AK59" s="14">
        <f t="shared" si="26"/>
        <v>0</v>
      </c>
      <c r="AL59" s="31">
        <f t="shared" si="76"/>
        <v>38915.5</v>
      </c>
      <c r="AM59" s="31">
        <f t="shared" si="77"/>
        <v>38947.334374999999</v>
      </c>
      <c r="AN59" s="31">
        <f t="shared" si="78"/>
        <v>3150.8741840900043</v>
      </c>
      <c r="AO59" s="32">
        <f t="shared" si="27"/>
        <v>8.0900894365508277E-2</v>
      </c>
      <c r="AP59" s="31">
        <f t="shared" si="28"/>
        <v>42098.208559090002</v>
      </c>
      <c r="AQ59" s="31">
        <f t="shared" si="29"/>
        <v>35796.460190909995</v>
      </c>
      <c r="AR59" s="16" t="str">
        <f t="shared" si="79"/>
        <v/>
      </c>
      <c r="AS59" s="16">
        <f t="shared" si="80"/>
        <v>41560.256250000006</v>
      </c>
      <c r="AT59" s="16" t="str">
        <f t="shared" si="81"/>
        <v/>
      </c>
      <c r="AU59" s="16">
        <f t="shared" si="82"/>
        <v>36010</v>
      </c>
      <c r="AV59" s="16">
        <f t="shared" si="83"/>
        <v>38220</v>
      </c>
      <c r="AW59" s="16">
        <f t="shared" si="84"/>
        <v>39611</v>
      </c>
      <c r="AX59" s="16" t="str">
        <f t="shared" si="85"/>
        <v/>
      </c>
      <c r="AY59" s="16" t="str">
        <f t="shared" si="86"/>
        <v/>
      </c>
      <c r="AZ59" s="16" t="str">
        <f t="shared" si="88"/>
        <v/>
      </c>
      <c r="BA59" s="16" t="str">
        <f t="shared" si="89"/>
        <v/>
      </c>
      <c r="BB59" s="16" t="str">
        <f t="shared" si="90"/>
        <v/>
      </c>
      <c r="BC59" s="16" t="str">
        <f t="shared" si="91"/>
        <v/>
      </c>
      <c r="BD59" s="15" t="str">
        <f t="shared" si="92"/>
        <v/>
      </c>
      <c r="BE59" s="15" t="str">
        <f t="shared" si="93"/>
        <v/>
      </c>
      <c r="BF59" s="15" t="str">
        <f t="shared" si="94"/>
        <v/>
      </c>
      <c r="BG59" s="15" t="str">
        <f t="shared" si="95"/>
        <v/>
      </c>
      <c r="BH59" s="31">
        <f t="shared" si="38"/>
        <v>38850</v>
      </c>
      <c r="BI59" s="33">
        <f t="shared" si="87"/>
        <v>38850</v>
      </c>
    </row>
    <row r="60" spans="1:61" x14ac:dyDescent="0.25">
      <c r="A60" s="3">
        <v>50</v>
      </c>
      <c r="B60" s="29" t="s">
        <v>103</v>
      </c>
      <c r="C60" s="29" t="s">
        <v>103</v>
      </c>
      <c r="D60" s="34" t="s">
        <v>53</v>
      </c>
      <c r="E60" s="35">
        <v>1</v>
      </c>
      <c r="F60" s="29">
        <v>71580.3</v>
      </c>
      <c r="G60" s="14">
        <f t="shared" si="0"/>
        <v>71580.3</v>
      </c>
      <c r="H60" s="29">
        <v>80514.202500000014</v>
      </c>
      <c r="I60" s="14">
        <f t="shared" si="13"/>
        <v>80514.202500000014</v>
      </c>
      <c r="J60" s="29"/>
      <c r="K60" s="14">
        <f t="shared" si="14"/>
        <v>0</v>
      </c>
      <c r="L60" s="29">
        <v>67380</v>
      </c>
      <c r="M60" s="14">
        <f t="shared" si="15"/>
        <v>67380</v>
      </c>
      <c r="N60" s="29">
        <v>95757</v>
      </c>
      <c r="O60" s="14">
        <f t="shared" si="16"/>
        <v>95757</v>
      </c>
      <c r="P60" s="29">
        <v>74118</v>
      </c>
      <c r="Q60" s="14">
        <f t="shared" si="17"/>
        <v>74118</v>
      </c>
      <c r="R60" s="29">
        <v>80856</v>
      </c>
      <c r="S60" s="14">
        <f t="shared" si="18"/>
        <v>80856</v>
      </c>
      <c r="T60" s="29">
        <v>74999.75</v>
      </c>
      <c r="U60" s="14">
        <f t="shared" si="75"/>
        <v>74999.75</v>
      </c>
      <c r="V60" s="29"/>
      <c r="W60" s="14">
        <f t="shared" si="19"/>
        <v>0</v>
      </c>
      <c r="X60" s="29"/>
      <c r="Y60" s="14">
        <f t="shared" si="20"/>
        <v>0</v>
      </c>
      <c r="Z60" s="29"/>
      <c r="AA60" s="14">
        <f t="shared" si="21"/>
        <v>0</v>
      </c>
      <c r="AB60" s="29"/>
      <c r="AC60" s="14">
        <f t="shared" si="22"/>
        <v>0</v>
      </c>
      <c r="AD60" s="29"/>
      <c r="AE60" s="14">
        <f t="shared" si="23"/>
        <v>0</v>
      </c>
      <c r="AF60" s="29"/>
      <c r="AG60" s="14">
        <f t="shared" si="24"/>
        <v>0</v>
      </c>
      <c r="AH60" s="29"/>
      <c r="AI60" s="14">
        <f t="shared" si="25"/>
        <v>0</v>
      </c>
      <c r="AJ60" s="29"/>
      <c r="AK60" s="14">
        <f t="shared" si="26"/>
        <v>0</v>
      </c>
      <c r="AL60" s="31">
        <f t="shared" si="76"/>
        <v>74999.75</v>
      </c>
      <c r="AM60" s="31">
        <f t="shared" si="77"/>
        <v>77886.464642857129</v>
      </c>
      <c r="AN60" s="31">
        <f t="shared" si="78"/>
        <v>9199.3400073254506</v>
      </c>
      <c r="AO60" s="32">
        <f t="shared" si="27"/>
        <v>0.11811217840620156</v>
      </c>
      <c r="AP60" s="31">
        <f t="shared" si="28"/>
        <v>87085.804650182574</v>
      </c>
      <c r="AQ60" s="31">
        <f t="shared" si="29"/>
        <v>68687.124635531683</v>
      </c>
      <c r="AR60" s="16">
        <f t="shared" si="79"/>
        <v>71580.3</v>
      </c>
      <c r="AS60" s="16">
        <f t="shared" si="80"/>
        <v>80514.202500000014</v>
      </c>
      <c r="AT60" s="16" t="str">
        <f t="shared" si="81"/>
        <v/>
      </c>
      <c r="AU60" s="16" t="str">
        <f t="shared" si="82"/>
        <v/>
      </c>
      <c r="AV60" s="16" t="str">
        <f t="shared" si="83"/>
        <v/>
      </c>
      <c r="AW60" s="16">
        <f t="shared" si="84"/>
        <v>74118</v>
      </c>
      <c r="AX60" s="16">
        <f t="shared" si="85"/>
        <v>80856</v>
      </c>
      <c r="AY60" s="16">
        <f t="shared" si="86"/>
        <v>74999.75</v>
      </c>
      <c r="AZ60" s="16" t="str">
        <f t="shared" si="88"/>
        <v/>
      </c>
      <c r="BA60" s="16" t="str">
        <f t="shared" si="89"/>
        <v/>
      </c>
      <c r="BB60" s="16" t="str">
        <f t="shared" si="90"/>
        <v/>
      </c>
      <c r="BC60" s="16" t="str">
        <f t="shared" si="91"/>
        <v/>
      </c>
      <c r="BD60" s="15" t="str">
        <f t="shared" si="92"/>
        <v/>
      </c>
      <c r="BE60" s="15" t="str">
        <f t="shared" si="93"/>
        <v/>
      </c>
      <c r="BF60" s="15" t="str">
        <f t="shared" si="94"/>
        <v/>
      </c>
      <c r="BG60" s="15" t="str">
        <f t="shared" si="95"/>
        <v/>
      </c>
      <c r="BH60" s="31">
        <f t="shared" si="38"/>
        <v>76414</v>
      </c>
      <c r="BI60" s="33">
        <f t="shared" si="87"/>
        <v>76414</v>
      </c>
    </row>
    <row r="61" spans="1:61" x14ac:dyDescent="0.25">
      <c r="A61" s="26">
        <v>51</v>
      </c>
      <c r="B61" s="29" t="s">
        <v>104</v>
      </c>
      <c r="C61" s="29" t="s">
        <v>104</v>
      </c>
      <c r="D61" s="34" t="s">
        <v>53</v>
      </c>
      <c r="E61" s="35">
        <v>1</v>
      </c>
      <c r="F61" s="29">
        <v>125535.3</v>
      </c>
      <c r="G61" s="14">
        <f t="shared" si="0"/>
        <v>125535.3</v>
      </c>
      <c r="H61" s="29">
        <v>94500</v>
      </c>
      <c r="I61" s="14">
        <f t="shared" si="13"/>
        <v>94500</v>
      </c>
      <c r="J61" s="29">
        <v>158271</v>
      </c>
      <c r="K61" s="14">
        <f t="shared" si="14"/>
        <v>158271</v>
      </c>
      <c r="L61" s="29">
        <v>102430</v>
      </c>
      <c r="M61" s="14">
        <f t="shared" si="15"/>
        <v>102430</v>
      </c>
      <c r="N61" s="29">
        <v>122590</v>
      </c>
      <c r="O61" s="14">
        <f t="shared" si="16"/>
        <v>122590</v>
      </c>
      <c r="P61" s="29">
        <v>112673</v>
      </c>
      <c r="Q61" s="14">
        <f t="shared" si="17"/>
        <v>112673</v>
      </c>
      <c r="R61" s="29">
        <v>122916</v>
      </c>
      <c r="S61" s="14">
        <f t="shared" si="18"/>
        <v>122916</v>
      </c>
      <c r="T61" s="29">
        <v>89000.099999999991</v>
      </c>
      <c r="U61" s="14">
        <f t="shared" si="75"/>
        <v>89000.099999999991</v>
      </c>
      <c r="V61" s="29"/>
      <c r="W61" s="14">
        <f t="shared" si="19"/>
        <v>0</v>
      </c>
      <c r="X61" s="29"/>
      <c r="Y61" s="14">
        <f t="shared" si="20"/>
        <v>0</v>
      </c>
      <c r="Z61" s="29"/>
      <c r="AA61" s="14">
        <f t="shared" si="21"/>
        <v>0</v>
      </c>
      <c r="AB61" s="29"/>
      <c r="AC61" s="14">
        <f t="shared" si="22"/>
        <v>0</v>
      </c>
      <c r="AD61" s="29"/>
      <c r="AE61" s="14">
        <f t="shared" si="23"/>
        <v>0</v>
      </c>
      <c r="AF61" s="29"/>
      <c r="AG61" s="14">
        <f t="shared" si="24"/>
        <v>0</v>
      </c>
      <c r="AH61" s="29"/>
      <c r="AI61" s="14">
        <f t="shared" si="25"/>
        <v>0</v>
      </c>
      <c r="AJ61" s="29"/>
      <c r="AK61" s="14">
        <f t="shared" si="26"/>
        <v>0</v>
      </c>
      <c r="AL61" s="31">
        <f t="shared" si="76"/>
        <v>117631.5</v>
      </c>
      <c r="AM61" s="31">
        <f t="shared" si="77"/>
        <v>115989.425</v>
      </c>
      <c r="AN61" s="31">
        <f t="shared" si="78"/>
        <v>21894.148198793035</v>
      </c>
      <c r="AO61" s="32">
        <f t="shared" si="27"/>
        <v>0.18875986495142152</v>
      </c>
      <c r="AP61" s="31">
        <f t="shared" si="28"/>
        <v>137883.57319879305</v>
      </c>
      <c r="AQ61" s="31">
        <f t="shared" si="29"/>
        <v>94095.276801206972</v>
      </c>
      <c r="AR61" s="16">
        <f t="shared" si="79"/>
        <v>125535.3</v>
      </c>
      <c r="AS61" s="16">
        <f t="shared" si="80"/>
        <v>94500</v>
      </c>
      <c r="AT61" s="16" t="str">
        <f t="shared" si="81"/>
        <v/>
      </c>
      <c r="AU61" s="16">
        <f t="shared" si="82"/>
        <v>102430</v>
      </c>
      <c r="AV61" s="16">
        <f t="shared" si="83"/>
        <v>122590</v>
      </c>
      <c r="AW61" s="16">
        <f t="shared" si="84"/>
        <v>112673</v>
      </c>
      <c r="AX61" s="16">
        <f t="shared" si="85"/>
        <v>122916</v>
      </c>
      <c r="AY61" s="16" t="str">
        <f t="shared" si="86"/>
        <v/>
      </c>
      <c r="AZ61" s="16" t="str">
        <f t="shared" si="88"/>
        <v/>
      </c>
      <c r="BA61" s="16" t="str">
        <f t="shared" si="89"/>
        <v/>
      </c>
      <c r="BB61" s="16" t="str">
        <f t="shared" si="90"/>
        <v/>
      </c>
      <c r="BC61" s="16" t="str">
        <f t="shared" si="91"/>
        <v/>
      </c>
      <c r="BD61" s="15" t="str">
        <f t="shared" si="92"/>
        <v/>
      </c>
      <c r="BE61" s="15" t="str">
        <f t="shared" si="93"/>
        <v/>
      </c>
      <c r="BF61" s="15" t="str">
        <f t="shared" si="94"/>
        <v/>
      </c>
      <c r="BG61" s="15" t="str">
        <f t="shared" si="95"/>
        <v/>
      </c>
      <c r="BH61" s="31">
        <f t="shared" si="38"/>
        <v>113441</v>
      </c>
      <c r="BI61" s="33">
        <f t="shared" si="87"/>
        <v>113441</v>
      </c>
    </row>
    <row r="62" spans="1:61" x14ac:dyDescent="0.25">
      <c r="A62" s="3">
        <v>52</v>
      </c>
      <c r="B62" s="29" t="s">
        <v>105</v>
      </c>
      <c r="C62" s="29" t="s">
        <v>105</v>
      </c>
      <c r="D62" s="34" t="s">
        <v>53</v>
      </c>
      <c r="E62" s="35">
        <v>1</v>
      </c>
      <c r="F62" s="29">
        <v>33991.65</v>
      </c>
      <c r="G62" s="14">
        <f t="shared" ref="G62:G74" si="96">+$E62*F62</f>
        <v>33991.65</v>
      </c>
      <c r="H62" s="29">
        <v>39508.188750000008</v>
      </c>
      <c r="I62" s="14">
        <f t="shared" ref="I62:I74" si="97">+$E62*H62</f>
        <v>39508.188750000008</v>
      </c>
      <c r="J62" s="29">
        <v>43894</v>
      </c>
      <c r="K62" s="14">
        <f t="shared" ref="K62:K74" si="98">+$E62*J62</f>
        <v>43894</v>
      </c>
      <c r="L62" s="29">
        <v>41310</v>
      </c>
      <c r="M62" s="14">
        <f t="shared" ref="M62:M74" si="99">+$E62*L62</f>
        <v>41310</v>
      </c>
      <c r="N62" s="29">
        <v>42952</v>
      </c>
      <c r="O62" s="14">
        <f t="shared" ref="O62:O74" si="100">+$E62*N62</f>
        <v>42952</v>
      </c>
      <c r="P62" s="29">
        <v>45441</v>
      </c>
      <c r="Q62" s="14">
        <f t="shared" ref="Q62:Q74" si="101">+$E62*P62</f>
        <v>45441</v>
      </c>
      <c r="R62" s="29">
        <v>49572</v>
      </c>
      <c r="S62" s="14">
        <f t="shared" ref="S62:S74" si="102">+$E62*R62</f>
        <v>49572</v>
      </c>
      <c r="T62" s="29">
        <v>39499.67</v>
      </c>
      <c r="U62" s="14">
        <f t="shared" si="75"/>
        <v>39499.67</v>
      </c>
      <c r="V62" s="29"/>
      <c r="W62" s="14">
        <f t="shared" ref="W62:W74" si="103">+$E62*V62</f>
        <v>0</v>
      </c>
      <c r="X62" s="29"/>
      <c r="Y62" s="14">
        <f t="shared" ref="Y62:Y74" si="104">+$E62*X62</f>
        <v>0</v>
      </c>
      <c r="Z62" s="29"/>
      <c r="AA62" s="14">
        <f t="shared" ref="AA62:AA74" si="105">+$E62*Z62</f>
        <v>0</v>
      </c>
      <c r="AB62" s="29"/>
      <c r="AC62" s="14">
        <f t="shared" ref="AC62:AC74" si="106">+$E62*AB62</f>
        <v>0</v>
      </c>
      <c r="AD62" s="29"/>
      <c r="AE62" s="14">
        <f t="shared" ref="AE62:AE74" si="107">+$E62*AD62</f>
        <v>0</v>
      </c>
      <c r="AF62" s="29"/>
      <c r="AG62" s="14">
        <f t="shared" ref="AG62:AG74" si="108">+$E62*AF62</f>
        <v>0</v>
      </c>
      <c r="AH62" s="29"/>
      <c r="AI62" s="14">
        <f t="shared" ref="AI62:AI74" si="109">+$E62*AH62</f>
        <v>0</v>
      </c>
      <c r="AJ62" s="29"/>
      <c r="AK62" s="14">
        <f t="shared" ref="AK62:AK74" si="110">+$E62*AJ62</f>
        <v>0</v>
      </c>
      <c r="AL62" s="31">
        <f t="shared" si="76"/>
        <v>42131</v>
      </c>
      <c r="AM62" s="31">
        <f t="shared" si="77"/>
        <v>42021.063593749997</v>
      </c>
      <c r="AN62" s="31">
        <f t="shared" si="78"/>
        <v>4640.4463876592254</v>
      </c>
      <c r="AO62" s="32">
        <f t="shared" ref="AO62:AO74" si="111">(AN62/AM62)*100%</f>
        <v>0.11043143582756487</v>
      </c>
      <c r="AP62" s="31">
        <f t="shared" ref="AP62:AP74" si="112">AM62+AN62</f>
        <v>46661.509981409225</v>
      </c>
      <c r="AQ62" s="31">
        <f t="shared" ref="AQ62:AQ74" si="113">AM62-AN62</f>
        <v>37380.61720609077</v>
      </c>
      <c r="AR62" s="16" t="str">
        <f t="shared" si="79"/>
        <v/>
      </c>
      <c r="AS62" s="16">
        <f t="shared" si="80"/>
        <v>39508.188750000008</v>
      </c>
      <c r="AT62" s="16">
        <f t="shared" si="81"/>
        <v>43894</v>
      </c>
      <c r="AU62" s="16">
        <f t="shared" si="82"/>
        <v>41310</v>
      </c>
      <c r="AV62" s="16">
        <f t="shared" si="83"/>
        <v>42952</v>
      </c>
      <c r="AW62" s="16">
        <f t="shared" si="84"/>
        <v>45441</v>
      </c>
      <c r="AX62" s="16" t="str">
        <f t="shared" si="85"/>
        <v/>
      </c>
      <c r="AY62" s="16">
        <f t="shared" si="86"/>
        <v>39499.67</v>
      </c>
      <c r="AZ62" s="16" t="str">
        <f t="shared" ref="AZ62:AZ74" si="114">IF(AND(V62&lt;=$AP62,V62&gt;=$AQ62),V62,"")</f>
        <v/>
      </c>
      <c r="BA62" s="16" t="str">
        <f t="shared" ref="BA62:BA74" si="115">IF(AND(X62&lt;=$AP62,X62&gt;=$AQ62),X62,"")</f>
        <v/>
      </c>
      <c r="BB62" s="16" t="str">
        <f t="shared" ref="BB62:BB74" si="116">IF(AND(Z62&lt;=$AP62,Z62&gt;=$AQ62),Z62,"")</f>
        <v/>
      </c>
      <c r="BC62" s="16" t="str">
        <f t="shared" ref="BC62:BC74" si="117">IF(AND(AB62&lt;=$AP62,AB62&gt;=$AQ62),AB62,"")</f>
        <v/>
      </c>
      <c r="BD62" s="15" t="str">
        <f t="shared" ref="BD62:BD74" si="118">IF(AND(AD62&lt;=$AP62,AD62&gt;=$AQ62),AD62,"")</f>
        <v/>
      </c>
      <c r="BE62" s="15" t="str">
        <f t="shared" ref="BE62:BE74" si="119">IF(AND(AF62&lt;=$AP62,AF62&gt;=$AQ62),AF62,"")</f>
        <v/>
      </c>
      <c r="BF62" s="15" t="str">
        <f t="shared" ref="BF62:BF74" si="120">IF(AND(AH62&lt;=$AP62,AH62&gt;=$AQ62),AH62,"")</f>
        <v/>
      </c>
      <c r="BG62" s="15" t="str">
        <f t="shared" ref="BG62:BG74" si="121">IF(AND(AJ62&lt;=$AP62,AJ62&gt;=$AQ62),AJ62,"")</f>
        <v/>
      </c>
      <c r="BH62" s="31">
        <f t="shared" ref="BH62:BH74" si="122">+ROUND(+IFERROR(AVERAGEIF(AR62:BG62,"&lt;&gt;q"),"q"),0)</f>
        <v>42101</v>
      </c>
      <c r="BI62" s="33">
        <f t="shared" si="87"/>
        <v>42101</v>
      </c>
    </row>
    <row r="63" spans="1:61" x14ac:dyDescent="0.25">
      <c r="A63" s="26">
        <v>53</v>
      </c>
      <c r="B63" s="29" t="s">
        <v>106</v>
      </c>
      <c r="C63" s="29" t="s">
        <v>106</v>
      </c>
      <c r="D63" s="34" t="s">
        <v>53</v>
      </c>
      <c r="E63" s="35">
        <v>1</v>
      </c>
      <c r="F63" s="29">
        <v>17085.75</v>
      </c>
      <c r="G63" s="14">
        <f t="shared" si="96"/>
        <v>17085.75</v>
      </c>
      <c r="H63" s="29">
        <v>27882.056250000001</v>
      </c>
      <c r="I63" s="14">
        <f t="shared" si="97"/>
        <v>27882.056250000001</v>
      </c>
      <c r="J63" s="29"/>
      <c r="K63" s="14">
        <f t="shared" si="98"/>
        <v>0</v>
      </c>
      <c r="L63" s="29">
        <v>26390</v>
      </c>
      <c r="M63" s="14">
        <f t="shared" si="99"/>
        <v>26390</v>
      </c>
      <c r="N63" s="29">
        <v>29146</v>
      </c>
      <c r="O63" s="14">
        <f t="shared" si="100"/>
        <v>29146</v>
      </c>
      <c r="P63" s="29">
        <v>29029</v>
      </c>
      <c r="Q63" s="14">
        <f t="shared" si="101"/>
        <v>29029</v>
      </c>
      <c r="R63" s="29">
        <v>31668</v>
      </c>
      <c r="S63" s="14">
        <f t="shared" si="102"/>
        <v>31668</v>
      </c>
      <c r="T63" s="29"/>
      <c r="U63" s="14">
        <f t="shared" si="75"/>
        <v>0</v>
      </c>
      <c r="V63" s="29"/>
      <c r="W63" s="14">
        <f t="shared" si="103"/>
        <v>0</v>
      </c>
      <c r="X63" s="29"/>
      <c r="Y63" s="14">
        <f t="shared" si="104"/>
        <v>0</v>
      </c>
      <c r="Z63" s="29"/>
      <c r="AA63" s="14">
        <f t="shared" si="105"/>
        <v>0</v>
      </c>
      <c r="AB63" s="29"/>
      <c r="AC63" s="14">
        <f t="shared" si="106"/>
        <v>0</v>
      </c>
      <c r="AD63" s="29"/>
      <c r="AE63" s="14">
        <f t="shared" si="107"/>
        <v>0</v>
      </c>
      <c r="AF63" s="29"/>
      <c r="AG63" s="14">
        <f t="shared" si="108"/>
        <v>0</v>
      </c>
      <c r="AH63" s="29"/>
      <c r="AI63" s="14">
        <f t="shared" si="109"/>
        <v>0</v>
      </c>
      <c r="AJ63" s="29"/>
      <c r="AK63" s="14">
        <f t="shared" si="110"/>
        <v>0</v>
      </c>
      <c r="AL63" s="31">
        <f t="shared" si="76"/>
        <v>28455.528125000001</v>
      </c>
      <c r="AM63" s="31">
        <f t="shared" si="77"/>
        <v>26866.801041666666</v>
      </c>
      <c r="AN63" s="31">
        <f t="shared" si="78"/>
        <v>5096.0456339334005</v>
      </c>
      <c r="AO63" s="32">
        <f t="shared" si="111"/>
        <v>0.18967816920332806</v>
      </c>
      <c r="AP63" s="31">
        <f t="shared" si="112"/>
        <v>31962.846675600067</v>
      </c>
      <c r="AQ63" s="31">
        <f t="shared" si="113"/>
        <v>21770.755407733264</v>
      </c>
      <c r="AR63" s="16" t="str">
        <f t="shared" si="79"/>
        <v/>
      </c>
      <c r="AS63" s="16">
        <f t="shared" si="80"/>
        <v>27882.056250000001</v>
      </c>
      <c r="AT63" s="16" t="str">
        <f t="shared" si="81"/>
        <v/>
      </c>
      <c r="AU63" s="16">
        <f t="shared" si="82"/>
        <v>26390</v>
      </c>
      <c r="AV63" s="16">
        <f t="shared" si="83"/>
        <v>29146</v>
      </c>
      <c r="AW63" s="16">
        <f t="shared" si="84"/>
        <v>29029</v>
      </c>
      <c r="AX63" s="16">
        <f t="shared" si="85"/>
        <v>31668</v>
      </c>
      <c r="AY63" s="16" t="str">
        <f t="shared" si="86"/>
        <v/>
      </c>
      <c r="AZ63" s="16" t="str">
        <f t="shared" si="114"/>
        <v/>
      </c>
      <c r="BA63" s="16" t="str">
        <f t="shared" si="115"/>
        <v/>
      </c>
      <c r="BB63" s="16" t="str">
        <f t="shared" si="116"/>
        <v/>
      </c>
      <c r="BC63" s="16" t="str">
        <f t="shared" si="117"/>
        <v/>
      </c>
      <c r="BD63" s="15" t="str">
        <f t="shared" si="118"/>
        <v/>
      </c>
      <c r="BE63" s="15" t="str">
        <f t="shared" si="119"/>
        <v/>
      </c>
      <c r="BF63" s="15" t="str">
        <f t="shared" si="120"/>
        <v/>
      </c>
      <c r="BG63" s="15" t="str">
        <f t="shared" si="121"/>
        <v/>
      </c>
      <c r="BH63" s="31">
        <f t="shared" si="122"/>
        <v>28823</v>
      </c>
      <c r="BI63" s="33">
        <f t="shared" si="87"/>
        <v>28823</v>
      </c>
    </row>
    <row r="64" spans="1:61" x14ac:dyDescent="0.25">
      <c r="A64" s="3">
        <v>54</v>
      </c>
      <c r="B64" s="29" t="s">
        <v>107</v>
      </c>
      <c r="C64" s="29" t="s">
        <v>107</v>
      </c>
      <c r="D64" s="34" t="s">
        <v>53</v>
      </c>
      <c r="E64" s="35">
        <v>1</v>
      </c>
      <c r="F64" s="29">
        <v>52156.5</v>
      </c>
      <c r="G64" s="14">
        <f t="shared" si="96"/>
        <v>52156.5</v>
      </c>
      <c r="H64" s="29">
        <v>92445.637500000012</v>
      </c>
      <c r="I64" s="14">
        <f t="shared" si="97"/>
        <v>92445.637500000012</v>
      </c>
      <c r="J64" s="29"/>
      <c r="K64" s="14">
        <f t="shared" si="98"/>
        <v>0</v>
      </c>
      <c r="L64" s="29">
        <v>69620</v>
      </c>
      <c r="M64" s="14">
        <f t="shared" si="99"/>
        <v>69620</v>
      </c>
      <c r="N64" s="29">
        <v>78092</v>
      </c>
      <c r="O64" s="14">
        <f t="shared" si="100"/>
        <v>78092</v>
      </c>
      <c r="P64" s="29">
        <v>76582</v>
      </c>
      <c r="Q64" s="14">
        <f t="shared" si="101"/>
        <v>76582</v>
      </c>
      <c r="R64" s="29">
        <v>83544</v>
      </c>
      <c r="S64" s="14">
        <f t="shared" si="102"/>
        <v>83544</v>
      </c>
      <c r="T64" s="29"/>
      <c r="U64" s="14">
        <f t="shared" si="75"/>
        <v>0</v>
      </c>
      <c r="V64" s="29"/>
      <c r="W64" s="14">
        <f t="shared" si="103"/>
        <v>0</v>
      </c>
      <c r="X64" s="29"/>
      <c r="Y64" s="14">
        <f t="shared" si="104"/>
        <v>0</v>
      </c>
      <c r="Z64" s="29"/>
      <c r="AA64" s="14">
        <f t="shared" si="105"/>
        <v>0</v>
      </c>
      <c r="AB64" s="29"/>
      <c r="AC64" s="14">
        <f t="shared" si="106"/>
        <v>0</v>
      </c>
      <c r="AD64" s="29"/>
      <c r="AE64" s="14">
        <f t="shared" si="107"/>
        <v>0</v>
      </c>
      <c r="AF64" s="29"/>
      <c r="AG64" s="14">
        <f t="shared" si="108"/>
        <v>0</v>
      </c>
      <c r="AH64" s="29"/>
      <c r="AI64" s="14">
        <f t="shared" si="109"/>
        <v>0</v>
      </c>
      <c r="AJ64" s="29"/>
      <c r="AK64" s="14">
        <f t="shared" si="110"/>
        <v>0</v>
      </c>
      <c r="AL64" s="31">
        <f t="shared" si="76"/>
        <v>77337</v>
      </c>
      <c r="AM64" s="31">
        <f t="shared" si="77"/>
        <v>75406.68958333334</v>
      </c>
      <c r="AN64" s="31">
        <f t="shared" si="78"/>
        <v>13705.407002553813</v>
      </c>
      <c r="AO64" s="32">
        <f t="shared" si="111"/>
        <v>0.18175319826774403</v>
      </c>
      <c r="AP64" s="31">
        <f t="shared" si="112"/>
        <v>89112.09658588715</v>
      </c>
      <c r="AQ64" s="31">
        <f t="shared" si="113"/>
        <v>61701.282580779531</v>
      </c>
      <c r="AR64" s="16" t="str">
        <f t="shared" si="79"/>
        <v/>
      </c>
      <c r="AS64" s="16" t="str">
        <f t="shared" si="80"/>
        <v/>
      </c>
      <c r="AT64" s="16" t="str">
        <f t="shared" si="81"/>
        <v/>
      </c>
      <c r="AU64" s="16">
        <f t="shared" si="82"/>
        <v>69620</v>
      </c>
      <c r="AV64" s="16">
        <f t="shared" si="83"/>
        <v>78092</v>
      </c>
      <c r="AW64" s="16">
        <f t="shared" si="84"/>
        <v>76582</v>
      </c>
      <c r="AX64" s="16">
        <f t="shared" si="85"/>
        <v>83544</v>
      </c>
      <c r="AY64" s="16" t="str">
        <f t="shared" si="86"/>
        <v/>
      </c>
      <c r="AZ64" s="16" t="str">
        <f t="shared" si="114"/>
        <v/>
      </c>
      <c r="BA64" s="16" t="str">
        <f t="shared" si="115"/>
        <v/>
      </c>
      <c r="BB64" s="16" t="str">
        <f t="shared" si="116"/>
        <v/>
      </c>
      <c r="BC64" s="16" t="str">
        <f t="shared" si="117"/>
        <v/>
      </c>
      <c r="BD64" s="15" t="str">
        <f t="shared" si="118"/>
        <v/>
      </c>
      <c r="BE64" s="15" t="str">
        <f t="shared" si="119"/>
        <v/>
      </c>
      <c r="BF64" s="15" t="str">
        <f t="shared" si="120"/>
        <v/>
      </c>
      <c r="BG64" s="15" t="str">
        <f t="shared" si="121"/>
        <v/>
      </c>
      <c r="BH64" s="31">
        <f t="shared" si="122"/>
        <v>76960</v>
      </c>
      <c r="BI64" s="33">
        <f t="shared" si="87"/>
        <v>76960</v>
      </c>
    </row>
    <row r="65" spans="1:61" x14ac:dyDescent="0.25">
      <c r="A65" s="26">
        <v>55</v>
      </c>
      <c r="B65" s="29" t="s">
        <v>108</v>
      </c>
      <c r="C65" s="29" t="s">
        <v>108</v>
      </c>
      <c r="D65" s="34" t="s">
        <v>53</v>
      </c>
      <c r="E65" s="35">
        <v>1</v>
      </c>
      <c r="F65" s="29">
        <v>70141.5</v>
      </c>
      <c r="G65" s="14">
        <f t="shared" si="96"/>
        <v>70141.5</v>
      </c>
      <c r="H65" s="29">
        <v>115031.81250000001</v>
      </c>
      <c r="I65" s="14">
        <f t="shared" si="97"/>
        <v>115031.81250000001</v>
      </c>
      <c r="J65" s="29"/>
      <c r="K65" s="14">
        <f t="shared" si="98"/>
        <v>0</v>
      </c>
      <c r="L65" s="29">
        <v>89250</v>
      </c>
      <c r="M65" s="14">
        <f t="shared" si="99"/>
        <v>89250</v>
      </c>
      <c r="N65" s="29">
        <v>126732</v>
      </c>
      <c r="O65" s="14">
        <f t="shared" si="100"/>
        <v>126732</v>
      </c>
      <c r="P65" s="29">
        <v>98175</v>
      </c>
      <c r="Q65" s="14">
        <f t="shared" si="101"/>
        <v>98175</v>
      </c>
      <c r="R65" s="29">
        <v>107100</v>
      </c>
      <c r="S65" s="14">
        <f t="shared" si="102"/>
        <v>107100</v>
      </c>
      <c r="T65" s="29"/>
      <c r="U65" s="14">
        <f t="shared" si="75"/>
        <v>0</v>
      </c>
      <c r="V65" s="29"/>
      <c r="W65" s="14">
        <f t="shared" si="103"/>
        <v>0</v>
      </c>
      <c r="X65" s="29"/>
      <c r="Y65" s="14">
        <f t="shared" si="104"/>
        <v>0</v>
      </c>
      <c r="Z65" s="29"/>
      <c r="AA65" s="14">
        <f t="shared" si="105"/>
        <v>0</v>
      </c>
      <c r="AB65" s="29"/>
      <c r="AC65" s="14">
        <f t="shared" si="106"/>
        <v>0</v>
      </c>
      <c r="AD65" s="29"/>
      <c r="AE65" s="14">
        <f t="shared" si="107"/>
        <v>0</v>
      </c>
      <c r="AF65" s="29"/>
      <c r="AG65" s="14">
        <f t="shared" si="108"/>
        <v>0</v>
      </c>
      <c r="AH65" s="29"/>
      <c r="AI65" s="14">
        <f t="shared" si="109"/>
        <v>0</v>
      </c>
      <c r="AJ65" s="29"/>
      <c r="AK65" s="14">
        <f t="shared" si="110"/>
        <v>0</v>
      </c>
      <c r="AL65" s="31">
        <f t="shared" si="76"/>
        <v>102637.5</v>
      </c>
      <c r="AM65" s="31">
        <f t="shared" si="77"/>
        <v>101071.71875</v>
      </c>
      <c r="AN65" s="31">
        <f t="shared" si="78"/>
        <v>19972.46540520497</v>
      </c>
      <c r="AO65" s="32">
        <f t="shared" si="111"/>
        <v>0.19760686423673754</v>
      </c>
      <c r="AP65" s="31">
        <f t="shared" si="112"/>
        <v>121044.18415520497</v>
      </c>
      <c r="AQ65" s="31">
        <f t="shared" si="113"/>
        <v>81099.253344795026</v>
      </c>
      <c r="AR65" s="16" t="str">
        <f t="shared" si="79"/>
        <v/>
      </c>
      <c r="AS65" s="16">
        <f t="shared" si="80"/>
        <v>115031.81250000001</v>
      </c>
      <c r="AT65" s="16" t="str">
        <f t="shared" si="81"/>
        <v/>
      </c>
      <c r="AU65" s="16">
        <f t="shared" si="82"/>
        <v>89250</v>
      </c>
      <c r="AV65" s="16" t="str">
        <f t="shared" si="83"/>
        <v/>
      </c>
      <c r="AW65" s="16">
        <f t="shared" si="84"/>
        <v>98175</v>
      </c>
      <c r="AX65" s="16">
        <f t="shared" si="85"/>
        <v>107100</v>
      </c>
      <c r="AY65" s="16" t="str">
        <f t="shared" si="86"/>
        <v/>
      </c>
      <c r="AZ65" s="16" t="str">
        <f t="shared" si="114"/>
        <v/>
      </c>
      <c r="BA65" s="16" t="str">
        <f t="shared" si="115"/>
        <v/>
      </c>
      <c r="BB65" s="16" t="str">
        <f t="shared" si="116"/>
        <v/>
      </c>
      <c r="BC65" s="16" t="str">
        <f t="shared" si="117"/>
        <v/>
      </c>
      <c r="BD65" s="15" t="str">
        <f t="shared" si="118"/>
        <v/>
      </c>
      <c r="BE65" s="15" t="str">
        <f t="shared" si="119"/>
        <v/>
      </c>
      <c r="BF65" s="15" t="str">
        <f t="shared" si="120"/>
        <v/>
      </c>
      <c r="BG65" s="15" t="str">
        <f t="shared" si="121"/>
        <v/>
      </c>
      <c r="BH65" s="31">
        <f t="shared" si="122"/>
        <v>102389</v>
      </c>
      <c r="BI65" s="33">
        <f t="shared" si="87"/>
        <v>102389</v>
      </c>
    </row>
    <row r="66" spans="1:61" x14ac:dyDescent="0.25">
      <c r="A66" s="3">
        <v>56</v>
      </c>
      <c r="B66" s="29" t="s">
        <v>109</v>
      </c>
      <c r="C66" s="29" t="s">
        <v>109</v>
      </c>
      <c r="D66" s="34" t="s">
        <v>53</v>
      </c>
      <c r="E66" s="35">
        <v>1</v>
      </c>
      <c r="F66" s="29">
        <v>21582</v>
      </c>
      <c r="G66" s="14">
        <f t="shared" si="96"/>
        <v>21582</v>
      </c>
      <c r="H66" s="29">
        <v>33421.275000000001</v>
      </c>
      <c r="I66" s="14">
        <f t="shared" si="97"/>
        <v>33421.275000000001</v>
      </c>
      <c r="J66" s="29"/>
      <c r="K66" s="14">
        <f t="shared" si="98"/>
        <v>0</v>
      </c>
      <c r="L66" s="29">
        <v>30010</v>
      </c>
      <c r="M66" s="14">
        <f t="shared" si="99"/>
        <v>30010</v>
      </c>
      <c r="N66" s="29">
        <v>33677</v>
      </c>
      <c r="O66" s="14">
        <f t="shared" si="100"/>
        <v>33677</v>
      </c>
      <c r="P66" s="29">
        <v>33011</v>
      </c>
      <c r="Q66" s="14">
        <f t="shared" si="101"/>
        <v>33011</v>
      </c>
      <c r="R66" s="29">
        <v>36012</v>
      </c>
      <c r="S66" s="14">
        <f t="shared" si="102"/>
        <v>36012</v>
      </c>
      <c r="T66" s="29">
        <v>39270</v>
      </c>
      <c r="U66" s="14">
        <f t="shared" si="75"/>
        <v>39270</v>
      </c>
      <c r="V66" s="29"/>
      <c r="W66" s="14">
        <f t="shared" si="103"/>
        <v>0</v>
      </c>
      <c r="X66" s="29"/>
      <c r="Y66" s="14">
        <f t="shared" si="104"/>
        <v>0</v>
      </c>
      <c r="Z66" s="29"/>
      <c r="AA66" s="14">
        <f t="shared" si="105"/>
        <v>0</v>
      </c>
      <c r="AB66" s="29"/>
      <c r="AC66" s="14">
        <f t="shared" si="106"/>
        <v>0</v>
      </c>
      <c r="AD66" s="29"/>
      <c r="AE66" s="14">
        <f t="shared" si="107"/>
        <v>0</v>
      </c>
      <c r="AF66" s="29"/>
      <c r="AG66" s="14">
        <f t="shared" si="108"/>
        <v>0</v>
      </c>
      <c r="AH66" s="29"/>
      <c r="AI66" s="14">
        <f t="shared" si="109"/>
        <v>0</v>
      </c>
      <c r="AJ66" s="29"/>
      <c r="AK66" s="14">
        <f t="shared" si="110"/>
        <v>0</v>
      </c>
      <c r="AL66" s="31">
        <f t="shared" si="76"/>
        <v>33421.275000000001</v>
      </c>
      <c r="AM66" s="31">
        <f t="shared" si="77"/>
        <v>32426.182142857142</v>
      </c>
      <c r="AN66" s="31">
        <f t="shared" si="78"/>
        <v>5568.1672941431598</v>
      </c>
      <c r="AO66" s="32">
        <f t="shared" si="111"/>
        <v>0.17171825130729179</v>
      </c>
      <c r="AP66" s="31">
        <f t="shared" si="112"/>
        <v>37994.349437000303</v>
      </c>
      <c r="AQ66" s="31">
        <f t="shared" si="113"/>
        <v>26858.014848713981</v>
      </c>
      <c r="AR66" s="16" t="str">
        <f t="shared" si="79"/>
        <v/>
      </c>
      <c r="AS66" s="16">
        <f t="shared" si="80"/>
        <v>33421.275000000001</v>
      </c>
      <c r="AT66" s="16" t="str">
        <f t="shared" si="81"/>
        <v/>
      </c>
      <c r="AU66" s="16">
        <f t="shared" si="82"/>
        <v>30010</v>
      </c>
      <c r="AV66" s="16">
        <f t="shared" si="83"/>
        <v>33677</v>
      </c>
      <c r="AW66" s="16">
        <f t="shared" si="84"/>
        <v>33011</v>
      </c>
      <c r="AX66" s="16">
        <f t="shared" si="85"/>
        <v>36012</v>
      </c>
      <c r="AY66" s="16" t="str">
        <f t="shared" si="86"/>
        <v/>
      </c>
      <c r="AZ66" s="16" t="str">
        <f t="shared" si="114"/>
        <v/>
      </c>
      <c r="BA66" s="16" t="str">
        <f t="shared" si="115"/>
        <v/>
      </c>
      <c r="BB66" s="16" t="str">
        <f t="shared" si="116"/>
        <v/>
      </c>
      <c r="BC66" s="16" t="str">
        <f t="shared" si="117"/>
        <v/>
      </c>
      <c r="BD66" s="15" t="str">
        <f t="shared" si="118"/>
        <v/>
      </c>
      <c r="BE66" s="15" t="str">
        <f t="shared" si="119"/>
        <v/>
      </c>
      <c r="BF66" s="15" t="str">
        <f t="shared" si="120"/>
        <v/>
      </c>
      <c r="BG66" s="15" t="str">
        <f t="shared" si="121"/>
        <v/>
      </c>
      <c r="BH66" s="31">
        <f t="shared" si="122"/>
        <v>33226</v>
      </c>
      <c r="BI66" s="33">
        <f t="shared" si="87"/>
        <v>33226</v>
      </c>
    </row>
    <row r="67" spans="1:61" x14ac:dyDescent="0.25">
      <c r="A67" s="26">
        <v>57</v>
      </c>
      <c r="B67" s="29" t="s">
        <v>110</v>
      </c>
      <c r="C67" s="29" t="s">
        <v>110</v>
      </c>
      <c r="D67" s="34" t="s">
        <v>53</v>
      </c>
      <c r="E67" s="35">
        <v>1</v>
      </c>
      <c r="F67" s="29">
        <v>143520.29999999999</v>
      </c>
      <c r="G67" s="14">
        <f t="shared" si="96"/>
        <v>143520.29999999999</v>
      </c>
      <c r="H67" s="29">
        <v>150000</v>
      </c>
      <c r="I67" s="14">
        <f t="shared" si="97"/>
        <v>150000</v>
      </c>
      <c r="J67" s="29">
        <v>165266</v>
      </c>
      <c r="K67" s="14">
        <f t="shared" si="98"/>
        <v>165266</v>
      </c>
      <c r="L67" s="29">
        <v>144050</v>
      </c>
      <c r="M67" s="14">
        <f t="shared" si="99"/>
        <v>144050</v>
      </c>
      <c r="N67" s="29">
        <v>198193</v>
      </c>
      <c r="O67" s="14">
        <f t="shared" si="100"/>
        <v>198193</v>
      </c>
      <c r="P67" s="29">
        <v>158455</v>
      </c>
      <c r="Q67" s="14">
        <f t="shared" si="101"/>
        <v>158455</v>
      </c>
      <c r="R67" s="29">
        <v>172860</v>
      </c>
      <c r="S67" s="14">
        <f t="shared" si="102"/>
        <v>172860</v>
      </c>
      <c r="T67" s="29">
        <v>145000.31</v>
      </c>
      <c r="U67" s="14">
        <f t="shared" si="75"/>
        <v>145000.31</v>
      </c>
      <c r="V67" s="29"/>
      <c r="W67" s="14">
        <f t="shared" si="103"/>
        <v>0</v>
      </c>
      <c r="X67" s="29"/>
      <c r="Y67" s="14">
        <f t="shared" si="104"/>
        <v>0</v>
      </c>
      <c r="Z67" s="29"/>
      <c r="AA67" s="14">
        <f t="shared" si="105"/>
        <v>0</v>
      </c>
      <c r="AB67" s="29"/>
      <c r="AC67" s="14">
        <f t="shared" si="106"/>
        <v>0</v>
      </c>
      <c r="AD67" s="29"/>
      <c r="AE67" s="14">
        <f t="shared" si="107"/>
        <v>0</v>
      </c>
      <c r="AF67" s="29"/>
      <c r="AG67" s="14">
        <f t="shared" si="108"/>
        <v>0</v>
      </c>
      <c r="AH67" s="29"/>
      <c r="AI67" s="14">
        <f t="shared" si="109"/>
        <v>0</v>
      </c>
      <c r="AJ67" s="29"/>
      <c r="AK67" s="14">
        <f t="shared" si="110"/>
        <v>0</v>
      </c>
      <c r="AL67" s="31">
        <f t="shared" si="76"/>
        <v>154227.5</v>
      </c>
      <c r="AM67" s="31">
        <f t="shared" si="77"/>
        <v>159668.07625000001</v>
      </c>
      <c r="AN67" s="31">
        <f t="shared" si="78"/>
        <v>18914.450088979836</v>
      </c>
      <c r="AO67" s="32">
        <f t="shared" si="111"/>
        <v>0.11846106330838839</v>
      </c>
      <c r="AP67" s="31">
        <f t="shared" si="112"/>
        <v>178582.52633897983</v>
      </c>
      <c r="AQ67" s="31">
        <f t="shared" si="113"/>
        <v>140753.62616102019</v>
      </c>
      <c r="AR67" s="16">
        <f t="shared" si="79"/>
        <v>143520.29999999999</v>
      </c>
      <c r="AS67" s="16">
        <f t="shared" si="80"/>
        <v>150000</v>
      </c>
      <c r="AT67" s="16">
        <f t="shared" si="81"/>
        <v>165266</v>
      </c>
      <c r="AU67" s="16">
        <f t="shared" si="82"/>
        <v>144050</v>
      </c>
      <c r="AV67" s="16" t="str">
        <f t="shared" si="83"/>
        <v/>
      </c>
      <c r="AW67" s="16">
        <f t="shared" si="84"/>
        <v>158455</v>
      </c>
      <c r="AX67" s="16">
        <f t="shared" si="85"/>
        <v>172860</v>
      </c>
      <c r="AY67" s="16">
        <f t="shared" si="86"/>
        <v>145000.31</v>
      </c>
      <c r="AZ67" s="16" t="str">
        <f t="shared" si="114"/>
        <v/>
      </c>
      <c r="BA67" s="16" t="str">
        <f t="shared" si="115"/>
        <v/>
      </c>
      <c r="BB67" s="16" t="str">
        <f t="shared" si="116"/>
        <v/>
      </c>
      <c r="BC67" s="16" t="str">
        <f t="shared" si="117"/>
        <v/>
      </c>
      <c r="BD67" s="15" t="str">
        <f t="shared" si="118"/>
        <v/>
      </c>
      <c r="BE67" s="15" t="str">
        <f t="shared" si="119"/>
        <v/>
      </c>
      <c r="BF67" s="15" t="str">
        <f t="shared" si="120"/>
        <v/>
      </c>
      <c r="BG67" s="15" t="str">
        <f t="shared" si="121"/>
        <v/>
      </c>
      <c r="BH67" s="31">
        <f t="shared" si="122"/>
        <v>154165</v>
      </c>
      <c r="BI67" s="33">
        <f t="shared" si="87"/>
        <v>154165</v>
      </c>
    </row>
    <row r="68" spans="1:61" x14ac:dyDescent="0.25">
      <c r="A68" s="3">
        <v>58</v>
      </c>
      <c r="B68" s="29" t="s">
        <v>111</v>
      </c>
      <c r="C68" s="29" t="s">
        <v>111</v>
      </c>
      <c r="D68" s="34" t="s">
        <v>53</v>
      </c>
      <c r="E68" s="35">
        <v>1</v>
      </c>
      <c r="F68" s="29">
        <v>160965.75</v>
      </c>
      <c r="G68" s="14">
        <f t="shared" si="96"/>
        <v>160965.75</v>
      </c>
      <c r="H68" s="29">
        <v>266992.03125</v>
      </c>
      <c r="I68" s="14">
        <f t="shared" si="97"/>
        <v>266992.03125</v>
      </c>
      <c r="J68" s="29"/>
      <c r="K68" s="14">
        <f t="shared" si="98"/>
        <v>0</v>
      </c>
      <c r="L68" s="29">
        <v>180860</v>
      </c>
      <c r="M68" s="14">
        <f t="shared" si="99"/>
        <v>180860</v>
      </c>
      <c r="N68" s="29">
        <v>222300</v>
      </c>
      <c r="O68" s="14">
        <f t="shared" si="100"/>
        <v>222300</v>
      </c>
      <c r="P68" s="29">
        <v>198946</v>
      </c>
      <c r="Q68" s="14">
        <f t="shared" si="101"/>
        <v>198946</v>
      </c>
      <c r="R68" s="29">
        <v>198946</v>
      </c>
      <c r="S68" s="14">
        <f t="shared" si="102"/>
        <v>198946</v>
      </c>
      <c r="T68" s="29">
        <v>149999.5</v>
      </c>
      <c r="U68" s="14">
        <f t="shared" si="75"/>
        <v>149999.5</v>
      </c>
      <c r="V68" s="29"/>
      <c r="W68" s="14">
        <f t="shared" si="103"/>
        <v>0</v>
      </c>
      <c r="X68" s="29"/>
      <c r="Y68" s="14">
        <f t="shared" si="104"/>
        <v>0</v>
      </c>
      <c r="Z68" s="29"/>
      <c r="AA68" s="14">
        <f t="shared" si="105"/>
        <v>0</v>
      </c>
      <c r="AB68" s="29"/>
      <c r="AC68" s="14">
        <f t="shared" si="106"/>
        <v>0</v>
      </c>
      <c r="AD68" s="29"/>
      <c r="AE68" s="14">
        <f t="shared" si="107"/>
        <v>0</v>
      </c>
      <c r="AF68" s="29"/>
      <c r="AG68" s="14">
        <f t="shared" si="108"/>
        <v>0</v>
      </c>
      <c r="AH68" s="29"/>
      <c r="AI68" s="14">
        <f t="shared" si="109"/>
        <v>0</v>
      </c>
      <c r="AJ68" s="29"/>
      <c r="AK68" s="14">
        <f t="shared" si="110"/>
        <v>0</v>
      </c>
      <c r="AL68" s="31">
        <f t="shared" si="76"/>
        <v>198946</v>
      </c>
      <c r="AM68" s="31">
        <f t="shared" si="77"/>
        <v>197001.32589285713</v>
      </c>
      <c r="AN68" s="31">
        <f t="shared" si="78"/>
        <v>39400.850311271919</v>
      </c>
      <c r="AO68" s="32">
        <f t="shared" si="111"/>
        <v>0.20000297019676311</v>
      </c>
      <c r="AP68" s="31">
        <f t="shared" si="112"/>
        <v>236402.17620412906</v>
      </c>
      <c r="AQ68" s="31">
        <f t="shared" si="113"/>
        <v>157600.4755815852</v>
      </c>
      <c r="AR68" s="16">
        <f t="shared" si="79"/>
        <v>160965.75</v>
      </c>
      <c r="AS68" s="16" t="str">
        <f t="shared" si="80"/>
        <v/>
      </c>
      <c r="AT68" s="16" t="str">
        <f t="shared" si="81"/>
        <v/>
      </c>
      <c r="AU68" s="16">
        <f t="shared" si="82"/>
        <v>180860</v>
      </c>
      <c r="AV68" s="16">
        <f t="shared" si="83"/>
        <v>222300</v>
      </c>
      <c r="AW68" s="16">
        <f t="shared" si="84"/>
        <v>198946</v>
      </c>
      <c r="AX68" s="16">
        <f t="shared" si="85"/>
        <v>198946</v>
      </c>
      <c r="AY68" s="16" t="str">
        <f t="shared" si="86"/>
        <v/>
      </c>
      <c r="AZ68" s="16" t="str">
        <f t="shared" si="114"/>
        <v/>
      </c>
      <c r="BA68" s="16" t="str">
        <f t="shared" si="115"/>
        <v/>
      </c>
      <c r="BB68" s="16" t="str">
        <f t="shared" si="116"/>
        <v/>
      </c>
      <c r="BC68" s="16" t="str">
        <f t="shared" si="117"/>
        <v/>
      </c>
      <c r="BD68" s="15" t="str">
        <f t="shared" si="118"/>
        <v/>
      </c>
      <c r="BE68" s="15" t="str">
        <f t="shared" si="119"/>
        <v/>
      </c>
      <c r="BF68" s="15" t="str">
        <f t="shared" si="120"/>
        <v/>
      </c>
      <c r="BG68" s="15" t="str">
        <f t="shared" si="121"/>
        <v/>
      </c>
      <c r="BH68" s="31">
        <f t="shared" si="122"/>
        <v>192404</v>
      </c>
      <c r="BI68" s="33">
        <f t="shared" si="87"/>
        <v>192404</v>
      </c>
    </row>
    <row r="69" spans="1:61" x14ac:dyDescent="0.25">
      <c r="A69" s="26">
        <v>59</v>
      </c>
      <c r="B69" s="29" t="s">
        <v>112</v>
      </c>
      <c r="C69" s="29" t="s">
        <v>112</v>
      </c>
      <c r="D69" s="34" t="s">
        <v>53</v>
      </c>
      <c r="E69" s="35">
        <v>1</v>
      </c>
      <c r="F69" s="29">
        <v>388296.15</v>
      </c>
      <c r="G69" s="14">
        <f t="shared" si="96"/>
        <v>388296.15</v>
      </c>
      <c r="H69" s="29">
        <v>494386.97625000007</v>
      </c>
      <c r="I69" s="14">
        <f t="shared" si="97"/>
        <v>494386.97625000007</v>
      </c>
      <c r="J69" s="29"/>
      <c r="K69" s="14">
        <f t="shared" si="98"/>
        <v>0</v>
      </c>
      <c r="L69" s="29">
        <v>321980</v>
      </c>
      <c r="M69" s="14">
        <f t="shared" si="99"/>
        <v>321980</v>
      </c>
      <c r="N69" s="29">
        <v>435078</v>
      </c>
      <c r="O69" s="14">
        <f t="shared" si="100"/>
        <v>435078</v>
      </c>
      <c r="P69" s="29">
        <v>354178</v>
      </c>
      <c r="Q69" s="14">
        <f t="shared" si="101"/>
        <v>354178</v>
      </c>
      <c r="R69" s="29">
        <v>386376</v>
      </c>
      <c r="S69" s="14">
        <f t="shared" si="102"/>
        <v>386376</v>
      </c>
      <c r="T69" s="29">
        <v>490000.35</v>
      </c>
      <c r="U69" s="14">
        <f t="shared" si="75"/>
        <v>490000.35</v>
      </c>
      <c r="V69" s="29"/>
      <c r="W69" s="14">
        <f t="shared" si="103"/>
        <v>0</v>
      </c>
      <c r="X69" s="29"/>
      <c r="Y69" s="14">
        <f t="shared" si="104"/>
        <v>0</v>
      </c>
      <c r="Z69" s="29"/>
      <c r="AA69" s="14">
        <f t="shared" si="105"/>
        <v>0</v>
      </c>
      <c r="AB69" s="29"/>
      <c r="AC69" s="14">
        <f t="shared" si="106"/>
        <v>0</v>
      </c>
      <c r="AD69" s="29"/>
      <c r="AE69" s="14">
        <f t="shared" si="107"/>
        <v>0</v>
      </c>
      <c r="AF69" s="29"/>
      <c r="AG69" s="14">
        <f t="shared" si="108"/>
        <v>0</v>
      </c>
      <c r="AH69" s="29"/>
      <c r="AI69" s="14">
        <f t="shared" si="109"/>
        <v>0</v>
      </c>
      <c r="AJ69" s="29"/>
      <c r="AK69" s="14">
        <f t="shared" si="110"/>
        <v>0</v>
      </c>
      <c r="AL69" s="31">
        <f t="shared" si="76"/>
        <v>388296.15</v>
      </c>
      <c r="AM69" s="31">
        <f t="shared" si="77"/>
        <v>410042.21089285717</v>
      </c>
      <c r="AN69" s="31">
        <f t="shared" si="78"/>
        <v>65882.316718583621</v>
      </c>
      <c r="AO69" s="32">
        <f t="shared" si="111"/>
        <v>0.16067203563049384</v>
      </c>
      <c r="AP69" s="31">
        <f t="shared" si="112"/>
        <v>475924.5276114408</v>
      </c>
      <c r="AQ69" s="31">
        <f t="shared" si="113"/>
        <v>344159.89417427353</v>
      </c>
      <c r="AR69" s="16">
        <f t="shared" si="79"/>
        <v>388296.15</v>
      </c>
      <c r="AS69" s="16" t="str">
        <f t="shared" si="80"/>
        <v/>
      </c>
      <c r="AT69" s="16" t="str">
        <f t="shared" si="81"/>
        <v/>
      </c>
      <c r="AU69" s="16" t="str">
        <f t="shared" si="82"/>
        <v/>
      </c>
      <c r="AV69" s="16">
        <f t="shared" si="83"/>
        <v>435078</v>
      </c>
      <c r="AW69" s="16">
        <f t="shared" si="84"/>
        <v>354178</v>
      </c>
      <c r="AX69" s="16">
        <f t="shared" si="85"/>
        <v>386376</v>
      </c>
      <c r="AY69" s="16" t="str">
        <f t="shared" si="86"/>
        <v/>
      </c>
      <c r="AZ69" s="16" t="str">
        <f t="shared" si="114"/>
        <v/>
      </c>
      <c r="BA69" s="16" t="str">
        <f t="shared" si="115"/>
        <v/>
      </c>
      <c r="BB69" s="16" t="str">
        <f t="shared" si="116"/>
        <v/>
      </c>
      <c r="BC69" s="16" t="str">
        <f t="shared" si="117"/>
        <v/>
      </c>
      <c r="BD69" s="15" t="str">
        <f t="shared" si="118"/>
        <v/>
      </c>
      <c r="BE69" s="15" t="str">
        <f t="shared" si="119"/>
        <v/>
      </c>
      <c r="BF69" s="15" t="str">
        <f t="shared" si="120"/>
        <v/>
      </c>
      <c r="BG69" s="15" t="str">
        <f t="shared" si="121"/>
        <v/>
      </c>
      <c r="BH69" s="31">
        <f t="shared" si="122"/>
        <v>390982</v>
      </c>
      <c r="BI69" s="33">
        <f t="shared" si="87"/>
        <v>390982</v>
      </c>
    </row>
    <row r="70" spans="1:61" x14ac:dyDescent="0.25">
      <c r="A70" s="3">
        <v>60</v>
      </c>
      <c r="B70" s="29" t="s">
        <v>113</v>
      </c>
      <c r="C70" s="29" t="s">
        <v>113</v>
      </c>
      <c r="D70" s="34" t="s">
        <v>53</v>
      </c>
      <c r="E70" s="35">
        <v>1</v>
      </c>
      <c r="F70" s="29">
        <v>62048.25</v>
      </c>
      <c r="G70" s="14">
        <f t="shared" si="96"/>
        <v>62048.25</v>
      </c>
      <c r="H70" s="29">
        <v>75081.768750000003</v>
      </c>
      <c r="I70" s="14">
        <f t="shared" si="97"/>
        <v>75081.768750000003</v>
      </c>
      <c r="J70" s="29">
        <v>86658</v>
      </c>
      <c r="K70" s="14">
        <f t="shared" si="98"/>
        <v>86658</v>
      </c>
      <c r="L70" s="29">
        <v>49260</v>
      </c>
      <c r="M70" s="14">
        <f t="shared" si="99"/>
        <v>49260</v>
      </c>
      <c r="N70" s="29">
        <v>64511</v>
      </c>
      <c r="O70" s="14">
        <f t="shared" si="100"/>
        <v>64511</v>
      </c>
      <c r="P70" s="29">
        <v>54186</v>
      </c>
      <c r="Q70" s="14">
        <f t="shared" si="101"/>
        <v>54186</v>
      </c>
      <c r="R70" s="29">
        <v>59112</v>
      </c>
      <c r="S70" s="14">
        <f t="shared" si="102"/>
        <v>59112</v>
      </c>
      <c r="T70" s="29">
        <v>74000.149999999994</v>
      </c>
      <c r="U70" s="14">
        <f t="shared" si="75"/>
        <v>74000.149999999994</v>
      </c>
      <c r="V70" s="29"/>
      <c r="W70" s="14">
        <f t="shared" si="103"/>
        <v>0</v>
      </c>
      <c r="X70" s="29"/>
      <c r="Y70" s="14">
        <f t="shared" si="104"/>
        <v>0</v>
      </c>
      <c r="Z70" s="29"/>
      <c r="AA70" s="14">
        <f t="shared" si="105"/>
        <v>0</v>
      </c>
      <c r="AB70" s="29"/>
      <c r="AC70" s="14">
        <f t="shared" si="106"/>
        <v>0</v>
      </c>
      <c r="AD70" s="29"/>
      <c r="AE70" s="14">
        <f t="shared" si="107"/>
        <v>0</v>
      </c>
      <c r="AF70" s="29"/>
      <c r="AG70" s="14">
        <f t="shared" si="108"/>
        <v>0</v>
      </c>
      <c r="AH70" s="29"/>
      <c r="AI70" s="14">
        <f t="shared" si="109"/>
        <v>0</v>
      </c>
      <c r="AJ70" s="29"/>
      <c r="AK70" s="14">
        <f t="shared" si="110"/>
        <v>0</v>
      </c>
      <c r="AL70" s="31">
        <f t="shared" si="76"/>
        <v>63279.625</v>
      </c>
      <c r="AM70" s="31">
        <f t="shared" si="77"/>
        <v>65607.146093749994</v>
      </c>
      <c r="AN70" s="31">
        <f t="shared" si="78"/>
        <v>12288.644021326803</v>
      </c>
      <c r="AO70" s="32">
        <f t="shared" si="111"/>
        <v>0.18730648645753956</v>
      </c>
      <c r="AP70" s="31">
        <f t="shared" si="112"/>
        <v>77895.790115076801</v>
      </c>
      <c r="AQ70" s="31">
        <f t="shared" si="113"/>
        <v>53318.502072423187</v>
      </c>
      <c r="AR70" s="16">
        <f t="shared" si="79"/>
        <v>62048.25</v>
      </c>
      <c r="AS70" s="16">
        <f t="shared" si="80"/>
        <v>75081.768750000003</v>
      </c>
      <c r="AT70" s="16" t="str">
        <f t="shared" si="81"/>
        <v/>
      </c>
      <c r="AU70" s="16" t="str">
        <f t="shared" si="82"/>
        <v/>
      </c>
      <c r="AV70" s="16">
        <f t="shared" si="83"/>
        <v>64511</v>
      </c>
      <c r="AW70" s="16">
        <f t="shared" si="84"/>
        <v>54186</v>
      </c>
      <c r="AX70" s="16">
        <f t="shared" si="85"/>
        <v>59112</v>
      </c>
      <c r="AY70" s="16">
        <f t="shared" si="86"/>
        <v>74000.149999999994</v>
      </c>
      <c r="AZ70" s="16" t="str">
        <f t="shared" si="114"/>
        <v/>
      </c>
      <c r="BA70" s="16" t="str">
        <f t="shared" si="115"/>
        <v/>
      </c>
      <c r="BB70" s="16" t="str">
        <f t="shared" si="116"/>
        <v/>
      </c>
      <c r="BC70" s="16" t="str">
        <f t="shared" si="117"/>
        <v/>
      </c>
      <c r="BD70" s="15" t="str">
        <f t="shared" si="118"/>
        <v/>
      </c>
      <c r="BE70" s="15" t="str">
        <f t="shared" si="119"/>
        <v/>
      </c>
      <c r="BF70" s="15" t="str">
        <f t="shared" si="120"/>
        <v/>
      </c>
      <c r="BG70" s="15" t="str">
        <f t="shared" si="121"/>
        <v/>
      </c>
      <c r="BH70" s="31">
        <f t="shared" si="122"/>
        <v>64823</v>
      </c>
      <c r="BI70" s="33">
        <f t="shared" si="87"/>
        <v>64823</v>
      </c>
    </row>
    <row r="71" spans="1:61" x14ac:dyDescent="0.25">
      <c r="A71" s="26">
        <v>61</v>
      </c>
      <c r="B71" s="29" t="s">
        <v>114</v>
      </c>
      <c r="C71" s="29" t="s">
        <v>114</v>
      </c>
      <c r="D71" s="34" t="s">
        <v>53</v>
      </c>
      <c r="E71" s="35">
        <v>1</v>
      </c>
      <c r="F71" s="29">
        <v>86328</v>
      </c>
      <c r="G71" s="14">
        <f t="shared" si="96"/>
        <v>86328</v>
      </c>
      <c r="H71" s="29">
        <v>98160.525000000009</v>
      </c>
      <c r="I71" s="14">
        <f t="shared" si="97"/>
        <v>98160.525000000009</v>
      </c>
      <c r="J71" s="29">
        <v>103891</v>
      </c>
      <c r="K71" s="14">
        <f t="shared" si="98"/>
        <v>103891</v>
      </c>
      <c r="L71" s="29">
        <v>91880</v>
      </c>
      <c r="M71" s="14">
        <f t="shared" si="99"/>
        <v>91880</v>
      </c>
      <c r="N71" s="29">
        <v>110401</v>
      </c>
      <c r="O71" s="14">
        <f t="shared" si="100"/>
        <v>110401</v>
      </c>
      <c r="P71" s="29">
        <v>101068</v>
      </c>
      <c r="Q71" s="14">
        <f t="shared" si="101"/>
        <v>101068</v>
      </c>
      <c r="R71" s="29">
        <v>110256</v>
      </c>
      <c r="S71" s="14">
        <f t="shared" si="102"/>
        <v>110256</v>
      </c>
      <c r="T71" s="29">
        <v>53550</v>
      </c>
      <c r="U71" s="14">
        <f t="shared" si="75"/>
        <v>53550</v>
      </c>
      <c r="V71" s="29"/>
      <c r="W71" s="14">
        <f t="shared" si="103"/>
        <v>0</v>
      </c>
      <c r="X71" s="29"/>
      <c r="Y71" s="14">
        <f t="shared" si="104"/>
        <v>0</v>
      </c>
      <c r="Z71" s="29"/>
      <c r="AA71" s="14">
        <f t="shared" si="105"/>
        <v>0</v>
      </c>
      <c r="AB71" s="29"/>
      <c r="AC71" s="14">
        <f t="shared" si="106"/>
        <v>0</v>
      </c>
      <c r="AD71" s="29"/>
      <c r="AE71" s="14">
        <f t="shared" si="107"/>
        <v>0</v>
      </c>
      <c r="AF71" s="29"/>
      <c r="AG71" s="14">
        <f t="shared" si="108"/>
        <v>0</v>
      </c>
      <c r="AH71" s="29"/>
      <c r="AI71" s="14">
        <f t="shared" si="109"/>
        <v>0</v>
      </c>
      <c r="AJ71" s="29"/>
      <c r="AK71" s="14">
        <f t="shared" si="110"/>
        <v>0</v>
      </c>
      <c r="AL71" s="31">
        <f t="shared" si="76"/>
        <v>99614.262500000012</v>
      </c>
      <c r="AM71" s="31">
        <f t="shared" si="77"/>
        <v>94441.815625000003</v>
      </c>
      <c r="AN71" s="31">
        <f t="shared" si="78"/>
        <v>18502.292081576084</v>
      </c>
      <c r="AO71" s="32">
        <f t="shared" si="111"/>
        <v>0.19591207516639783</v>
      </c>
      <c r="AP71" s="31">
        <f t="shared" si="112"/>
        <v>112944.10770657609</v>
      </c>
      <c r="AQ71" s="31">
        <f t="shared" si="113"/>
        <v>75939.523543423915</v>
      </c>
      <c r="AR71" s="16">
        <f t="shared" si="79"/>
        <v>86328</v>
      </c>
      <c r="AS71" s="16">
        <f t="shared" si="80"/>
        <v>98160.525000000009</v>
      </c>
      <c r="AT71" s="16">
        <f t="shared" si="81"/>
        <v>103891</v>
      </c>
      <c r="AU71" s="16">
        <f t="shared" si="82"/>
        <v>91880</v>
      </c>
      <c r="AV71" s="16">
        <f t="shared" si="83"/>
        <v>110401</v>
      </c>
      <c r="AW71" s="16">
        <f t="shared" si="84"/>
        <v>101068</v>
      </c>
      <c r="AX71" s="16">
        <f t="shared" si="85"/>
        <v>110256</v>
      </c>
      <c r="AY71" s="16" t="str">
        <f t="shared" si="86"/>
        <v/>
      </c>
      <c r="AZ71" s="16" t="str">
        <f t="shared" si="114"/>
        <v/>
      </c>
      <c r="BA71" s="16" t="str">
        <f t="shared" si="115"/>
        <v/>
      </c>
      <c r="BB71" s="16" t="str">
        <f t="shared" si="116"/>
        <v/>
      </c>
      <c r="BC71" s="16" t="str">
        <f t="shared" si="117"/>
        <v/>
      </c>
      <c r="BD71" s="15" t="str">
        <f t="shared" si="118"/>
        <v/>
      </c>
      <c r="BE71" s="15" t="str">
        <f t="shared" si="119"/>
        <v/>
      </c>
      <c r="BF71" s="15" t="str">
        <f t="shared" si="120"/>
        <v/>
      </c>
      <c r="BG71" s="15" t="str">
        <f t="shared" si="121"/>
        <v/>
      </c>
      <c r="BH71" s="31">
        <f t="shared" si="122"/>
        <v>100284</v>
      </c>
      <c r="BI71" s="33">
        <f t="shared" si="87"/>
        <v>100284</v>
      </c>
    </row>
    <row r="72" spans="1:61" x14ac:dyDescent="0.25">
      <c r="A72" s="3">
        <v>62</v>
      </c>
      <c r="B72" s="29" t="s">
        <v>115</v>
      </c>
      <c r="C72" s="29" t="s">
        <v>115</v>
      </c>
      <c r="D72" s="34" t="s">
        <v>53</v>
      </c>
      <c r="E72" s="35">
        <v>1</v>
      </c>
      <c r="F72" s="29">
        <v>262221.3</v>
      </c>
      <c r="G72" s="14">
        <f t="shared" si="96"/>
        <v>262221.3</v>
      </c>
      <c r="H72" s="29">
        <v>243000.00000000003</v>
      </c>
      <c r="I72" s="14">
        <f t="shared" si="97"/>
        <v>243000.00000000003</v>
      </c>
      <c r="J72" s="29">
        <v>172881</v>
      </c>
      <c r="K72" s="14">
        <f t="shared" si="98"/>
        <v>172881</v>
      </c>
      <c r="L72" s="29">
        <v>224040</v>
      </c>
      <c r="M72" s="14">
        <f t="shared" si="99"/>
        <v>224040</v>
      </c>
      <c r="N72" s="29">
        <v>269488</v>
      </c>
      <c r="O72" s="14">
        <f t="shared" si="100"/>
        <v>269488</v>
      </c>
      <c r="P72" s="29">
        <v>246444</v>
      </c>
      <c r="Q72" s="14">
        <f t="shared" si="101"/>
        <v>246444</v>
      </c>
      <c r="R72" s="29">
        <v>268848</v>
      </c>
      <c r="S72" s="14">
        <f t="shared" si="102"/>
        <v>268848</v>
      </c>
      <c r="T72" s="29">
        <v>243000.37999999998</v>
      </c>
      <c r="U72" s="14">
        <f t="shared" si="75"/>
        <v>243000.37999999998</v>
      </c>
      <c r="V72" s="29"/>
      <c r="W72" s="14">
        <f t="shared" si="103"/>
        <v>0</v>
      </c>
      <c r="X72" s="29"/>
      <c r="Y72" s="14">
        <f t="shared" si="104"/>
        <v>0</v>
      </c>
      <c r="Z72" s="29"/>
      <c r="AA72" s="14">
        <f t="shared" si="105"/>
        <v>0</v>
      </c>
      <c r="AB72" s="29"/>
      <c r="AC72" s="14">
        <f t="shared" si="106"/>
        <v>0</v>
      </c>
      <c r="AD72" s="29"/>
      <c r="AE72" s="14">
        <f t="shared" si="107"/>
        <v>0</v>
      </c>
      <c r="AF72" s="29"/>
      <c r="AG72" s="14">
        <f t="shared" si="108"/>
        <v>0</v>
      </c>
      <c r="AH72" s="29"/>
      <c r="AI72" s="14">
        <f t="shared" si="109"/>
        <v>0</v>
      </c>
      <c r="AJ72" s="29"/>
      <c r="AK72" s="14">
        <f t="shared" si="110"/>
        <v>0</v>
      </c>
      <c r="AL72" s="31">
        <f t="shared" si="76"/>
        <v>244722.19</v>
      </c>
      <c r="AM72" s="31">
        <f t="shared" si="77"/>
        <v>241240.33499999999</v>
      </c>
      <c r="AN72" s="31">
        <f t="shared" si="78"/>
        <v>31628.281086793693</v>
      </c>
      <c r="AO72" s="32">
        <f t="shared" si="111"/>
        <v>0.13110693569047521</v>
      </c>
      <c r="AP72" s="31">
        <f t="shared" si="112"/>
        <v>272868.61608679371</v>
      </c>
      <c r="AQ72" s="31">
        <f t="shared" si="113"/>
        <v>209612.0539132063</v>
      </c>
      <c r="AR72" s="16">
        <f t="shared" si="79"/>
        <v>262221.3</v>
      </c>
      <c r="AS72" s="16">
        <f t="shared" si="80"/>
        <v>243000.00000000003</v>
      </c>
      <c r="AT72" s="16" t="str">
        <f t="shared" si="81"/>
        <v/>
      </c>
      <c r="AU72" s="16">
        <f t="shared" si="82"/>
        <v>224040</v>
      </c>
      <c r="AV72" s="16">
        <f t="shared" si="83"/>
        <v>269488</v>
      </c>
      <c r="AW72" s="16">
        <f t="shared" si="84"/>
        <v>246444</v>
      </c>
      <c r="AX72" s="16">
        <f t="shared" si="85"/>
        <v>268848</v>
      </c>
      <c r="AY72" s="16">
        <f t="shared" si="86"/>
        <v>243000.37999999998</v>
      </c>
      <c r="AZ72" s="16" t="str">
        <f t="shared" si="114"/>
        <v/>
      </c>
      <c r="BA72" s="16" t="str">
        <f t="shared" si="115"/>
        <v/>
      </c>
      <c r="BB72" s="16" t="str">
        <f t="shared" si="116"/>
        <v/>
      </c>
      <c r="BC72" s="16" t="str">
        <f t="shared" si="117"/>
        <v/>
      </c>
      <c r="BD72" s="15" t="str">
        <f t="shared" si="118"/>
        <v/>
      </c>
      <c r="BE72" s="15" t="str">
        <f t="shared" si="119"/>
        <v/>
      </c>
      <c r="BF72" s="15" t="str">
        <f t="shared" si="120"/>
        <v/>
      </c>
      <c r="BG72" s="15" t="str">
        <f t="shared" si="121"/>
        <v/>
      </c>
      <c r="BH72" s="31">
        <f t="shared" si="122"/>
        <v>251006</v>
      </c>
      <c r="BI72" s="33">
        <f t="shared" si="87"/>
        <v>251006</v>
      </c>
    </row>
    <row r="73" spans="1:61" x14ac:dyDescent="0.25">
      <c r="A73" s="26">
        <v>63</v>
      </c>
      <c r="B73" s="29" t="s">
        <v>116</v>
      </c>
      <c r="C73" s="29" t="s">
        <v>116</v>
      </c>
      <c r="D73" s="34" t="s">
        <v>53</v>
      </c>
      <c r="E73" s="35">
        <v>1</v>
      </c>
      <c r="F73" s="29">
        <v>177152.25</v>
      </c>
      <c r="G73" s="14">
        <f t="shared" si="96"/>
        <v>177152.25</v>
      </c>
      <c r="H73" s="29">
        <v>252159.91875000001</v>
      </c>
      <c r="I73" s="14">
        <f t="shared" si="97"/>
        <v>252159.91875000001</v>
      </c>
      <c r="J73" s="29">
        <v>346073</v>
      </c>
      <c r="K73" s="14">
        <f t="shared" si="98"/>
        <v>346073</v>
      </c>
      <c r="L73" s="29">
        <v>240290</v>
      </c>
      <c r="M73" s="14">
        <f t="shared" si="99"/>
        <v>240290</v>
      </c>
      <c r="N73" s="29">
        <v>263246</v>
      </c>
      <c r="O73" s="14">
        <f t="shared" si="100"/>
        <v>263246</v>
      </c>
      <c r="P73" s="29">
        <v>264319</v>
      </c>
      <c r="Q73" s="14">
        <f t="shared" si="101"/>
        <v>264319</v>
      </c>
      <c r="R73" s="29">
        <v>288348</v>
      </c>
      <c r="S73" s="14">
        <f t="shared" si="102"/>
        <v>288348</v>
      </c>
      <c r="T73" s="29">
        <v>249000.36</v>
      </c>
      <c r="U73" s="14">
        <f t="shared" ref="U73:U83" si="123">+$E73*T73</f>
        <v>249000.36</v>
      </c>
      <c r="V73" s="29"/>
      <c r="W73" s="14">
        <f t="shared" si="103"/>
        <v>0</v>
      </c>
      <c r="X73" s="29"/>
      <c r="Y73" s="14">
        <f t="shared" si="104"/>
        <v>0</v>
      </c>
      <c r="Z73" s="29"/>
      <c r="AA73" s="14">
        <f t="shared" si="105"/>
        <v>0</v>
      </c>
      <c r="AB73" s="29"/>
      <c r="AC73" s="14">
        <f t="shared" si="106"/>
        <v>0</v>
      </c>
      <c r="AD73" s="29"/>
      <c r="AE73" s="14">
        <f t="shared" si="107"/>
        <v>0</v>
      </c>
      <c r="AF73" s="29"/>
      <c r="AG73" s="14">
        <f t="shared" si="108"/>
        <v>0</v>
      </c>
      <c r="AH73" s="29"/>
      <c r="AI73" s="14">
        <f t="shared" si="109"/>
        <v>0</v>
      </c>
      <c r="AJ73" s="29"/>
      <c r="AK73" s="14">
        <f t="shared" si="110"/>
        <v>0</v>
      </c>
      <c r="AL73" s="31">
        <f t="shared" ref="AL73:AL83" si="124">MEDIAN($F73,$H73,$J73,$L73,$N73,$P73,$R73,$T73,$V73,$X73,$Z73,$AB73,$AD73,$AF73,$AH73,$AJ73)</f>
        <v>257702.95937500001</v>
      </c>
      <c r="AM73" s="31">
        <f t="shared" ref="AM73:AM83" si="125">AVERAGE($F73,$H73,$J73,$L73,$N73,$P73,$R73,$T73,$V73,$X73,$Z73,$AB73,$AD73,$AF73,$AH73,$AJ73)</f>
        <v>260073.56609375001</v>
      </c>
      <c r="AN73" s="31">
        <f t="shared" ref="AN73:AN83" si="126">STDEV($F73,$H73,$J73,$L73,$N73,$P73,$R73,$T73,$V73,$X73,$Z73,$AB73,$AD73,$AF73,$AH73,$AJ73)</f>
        <v>47322.616381655789</v>
      </c>
      <c r="AO73" s="32">
        <f t="shared" si="111"/>
        <v>0.18195857846082356</v>
      </c>
      <c r="AP73" s="31">
        <f t="shared" si="112"/>
        <v>307396.1824754058</v>
      </c>
      <c r="AQ73" s="31">
        <f t="shared" si="113"/>
        <v>212750.94971209421</v>
      </c>
      <c r="AR73" s="16" t="str">
        <f t="shared" ref="AR73:AR83" si="127">IF(AND(F73&lt;=$AP73,F73&gt;=$AQ73),F73,"")</f>
        <v/>
      </c>
      <c r="AS73" s="16">
        <f t="shared" ref="AS73:AS83" si="128">IF(AND(H73&lt;=$AP73,H73&gt;=$AQ73),H73,"")</f>
        <v>252159.91875000001</v>
      </c>
      <c r="AT73" s="16" t="str">
        <f t="shared" ref="AT73:AT83" si="129">IF(AND(J73&lt;=$AP73,J73&gt;=$AQ73),J73,"")</f>
        <v/>
      </c>
      <c r="AU73" s="16">
        <f t="shared" ref="AU73:AU83" si="130">IF(AND(L73&lt;=$AP73,L73&gt;=$AQ73),L73,"")</f>
        <v>240290</v>
      </c>
      <c r="AV73" s="16">
        <f t="shared" ref="AV73:AV83" si="131">IF(AND(N73&lt;=$AP73,N73&gt;=$AQ73),N73,"")</f>
        <v>263246</v>
      </c>
      <c r="AW73" s="16">
        <f t="shared" ref="AW73:AW83" si="132">IF(AND(P73&lt;=$AP73,P73&gt;=$AQ73),P73,"")</f>
        <v>264319</v>
      </c>
      <c r="AX73" s="16">
        <f t="shared" ref="AX73:AX83" si="133">IF(AND(R73&lt;=$AP73,R73&gt;=$AQ73),R73,"")</f>
        <v>288348</v>
      </c>
      <c r="AY73" s="16">
        <f t="shared" ref="AY73:AY83" si="134">IF(AND(T73&lt;=$AP73,T73&gt;=$AQ73),T73,"")</f>
        <v>249000.36</v>
      </c>
      <c r="AZ73" s="16" t="str">
        <f t="shared" si="114"/>
        <v/>
      </c>
      <c r="BA73" s="16" t="str">
        <f t="shared" si="115"/>
        <v/>
      </c>
      <c r="BB73" s="16" t="str">
        <f t="shared" si="116"/>
        <v/>
      </c>
      <c r="BC73" s="16" t="str">
        <f t="shared" si="117"/>
        <v/>
      </c>
      <c r="BD73" s="15" t="str">
        <f t="shared" si="118"/>
        <v/>
      </c>
      <c r="BE73" s="15" t="str">
        <f t="shared" si="119"/>
        <v/>
      </c>
      <c r="BF73" s="15" t="str">
        <f t="shared" si="120"/>
        <v/>
      </c>
      <c r="BG73" s="15" t="str">
        <f t="shared" si="121"/>
        <v/>
      </c>
      <c r="BH73" s="31">
        <f t="shared" si="122"/>
        <v>259561</v>
      </c>
      <c r="BI73" s="33">
        <f t="shared" ref="BI73:BI83" si="135">BH73*E73</f>
        <v>259561</v>
      </c>
    </row>
    <row r="74" spans="1:61" x14ac:dyDescent="0.25">
      <c r="A74" s="3">
        <v>64</v>
      </c>
      <c r="B74" s="29" t="s">
        <v>117</v>
      </c>
      <c r="C74" s="29" t="s">
        <v>117</v>
      </c>
      <c r="D74" s="34" t="s">
        <v>53</v>
      </c>
      <c r="E74" s="35">
        <v>1</v>
      </c>
      <c r="F74" s="29">
        <v>35646.269999999997</v>
      </c>
      <c r="G74" s="14">
        <f t="shared" si="96"/>
        <v>35646.269999999997</v>
      </c>
      <c r="H74" s="29">
        <v>45883.982250000008</v>
      </c>
      <c r="I74" s="14">
        <f t="shared" si="97"/>
        <v>45883.982250000008</v>
      </c>
      <c r="J74" s="29">
        <v>56628</v>
      </c>
      <c r="K74" s="14">
        <f t="shared" si="98"/>
        <v>56628</v>
      </c>
      <c r="L74" s="29">
        <v>35680</v>
      </c>
      <c r="M74" s="14">
        <f t="shared" si="99"/>
        <v>35680</v>
      </c>
      <c r="N74" s="29">
        <v>45855</v>
      </c>
      <c r="O74" s="14">
        <f t="shared" si="100"/>
        <v>45855</v>
      </c>
      <c r="P74" s="29">
        <v>39248</v>
      </c>
      <c r="Q74" s="14">
        <f t="shared" si="101"/>
        <v>39248</v>
      </c>
      <c r="R74" s="29">
        <v>42816</v>
      </c>
      <c r="S74" s="14">
        <f t="shared" si="102"/>
        <v>42816</v>
      </c>
      <c r="T74" s="29">
        <v>43900.29</v>
      </c>
      <c r="U74" s="14">
        <f t="shared" si="123"/>
        <v>43900.29</v>
      </c>
      <c r="V74" s="29"/>
      <c r="W74" s="14">
        <f t="shared" si="103"/>
        <v>0</v>
      </c>
      <c r="X74" s="29"/>
      <c r="Y74" s="14">
        <f t="shared" si="104"/>
        <v>0</v>
      </c>
      <c r="Z74" s="29"/>
      <c r="AA74" s="14">
        <f t="shared" si="105"/>
        <v>0</v>
      </c>
      <c r="AB74" s="29"/>
      <c r="AC74" s="14">
        <f t="shared" si="106"/>
        <v>0</v>
      </c>
      <c r="AD74" s="29"/>
      <c r="AE74" s="14">
        <f t="shared" si="107"/>
        <v>0</v>
      </c>
      <c r="AF74" s="29"/>
      <c r="AG74" s="14">
        <f t="shared" si="108"/>
        <v>0</v>
      </c>
      <c r="AH74" s="29"/>
      <c r="AI74" s="14">
        <f t="shared" si="109"/>
        <v>0</v>
      </c>
      <c r="AJ74" s="29"/>
      <c r="AK74" s="14">
        <f t="shared" si="110"/>
        <v>0</v>
      </c>
      <c r="AL74" s="31">
        <f t="shared" si="124"/>
        <v>43358.145000000004</v>
      </c>
      <c r="AM74" s="31">
        <f t="shared" si="125"/>
        <v>43207.19278125</v>
      </c>
      <c r="AN74" s="31">
        <f t="shared" si="126"/>
        <v>6807.8626688610148</v>
      </c>
      <c r="AO74" s="32">
        <f t="shared" si="111"/>
        <v>0.15756317943005371</v>
      </c>
      <c r="AP74" s="31">
        <f t="shared" si="112"/>
        <v>50015.055450111016</v>
      </c>
      <c r="AQ74" s="31">
        <f t="shared" si="113"/>
        <v>36399.330112388983</v>
      </c>
      <c r="AR74" s="16" t="str">
        <f t="shared" si="127"/>
        <v/>
      </c>
      <c r="AS74" s="16">
        <f t="shared" si="128"/>
        <v>45883.982250000008</v>
      </c>
      <c r="AT74" s="16" t="str">
        <f t="shared" si="129"/>
        <v/>
      </c>
      <c r="AU74" s="16" t="str">
        <f t="shared" si="130"/>
        <v/>
      </c>
      <c r="AV74" s="16">
        <f t="shared" si="131"/>
        <v>45855</v>
      </c>
      <c r="AW74" s="16">
        <f t="shared" si="132"/>
        <v>39248</v>
      </c>
      <c r="AX74" s="16">
        <f t="shared" si="133"/>
        <v>42816</v>
      </c>
      <c r="AY74" s="16">
        <f t="shared" si="134"/>
        <v>43900.29</v>
      </c>
      <c r="AZ74" s="16" t="str">
        <f t="shared" si="114"/>
        <v/>
      </c>
      <c r="BA74" s="16" t="str">
        <f t="shared" si="115"/>
        <v/>
      </c>
      <c r="BB74" s="16" t="str">
        <f t="shared" si="116"/>
        <v/>
      </c>
      <c r="BC74" s="16" t="str">
        <f t="shared" si="117"/>
        <v/>
      </c>
      <c r="BD74" s="15" t="str">
        <f t="shared" si="118"/>
        <v/>
      </c>
      <c r="BE74" s="15" t="str">
        <f t="shared" si="119"/>
        <v/>
      </c>
      <c r="BF74" s="15" t="str">
        <f t="shared" si="120"/>
        <v/>
      </c>
      <c r="BG74" s="15" t="str">
        <f t="shared" si="121"/>
        <v/>
      </c>
      <c r="BH74" s="31">
        <f t="shared" si="122"/>
        <v>43541</v>
      </c>
      <c r="BI74" s="33">
        <f t="shared" si="135"/>
        <v>43541</v>
      </c>
    </row>
    <row r="75" spans="1:61" x14ac:dyDescent="0.25">
      <c r="A75" s="26">
        <v>65</v>
      </c>
      <c r="B75" s="29" t="s">
        <v>118</v>
      </c>
      <c r="C75" s="29" t="s">
        <v>118</v>
      </c>
      <c r="D75" s="34" t="s">
        <v>53</v>
      </c>
      <c r="E75" s="35">
        <v>1</v>
      </c>
      <c r="F75" s="29"/>
      <c r="G75" s="14">
        <f t="shared" si="0"/>
        <v>0</v>
      </c>
      <c r="H75" s="29">
        <v>170000</v>
      </c>
      <c r="I75" s="14">
        <f t="shared" si="13"/>
        <v>170000</v>
      </c>
      <c r="J75" s="29">
        <v>182474</v>
      </c>
      <c r="K75" s="14">
        <f t="shared" si="14"/>
        <v>182474</v>
      </c>
      <c r="L75" s="29">
        <v>154980</v>
      </c>
      <c r="M75" s="14">
        <f t="shared" si="15"/>
        <v>154980</v>
      </c>
      <c r="N75" s="29">
        <v>157766</v>
      </c>
      <c r="O75" s="14">
        <f t="shared" si="16"/>
        <v>157766</v>
      </c>
      <c r="P75" s="29">
        <v>170478</v>
      </c>
      <c r="Q75" s="14">
        <f t="shared" si="17"/>
        <v>170478</v>
      </c>
      <c r="R75" s="29">
        <v>185976</v>
      </c>
      <c r="S75" s="14">
        <f t="shared" si="18"/>
        <v>185976</v>
      </c>
      <c r="T75" s="29">
        <v>167999.44</v>
      </c>
      <c r="U75" s="14">
        <f t="shared" si="123"/>
        <v>167999.44</v>
      </c>
      <c r="V75" s="29"/>
      <c r="W75" s="14">
        <f t="shared" si="19"/>
        <v>0</v>
      </c>
      <c r="X75" s="29"/>
      <c r="Y75" s="14">
        <f t="shared" si="20"/>
        <v>0</v>
      </c>
      <c r="Z75" s="29"/>
      <c r="AA75" s="14">
        <f t="shared" si="21"/>
        <v>0</v>
      </c>
      <c r="AB75" s="29"/>
      <c r="AC75" s="14">
        <f t="shared" si="22"/>
        <v>0</v>
      </c>
      <c r="AD75" s="29"/>
      <c r="AE75" s="14">
        <f t="shared" si="23"/>
        <v>0</v>
      </c>
      <c r="AF75" s="29"/>
      <c r="AG75" s="14">
        <f t="shared" si="24"/>
        <v>0</v>
      </c>
      <c r="AH75" s="29"/>
      <c r="AI75" s="14">
        <f t="shared" si="25"/>
        <v>0</v>
      </c>
      <c r="AJ75" s="29"/>
      <c r="AK75" s="14">
        <f t="shared" si="26"/>
        <v>0</v>
      </c>
      <c r="AL75" s="31">
        <f t="shared" si="124"/>
        <v>170000</v>
      </c>
      <c r="AM75" s="31">
        <f t="shared" si="125"/>
        <v>169953.34857142856</v>
      </c>
      <c r="AN75" s="31">
        <f t="shared" si="126"/>
        <v>11476.932646422314</v>
      </c>
      <c r="AO75" s="32">
        <f t="shared" si="27"/>
        <v>6.7529900074894678E-2</v>
      </c>
      <c r="AP75" s="31">
        <f t="shared" si="28"/>
        <v>181430.28121785089</v>
      </c>
      <c r="AQ75" s="31">
        <f t="shared" si="29"/>
        <v>158476.41592500624</v>
      </c>
      <c r="AR75" s="16" t="str">
        <f t="shared" si="127"/>
        <v/>
      </c>
      <c r="AS75" s="16">
        <f t="shared" si="128"/>
        <v>170000</v>
      </c>
      <c r="AT75" s="16" t="str">
        <f t="shared" si="129"/>
        <v/>
      </c>
      <c r="AU75" s="16" t="str">
        <f t="shared" si="130"/>
        <v/>
      </c>
      <c r="AV75" s="16" t="str">
        <f t="shared" si="131"/>
        <v/>
      </c>
      <c r="AW75" s="16">
        <f t="shared" si="132"/>
        <v>170478</v>
      </c>
      <c r="AX75" s="16" t="str">
        <f t="shared" si="133"/>
        <v/>
      </c>
      <c r="AY75" s="16">
        <f t="shared" si="134"/>
        <v>167999.44</v>
      </c>
      <c r="AZ75" s="16" t="str">
        <f t="shared" ref="AZ75:AZ83" si="136">IF(AND(V75&lt;=$AP75,V75&gt;=$AQ75),V75,"")</f>
        <v/>
      </c>
      <c r="BA75" s="16" t="str">
        <f t="shared" ref="BA75:BA83" si="137">IF(AND(X75&lt;=$AP75,X75&gt;=$AQ75),X75,"")</f>
        <v/>
      </c>
      <c r="BB75" s="16" t="str">
        <f t="shared" ref="BB75:BB83" si="138">IF(AND(Z75&lt;=$AP75,Z75&gt;=$AQ75),Z75,"")</f>
        <v/>
      </c>
      <c r="BC75" s="16" t="str">
        <f t="shared" ref="BC75:BC83" si="139">IF(AND(AB75&lt;=$AP75,AB75&gt;=$AQ75),AB75,"")</f>
        <v/>
      </c>
      <c r="BD75" s="15" t="str">
        <f t="shared" ref="BD75:BD83" si="140">IF(AND(AD75&lt;=$AP75,AD75&gt;=$AQ75),AD75,"")</f>
        <v/>
      </c>
      <c r="BE75" s="15" t="str">
        <f t="shared" ref="BE75:BE83" si="141">IF(AND(AF75&lt;=$AP75,AF75&gt;=$AQ75),AF75,"")</f>
        <v/>
      </c>
      <c r="BF75" s="15" t="str">
        <f t="shared" ref="BF75:BF83" si="142">IF(AND(AH75&lt;=$AP75,AH75&gt;=$AQ75),AH75,"")</f>
        <v/>
      </c>
      <c r="BG75" s="15" t="str">
        <f t="shared" ref="BG75:BG83" si="143">IF(AND(AJ75&lt;=$AP75,AJ75&gt;=$AQ75),AJ75,"")</f>
        <v/>
      </c>
      <c r="BH75" s="31">
        <f t="shared" si="38"/>
        <v>169492</v>
      </c>
      <c r="BI75" s="33">
        <f t="shared" si="135"/>
        <v>169492</v>
      </c>
    </row>
    <row r="76" spans="1:61" x14ac:dyDescent="0.25">
      <c r="A76" s="3">
        <v>66</v>
      </c>
      <c r="B76" s="29" t="s">
        <v>119</v>
      </c>
      <c r="C76" s="29" t="s">
        <v>119</v>
      </c>
      <c r="D76" s="34" t="s">
        <v>53</v>
      </c>
      <c r="E76" s="35">
        <v>1</v>
      </c>
      <c r="F76" s="29">
        <v>296752.5</v>
      </c>
      <c r="G76" s="14">
        <f t="shared" si="0"/>
        <v>296752.5</v>
      </c>
      <c r="H76" s="29">
        <v>229500.00000000003</v>
      </c>
      <c r="I76" s="14">
        <f t="shared" si="13"/>
        <v>229500.00000000003</v>
      </c>
      <c r="J76" s="29">
        <v>251379</v>
      </c>
      <c r="K76" s="14">
        <f t="shared" si="14"/>
        <v>251379</v>
      </c>
      <c r="L76" s="29">
        <v>275430</v>
      </c>
      <c r="M76" s="14">
        <f t="shared" si="15"/>
        <v>275430</v>
      </c>
      <c r="N76" s="29">
        <v>319438</v>
      </c>
      <c r="O76" s="14">
        <f t="shared" si="16"/>
        <v>319438</v>
      </c>
      <c r="P76" s="29">
        <v>302973</v>
      </c>
      <c r="Q76" s="14">
        <f t="shared" si="17"/>
        <v>302973</v>
      </c>
      <c r="R76" s="29">
        <v>330516</v>
      </c>
      <c r="S76" s="14">
        <f t="shared" si="18"/>
        <v>330516</v>
      </c>
      <c r="T76" s="29">
        <v>210000.49</v>
      </c>
      <c r="U76" s="14">
        <f t="shared" si="123"/>
        <v>210000.49</v>
      </c>
      <c r="V76" s="29"/>
      <c r="W76" s="14">
        <f t="shared" si="19"/>
        <v>0</v>
      </c>
      <c r="X76" s="29"/>
      <c r="Y76" s="14">
        <f t="shared" si="20"/>
        <v>0</v>
      </c>
      <c r="Z76" s="29"/>
      <c r="AA76" s="14">
        <f t="shared" si="21"/>
        <v>0</v>
      </c>
      <c r="AB76" s="29"/>
      <c r="AC76" s="14">
        <f t="shared" si="22"/>
        <v>0</v>
      </c>
      <c r="AD76" s="29"/>
      <c r="AE76" s="14">
        <f t="shared" si="23"/>
        <v>0</v>
      </c>
      <c r="AF76" s="29"/>
      <c r="AG76" s="14">
        <f t="shared" si="24"/>
        <v>0</v>
      </c>
      <c r="AH76" s="29"/>
      <c r="AI76" s="14">
        <f t="shared" si="25"/>
        <v>0</v>
      </c>
      <c r="AJ76" s="29"/>
      <c r="AK76" s="14">
        <f t="shared" si="26"/>
        <v>0</v>
      </c>
      <c r="AL76" s="31">
        <f t="shared" si="124"/>
        <v>286091.25</v>
      </c>
      <c r="AM76" s="31">
        <f t="shared" si="125"/>
        <v>276998.62375000003</v>
      </c>
      <c r="AN76" s="31">
        <f t="shared" si="126"/>
        <v>43315.765772715931</v>
      </c>
      <c r="AO76" s="32">
        <f t="shared" si="27"/>
        <v>0.15637538261493231</v>
      </c>
      <c r="AP76" s="31">
        <f t="shared" si="28"/>
        <v>320314.38952271594</v>
      </c>
      <c r="AQ76" s="31">
        <f t="shared" si="29"/>
        <v>233682.85797728409</v>
      </c>
      <c r="AR76" s="16">
        <f t="shared" si="127"/>
        <v>296752.5</v>
      </c>
      <c r="AS76" s="16" t="str">
        <f t="shared" si="128"/>
        <v/>
      </c>
      <c r="AT76" s="16">
        <f t="shared" si="129"/>
        <v>251379</v>
      </c>
      <c r="AU76" s="16">
        <f t="shared" si="130"/>
        <v>275430</v>
      </c>
      <c r="AV76" s="16">
        <f t="shared" si="131"/>
        <v>319438</v>
      </c>
      <c r="AW76" s="16">
        <f t="shared" si="132"/>
        <v>302973</v>
      </c>
      <c r="AX76" s="16" t="str">
        <f t="shared" si="133"/>
        <v/>
      </c>
      <c r="AY76" s="16" t="str">
        <f t="shared" si="134"/>
        <v/>
      </c>
      <c r="AZ76" s="16" t="str">
        <f t="shared" si="136"/>
        <v/>
      </c>
      <c r="BA76" s="16" t="str">
        <f t="shared" si="137"/>
        <v/>
      </c>
      <c r="BB76" s="16" t="str">
        <f t="shared" si="138"/>
        <v/>
      </c>
      <c r="BC76" s="16" t="str">
        <f t="shared" si="139"/>
        <v/>
      </c>
      <c r="BD76" s="15" t="str">
        <f t="shared" si="140"/>
        <v/>
      </c>
      <c r="BE76" s="15" t="str">
        <f t="shared" si="141"/>
        <v/>
      </c>
      <c r="BF76" s="15" t="str">
        <f t="shared" si="142"/>
        <v/>
      </c>
      <c r="BG76" s="15" t="str">
        <f t="shared" si="143"/>
        <v/>
      </c>
      <c r="BH76" s="31">
        <f t="shared" si="38"/>
        <v>289195</v>
      </c>
      <c r="BI76" s="33">
        <f t="shared" si="135"/>
        <v>289195</v>
      </c>
    </row>
    <row r="77" spans="1:61" x14ac:dyDescent="0.25">
      <c r="A77" s="26">
        <v>67</v>
      </c>
      <c r="B77" s="29" t="s">
        <v>120</v>
      </c>
      <c r="C77" s="29" t="s">
        <v>120</v>
      </c>
      <c r="D77" s="34" t="s">
        <v>53</v>
      </c>
      <c r="E77" s="35">
        <v>1</v>
      </c>
      <c r="F77" s="29"/>
      <c r="G77" s="14">
        <f t="shared" si="0"/>
        <v>0</v>
      </c>
      <c r="H77" s="29">
        <v>337500</v>
      </c>
      <c r="I77" s="14">
        <f t="shared" si="13"/>
        <v>337500</v>
      </c>
      <c r="J77" s="29">
        <v>417680</v>
      </c>
      <c r="K77" s="14">
        <f t="shared" si="14"/>
        <v>417680</v>
      </c>
      <c r="L77" s="29">
        <v>435880</v>
      </c>
      <c r="M77" s="14">
        <f t="shared" si="15"/>
        <v>435880</v>
      </c>
      <c r="N77" s="29">
        <v>441827</v>
      </c>
      <c r="O77" s="14">
        <f t="shared" si="16"/>
        <v>441827</v>
      </c>
      <c r="P77" s="29">
        <v>479468</v>
      </c>
      <c r="Q77" s="14">
        <f t="shared" si="17"/>
        <v>479468</v>
      </c>
      <c r="R77" s="29">
        <v>523056</v>
      </c>
      <c r="S77" s="14">
        <f t="shared" si="18"/>
        <v>523056</v>
      </c>
      <c r="T77" s="29">
        <v>320000.51999999996</v>
      </c>
      <c r="U77" s="14">
        <f t="shared" si="123"/>
        <v>320000.51999999996</v>
      </c>
      <c r="V77" s="29"/>
      <c r="W77" s="14">
        <f t="shared" si="19"/>
        <v>0</v>
      </c>
      <c r="X77" s="29"/>
      <c r="Y77" s="14">
        <f t="shared" si="20"/>
        <v>0</v>
      </c>
      <c r="Z77" s="29"/>
      <c r="AA77" s="14">
        <f t="shared" si="21"/>
        <v>0</v>
      </c>
      <c r="AB77" s="29"/>
      <c r="AC77" s="14">
        <f t="shared" si="22"/>
        <v>0</v>
      </c>
      <c r="AD77" s="29"/>
      <c r="AE77" s="14">
        <f t="shared" si="23"/>
        <v>0</v>
      </c>
      <c r="AF77" s="29"/>
      <c r="AG77" s="14">
        <f t="shared" si="24"/>
        <v>0</v>
      </c>
      <c r="AH77" s="29"/>
      <c r="AI77" s="14">
        <f t="shared" si="25"/>
        <v>0</v>
      </c>
      <c r="AJ77" s="29"/>
      <c r="AK77" s="14">
        <f t="shared" si="26"/>
        <v>0</v>
      </c>
      <c r="AL77" s="31">
        <f t="shared" si="124"/>
        <v>435880</v>
      </c>
      <c r="AM77" s="31">
        <f t="shared" si="125"/>
        <v>422201.64571428573</v>
      </c>
      <c r="AN77" s="31">
        <f t="shared" si="126"/>
        <v>72644.307166622399</v>
      </c>
      <c r="AO77" s="32">
        <f t="shared" si="27"/>
        <v>0.17206069162454804</v>
      </c>
      <c r="AP77" s="31">
        <f t="shared" si="28"/>
        <v>494845.95288090815</v>
      </c>
      <c r="AQ77" s="31">
        <f t="shared" si="29"/>
        <v>349557.3385476633</v>
      </c>
      <c r="AR77" s="16" t="str">
        <f t="shared" si="127"/>
        <v/>
      </c>
      <c r="AS77" s="16" t="str">
        <f t="shared" si="128"/>
        <v/>
      </c>
      <c r="AT77" s="16">
        <f t="shared" si="129"/>
        <v>417680</v>
      </c>
      <c r="AU77" s="16">
        <f t="shared" si="130"/>
        <v>435880</v>
      </c>
      <c r="AV77" s="16">
        <f t="shared" si="131"/>
        <v>441827</v>
      </c>
      <c r="AW77" s="16">
        <f t="shared" si="132"/>
        <v>479468</v>
      </c>
      <c r="AX77" s="16" t="str">
        <f t="shared" si="133"/>
        <v/>
      </c>
      <c r="AY77" s="16" t="str">
        <f t="shared" si="134"/>
        <v/>
      </c>
      <c r="AZ77" s="16" t="str">
        <f t="shared" si="136"/>
        <v/>
      </c>
      <c r="BA77" s="16" t="str">
        <f t="shared" si="137"/>
        <v/>
      </c>
      <c r="BB77" s="16" t="str">
        <f t="shared" si="138"/>
        <v/>
      </c>
      <c r="BC77" s="16" t="str">
        <f t="shared" si="139"/>
        <v/>
      </c>
      <c r="BD77" s="15" t="str">
        <f t="shared" si="140"/>
        <v/>
      </c>
      <c r="BE77" s="15" t="str">
        <f t="shared" si="141"/>
        <v/>
      </c>
      <c r="BF77" s="15" t="str">
        <f t="shared" si="142"/>
        <v/>
      </c>
      <c r="BG77" s="15" t="str">
        <f t="shared" si="143"/>
        <v/>
      </c>
      <c r="BH77" s="31">
        <f t="shared" si="38"/>
        <v>443714</v>
      </c>
      <c r="BI77" s="33">
        <f t="shared" si="135"/>
        <v>443714</v>
      </c>
    </row>
    <row r="78" spans="1:61" x14ac:dyDescent="0.25">
      <c r="A78" s="3">
        <v>68</v>
      </c>
      <c r="B78" s="29" t="s">
        <v>121</v>
      </c>
      <c r="C78" s="29" t="s">
        <v>121</v>
      </c>
      <c r="D78" s="34" t="s">
        <v>53</v>
      </c>
      <c r="E78" s="35">
        <v>1</v>
      </c>
      <c r="F78" s="29">
        <v>98737.65</v>
      </c>
      <c r="G78" s="14">
        <f t="shared" si="0"/>
        <v>98737.65</v>
      </c>
      <c r="H78" s="29">
        <v>60750.000000000007</v>
      </c>
      <c r="I78" s="14">
        <f t="shared" si="13"/>
        <v>60750.000000000007</v>
      </c>
      <c r="J78" s="29">
        <v>95617</v>
      </c>
      <c r="K78" s="14">
        <f t="shared" si="14"/>
        <v>95617</v>
      </c>
      <c r="L78" s="29">
        <v>77960</v>
      </c>
      <c r="M78" s="14">
        <f t="shared" si="15"/>
        <v>77960</v>
      </c>
      <c r="N78" s="29">
        <v>92878</v>
      </c>
      <c r="O78" s="14">
        <f t="shared" si="16"/>
        <v>92878</v>
      </c>
      <c r="P78" s="29">
        <v>85756</v>
      </c>
      <c r="Q78" s="14">
        <f t="shared" si="17"/>
        <v>85756</v>
      </c>
      <c r="R78" s="29">
        <v>93552</v>
      </c>
      <c r="S78" s="14">
        <f t="shared" si="18"/>
        <v>93552</v>
      </c>
      <c r="T78" s="29"/>
      <c r="U78" s="14">
        <f t="shared" si="123"/>
        <v>0</v>
      </c>
      <c r="V78" s="29"/>
      <c r="W78" s="14">
        <f t="shared" si="19"/>
        <v>0</v>
      </c>
      <c r="X78" s="29"/>
      <c r="Y78" s="14">
        <f t="shared" si="20"/>
        <v>0</v>
      </c>
      <c r="Z78" s="29"/>
      <c r="AA78" s="14">
        <f t="shared" si="21"/>
        <v>0</v>
      </c>
      <c r="AB78" s="29"/>
      <c r="AC78" s="14">
        <f t="shared" si="22"/>
        <v>0</v>
      </c>
      <c r="AD78" s="29"/>
      <c r="AE78" s="14">
        <f t="shared" si="23"/>
        <v>0</v>
      </c>
      <c r="AF78" s="29"/>
      <c r="AG78" s="14">
        <f t="shared" si="24"/>
        <v>0</v>
      </c>
      <c r="AH78" s="29"/>
      <c r="AI78" s="14">
        <f t="shared" si="25"/>
        <v>0</v>
      </c>
      <c r="AJ78" s="29"/>
      <c r="AK78" s="14">
        <f t="shared" si="26"/>
        <v>0</v>
      </c>
      <c r="AL78" s="31">
        <f t="shared" si="124"/>
        <v>92878</v>
      </c>
      <c r="AM78" s="31">
        <f t="shared" si="125"/>
        <v>86464.378571428577</v>
      </c>
      <c r="AN78" s="31">
        <f t="shared" si="126"/>
        <v>13290.523618473897</v>
      </c>
      <c r="AO78" s="32">
        <f t="shared" si="27"/>
        <v>0.15371097136255413</v>
      </c>
      <c r="AP78" s="31">
        <f t="shared" si="28"/>
        <v>99754.902189902466</v>
      </c>
      <c r="AQ78" s="31">
        <f t="shared" si="29"/>
        <v>73173.854952954687</v>
      </c>
      <c r="AR78" s="16">
        <f t="shared" si="127"/>
        <v>98737.65</v>
      </c>
      <c r="AS78" s="16" t="str">
        <f t="shared" si="128"/>
        <v/>
      </c>
      <c r="AT78" s="16">
        <f t="shared" si="129"/>
        <v>95617</v>
      </c>
      <c r="AU78" s="16">
        <f t="shared" si="130"/>
        <v>77960</v>
      </c>
      <c r="AV78" s="16">
        <f t="shared" si="131"/>
        <v>92878</v>
      </c>
      <c r="AW78" s="16">
        <f t="shared" si="132"/>
        <v>85756</v>
      </c>
      <c r="AX78" s="16">
        <f t="shared" si="133"/>
        <v>93552</v>
      </c>
      <c r="AY78" s="16" t="str">
        <f t="shared" si="134"/>
        <v/>
      </c>
      <c r="AZ78" s="16" t="str">
        <f t="shared" si="136"/>
        <v/>
      </c>
      <c r="BA78" s="16" t="str">
        <f t="shared" si="137"/>
        <v/>
      </c>
      <c r="BB78" s="16" t="str">
        <f t="shared" si="138"/>
        <v/>
      </c>
      <c r="BC78" s="16" t="str">
        <f t="shared" si="139"/>
        <v/>
      </c>
      <c r="BD78" s="15" t="str">
        <f t="shared" si="140"/>
        <v/>
      </c>
      <c r="BE78" s="15" t="str">
        <f t="shared" si="141"/>
        <v/>
      </c>
      <c r="BF78" s="15" t="str">
        <f t="shared" si="142"/>
        <v/>
      </c>
      <c r="BG78" s="15" t="str">
        <f t="shared" si="143"/>
        <v/>
      </c>
      <c r="BH78" s="31">
        <f t="shared" si="38"/>
        <v>90750</v>
      </c>
      <c r="BI78" s="33">
        <f t="shared" si="135"/>
        <v>90750</v>
      </c>
    </row>
    <row r="79" spans="1:61" x14ac:dyDescent="0.25">
      <c r="A79" s="26">
        <v>69</v>
      </c>
      <c r="B79" s="29" t="s">
        <v>122</v>
      </c>
      <c r="C79" s="29" t="s">
        <v>122</v>
      </c>
      <c r="D79" s="34" t="s">
        <v>53</v>
      </c>
      <c r="E79" s="35">
        <v>1</v>
      </c>
      <c r="F79" s="29">
        <v>17085.75</v>
      </c>
      <c r="G79" s="14">
        <f t="shared" si="0"/>
        <v>17085.75</v>
      </c>
      <c r="H79" s="29">
        <v>19975.78125</v>
      </c>
      <c r="I79" s="14">
        <f t="shared" si="13"/>
        <v>19975.78125</v>
      </c>
      <c r="J79" s="29">
        <v>21713</v>
      </c>
      <c r="K79" s="14">
        <f t="shared" si="14"/>
        <v>21713</v>
      </c>
      <c r="L79" s="29">
        <v>13640</v>
      </c>
      <c r="M79" s="14">
        <f t="shared" si="15"/>
        <v>13640</v>
      </c>
      <c r="N79" s="29">
        <v>17936</v>
      </c>
      <c r="O79" s="14">
        <f t="shared" si="16"/>
        <v>17936</v>
      </c>
      <c r="P79" s="29">
        <v>15004</v>
      </c>
      <c r="Q79" s="14">
        <f t="shared" si="17"/>
        <v>15004</v>
      </c>
      <c r="R79" s="29">
        <v>16368</v>
      </c>
      <c r="S79" s="14">
        <f t="shared" si="18"/>
        <v>16368</v>
      </c>
      <c r="T79" s="29">
        <v>20999.93</v>
      </c>
      <c r="U79" s="14">
        <f t="shared" si="123"/>
        <v>20999.93</v>
      </c>
      <c r="V79" s="29"/>
      <c r="W79" s="14">
        <f t="shared" si="19"/>
        <v>0</v>
      </c>
      <c r="X79" s="29"/>
      <c r="Y79" s="14">
        <f t="shared" si="20"/>
        <v>0</v>
      </c>
      <c r="Z79" s="29"/>
      <c r="AA79" s="14">
        <f t="shared" si="21"/>
        <v>0</v>
      </c>
      <c r="AB79" s="29"/>
      <c r="AC79" s="14">
        <f t="shared" si="22"/>
        <v>0</v>
      </c>
      <c r="AD79" s="29"/>
      <c r="AE79" s="14">
        <f t="shared" si="23"/>
        <v>0</v>
      </c>
      <c r="AF79" s="29"/>
      <c r="AG79" s="14">
        <f t="shared" si="24"/>
        <v>0</v>
      </c>
      <c r="AH79" s="29"/>
      <c r="AI79" s="14">
        <f t="shared" si="25"/>
        <v>0</v>
      </c>
      <c r="AJ79" s="29"/>
      <c r="AK79" s="14">
        <f t="shared" si="26"/>
        <v>0</v>
      </c>
      <c r="AL79" s="31">
        <f t="shared" si="124"/>
        <v>17510.875</v>
      </c>
      <c r="AM79" s="31">
        <f t="shared" si="125"/>
        <v>17840.307656249999</v>
      </c>
      <c r="AN79" s="31">
        <f t="shared" si="126"/>
        <v>2877.8622139664863</v>
      </c>
      <c r="AO79" s="32">
        <f t="shared" si="27"/>
        <v>0.16131236464177703</v>
      </c>
      <c r="AP79" s="31">
        <f t="shared" si="28"/>
        <v>20718.169870216487</v>
      </c>
      <c r="AQ79" s="31">
        <f t="shared" si="29"/>
        <v>14962.445442283513</v>
      </c>
      <c r="AR79" s="16">
        <f t="shared" si="127"/>
        <v>17085.75</v>
      </c>
      <c r="AS79" s="16">
        <f t="shared" si="128"/>
        <v>19975.78125</v>
      </c>
      <c r="AT79" s="16" t="str">
        <f t="shared" si="129"/>
        <v/>
      </c>
      <c r="AU79" s="16" t="str">
        <f t="shared" si="130"/>
        <v/>
      </c>
      <c r="AV79" s="16">
        <f t="shared" si="131"/>
        <v>17936</v>
      </c>
      <c r="AW79" s="16">
        <f t="shared" si="132"/>
        <v>15004</v>
      </c>
      <c r="AX79" s="16">
        <f t="shared" si="133"/>
        <v>16368</v>
      </c>
      <c r="AY79" s="16" t="str">
        <f t="shared" si="134"/>
        <v/>
      </c>
      <c r="AZ79" s="16" t="str">
        <f t="shared" si="136"/>
        <v/>
      </c>
      <c r="BA79" s="16" t="str">
        <f t="shared" si="137"/>
        <v/>
      </c>
      <c r="BB79" s="16" t="str">
        <f t="shared" si="138"/>
        <v/>
      </c>
      <c r="BC79" s="16" t="str">
        <f t="shared" si="139"/>
        <v/>
      </c>
      <c r="BD79" s="15" t="str">
        <f t="shared" si="140"/>
        <v/>
      </c>
      <c r="BE79" s="15" t="str">
        <f t="shared" si="141"/>
        <v/>
      </c>
      <c r="BF79" s="15" t="str">
        <f t="shared" si="142"/>
        <v/>
      </c>
      <c r="BG79" s="15" t="str">
        <f t="shared" si="143"/>
        <v/>
      </c>
      <c r="BH79" s="31">
        <f t="shared" si="38"/>
        <v>17274</v>
      </c>
      <c r="BI79" s="33">
        <f t="shared" si="135"/>
        <v>17274</v>
      </c>
    </row>
    <row r="80" spans="1:61" x14ac:dyDescent="0.25">
      <c r="A80" s="3">
        <v>70</v>
      </c>
      <c r="B80" s="29" t="s">
        <v>123</v>
      </c>
      <c r="C80" s="29" t="s">
        <v>123</v>
      </c>
      <c r="D80" s="34" t="s">
        <v>53</v>
      </c>
      <c r="E80" s="35">
        <v>1</v>
      </c>
      <c r="F80" s="29"/>
      <c r="G80" s="14">
        <f t="shared" si="0"/>
        <v>0</v>
      </c>
      <c r="H80" s="29">
        <v>101250</v>
      </c>
      <c r="I80" s="14">
        <f t="shared" si="13"/>
        <v>101250</v>
      </c>
      <c r="J80" s="29">
        <v>124658</v>
      </c>
      <c r="K80" s="14">
        <f t="shared" si="14"/>
        <v>124658</v>
      </c>
      <c r="L80" s="29">
        <v>78150</v>
      </c>
      <c r="M80" s="14">
        <f t="shared" si="15"/>
        <v>78150</v>
      </c>
      <c r="N80" s="29">
        <v>101940</v>
      </c>
      <c r="O80" s="14">
        <f t="shared" si="16"/>
        <v>101940</v>
      </c>
      <c r="P80" s="29">
        <v>85965</v>
      </c>
      <c r="Q80" s="14">
        <f t="shared" si="17"/>
        <v>85965</v>
      </c>
      <c r="R80" s="29">
        <v>93780</v>
      </c>
      <c r="S80" s="14">
        <f t="shared" si="18"/>
        <v>93780</v>
      </c>
      <c r="T80" s="29"/>
      <c r="U80" s="14">
        <f t="shared" si="123"/>
        <v>0</v>
      </c>
      <c r="V80" s="29"/>
      <c r="W80" s="14">
        <f t="shared" si="19"/>
        <v>0</v>
      </c>
      <c r="X80" s="29"/>
      <c r="Y80" s="14">
        <f t="shared" si="20"/>
        <v>0</v>
      </c>
      <c r="Z80" s="29"/>
      <c r="AA80" s="14">
        <f t="shared" si="21"/>
        <v>0</v>
      </c>
      <c r="AB80" s="29"/>
      <c r="AC80" s="14">
        <f t="shared" si="22"/>
        <v>0</v>
      </c>
      <c r="AD80" s="29"/>
      <c r="AE80" s="14">
        <f t="shared" si="23"/>
        <v>0</v>
      </c>
      <c r="AF80" s="29"/>
      <c r="AG80" s="14">
        <f t="shared" si="24"/>
        <v>0</v>
      </c>
      <c r="AH80" s="29"/>
      <c r="AI80" s="14">
        <f t="shared" si="25"/>
        <v>0</v>
      </c>
      <c r="AJ80" s="29"/>
      <c r="AK80" s="14">
        <f t="shared" si="26"/>
        <v>0</v>
      </c>
      <c r="AL80" s="31">
        <f t="shared" si="124"/>
        <v>97515</v>
      </c>
      <c r="AM80" s="31">
        <f t="shared" si="125"/>
        <v>97623.833333333328</v>
      </c>
      <c r="AN80" s="31">
        <f t="shared" si="126"/>
        <v>16078.297054311042</v>
      </c>
      <c r="AO80" s="32">
        <f t="shared" si="27"/>
        <v>0.16469643226784828</v>
      </c>
      <c r="AP80" s="31">
        <f t="shared" si="28"/>
        <v>113702.13038764437</v>
      </c>
      <c r="AQ80" s="31">
        <f t="shared" si="29"/>
        <v>81545.536279022286</v>
      </c>
      <c r="AR80" s="16" t="str">
        <f t="shared" si="127"/>
        <v/>
      </c>
      <c r="AS80" s="16">
        <f t="shared" si="128"/>
        <v>101250</v>
      </c>
      <c r="AT80" s="16" t="str">
        <f t="shared" si="129"/>
        <v/>
      </c>
      <c r="AU80" s="16" t="str">
        <f t="shared" si="130"/>
        <v/>
      </c>
      <c r="AV80" s="16">
        <f t="shared" si="131"/>
        <v>101940</v>
      </c>
      <c r="AW80" s="16">
        <f t="shared" si="132"/>
        <v>85965</v>
      </c>
      <c r="AX80" s="16">
        <f t="shared" si="133"/>
        <v>93780</v>
      </c>
      <c r="AY80" s="16" t="str">
        <f t="shared" si="134"/>
        <v/>
      </c>
      <c r="AZ80" s="16" t="str">
        <f t="shared" si="136"/>
        <v/>
      </c>
      <c r="BA80" s="16" t="str">
        <f t="shared" si="137"/>
        <v/>
      </c>
      <c r="BB80" s="16" t="str">
        <f t="shared" si="138"/>
        <v/>
      </c>
      <c r="BC80" s="16" t="str">
        <f t="shared" si="139"/>
        <v/>
      </c>
      <c r="BD80" s="15" t="str">
        <f t="shared" si="140"/>
        <v/>
      </c>
      <c r="BE80" s="15" t="str">
        <f t="shared" si="141"/>
        <v/>
      </c>
      <c r="BF80" s="15" t="str">
        <f t="shared" si="142"/>
        <v/>
      </c>
      <c r="BG80" s="15" t="str">
        <f t="shared" si="143"/>
        <v/>
      </c>
      <c r="BH80" s="31">
        <f t="shared" si="38"/>
        <v>95734</v>
      </c>
      <c r="BI80" s="33">
        <f t="shared" si="135"/>
        <v>95734</v>
      </c>
    </row>
    <row r="81" spans="1:61" x14ac:dyDescent="0.25">
      <c r="A81" s="26">
        <v>71</v>
      </c>
      <c r="B81" s="29" t="s">
        <v>124</v>
      </c>
      <c r="C81" s="29" t="s">
        <v>124</v>
      </c>
      <c r="D81" s="34" t="s">
        <v>53</v>
      </c>
      <c r="E81" s="35">
        <v>1</v>
      </c>
      <c r="F81" s="29">
        <v>177152.25</v>
      </c>
      <c r="G81" s="14">
        <f t="shared" si="0"/>
        <v>177152.25</v>
      </c>
      <c r="H81" s="29">
        <v>175500</v>
      </c>
      <c r="I81" s="14">
        <f t="shared" si="13"/>
        <v>175500</v>
      </c>
      <c r="J81" s="29">
        <v>187827</v>
      </c>
      <c r="K81" s="14">
        <f t="shared" si="14"/>
        <v>187827</v>
      </c>
      <c r="L81" s="29">
        <v>178790</v>
      </c>
      <c r="M81" s="14">
        <f t="shared" si="15"/>
        <v>178790</v>
      </c>
      <c r="N81" s="29">
        <v>203880</v>
      </c>
      <c r="O81" s="14">
        <f t="shared" si="16"/>
        <v>203880</v>
      </c>
      <c r="P81" s="29">
        <v>196669</v>
      </c>
      <c r="Q81" s="14">
        <f t="shared" si="17"/>
        <v>196669</v>
      </c>
      <c r="R81" s="29">
        <v>214548</v>
      </c>
      <c r="S81" s="14">
        <f t="shared" si="18"/>
        <v>214548</v>
      </c>
      <c r="T81" s="29">
        <v>160000.25999999998</v>
      </c>
      <c r="U81" s="14">
        <f t="shared" si="123"/>
        <v>160000.25999999998</v>
      </c>
      <c r="V81" s="29"/>
      <c r="W81" s="14">
        <f t="shared" si="19"/>
        <v>0</v>
      </c>
      <c r="X81" s="29"/>
      <c r="Y81" s="14">
        <f t="shared" si="20"/>
        <v>0</v>
      </c>
      <c r="Z81" s="29"/>
      <c r="AA81" s="14">
        <f t="shared" si="21"/>
        <v>0</v>
      </c>
      <c r="AB81" s="29"/>
      <c r="AC81" s="14">
        <f t="shared" si="22"/>
        <v>0</v>
      </c>
      <c r="AD81" s="29"/>
      <c r="AE81" s="14">
        <f t="shared" si="23"/>
        <v>0</v>
      </c>
      <c r="AF81" s="29"/>
      <c r="AG81" s="14">
        <f t="shared" si="24"/>
        <v>0</v>
      </c>
      <c r="AH81" s="29"/>
      <c r="AI81" s="14">
        <f t="shared" si="25"/>
        <v>0</v>
      </c>
      <c r="AJ81" s="29"/>
      <c r="AK81" s="14">
        <f t="shared" si="26"/>
        <v>0</v>
      </c>
      <c r="AL81" s="31">
        <f t="shared" si="124"/>
        <v>183308.5</v>
      </c>
      <c r="AM81" s="31">
        <f t="shared" si="125"/>
        <v>186795.81375</v>
      </c>
      <c r="AN81" s="31">
        <f t="shared" si="126"/>
        <v>17579.553455780824</v>
      </c>
      <c r="AO81" s="32">
        <f t="shared" si="27"/>
        <v>9.4111067602984891E-2</v>
      </c>
      <c r="AP81" s="31">
        <f t="shared" si="28"/>
        <v>204375.36720578081</v>
      </c>
      <c r="AQ81" s="31">
        <f t="shared" si="29"/>
        <v>169216.26029421919</v>
      </c>
      <c r="AR81" s="16">
        <f t="shared" si="127"/>
        <v>177152.25</v>
      </c>
      <c r="AS81" s="16">
        <f t="shared" si="128"/>
        <v>175500</v>
      </c>
      <c r="AT81" s="16">
        <f t="shared" si="129"/>
        <v>187827</v>
      </c>
      <c r="AU81" s="16">
        <f t="shared" si="130"/>
        <v>178790</v>
      </c>
      <c r="AV81" s="16">
        <f t="shared" si="131"/>
        <v>203880</v>
      </c>
      <c r="AW81" s="16">
        <f t="shared" si="132"/>
        <v>196669</v>
      </c>
      <c r="AX81" s="16" t="str">
        <f t="shared" si="133"/>
        <v/>
      </c>
      <c r="AY81" s="16" t="str">
        <f t="shared" si="134"/>
        <v/>
      </c>
      <c r="AZ81" s="16" t="str">
        <f t="shared" si="136"/>
        <v/>
      </c>
      <c r="BA81" s="16" t="str">
        <f t="shared" si="137"/>
        <v/>
      </c>
      <c r="BB81" s="16" t="str">
        <f t="shared" si="138"/>
        <v/>
      </c>
      <c r="BC81" s="16" t="str">
        <f t="shared" si="139"/>
        <v/>
      </c>
      <c r="BD81" s="15" t="str">
        <f t="shared" si="140"/>
        <v/>
      </c>
      <c r="BE81" s="15" t="str">
        <f t="shared" si="141"/>
        <v/>
      </c>
      <c r="BF81" s="15" t="str">
        <f t="shared" si="142"/>
        <v/>
      </c>
      <c r="BG81" s="15" t="str">
        <f t="shared" si="143"/>
        <v/>
      </c>
      <c r="BH81" s="31">
        <f t="shared" si="38"/>
        <v>186636</v>
      </c>
      <c r="BI81" s="33">
        <f t="shared" si="135"/>
        <v>186636</v>
      </c>
    </row>
    <row r="82" spans="1:61" x14ac:dyDescent="0.25">
      <c r="A82" s="3">
        <v>72</v>
      </c>
      <c r="B82" s="29" t="s">
        <v>125</v>
      </c>
      <c r="C82" s="29" t="s">
        <v>125</v>
      </c>
      <c r="D82" s="34" t="s">
        <v>53</v>
      </c>
      <c r="E82" s="35">
        <v>1</v>
      </c>
      <c r="F82" s="29">
        <v>136506.15</v>
      </c>
      <c r="G82" s="14">
        <f t="shared" si="0"/>
        <v>136506.15</v>
      </c>
      <c r="H82" s="29">
        <v>167483.80125000002</v>
      </c>
      <c r="I82" s="14">
        <f t="shared" si="13"/>
        <v>167483.80125000002</v>
      </c>
      <c r="J82" s="29">
        <v>196504</v>
      </c>
      <c r="K82" s="14">
        <f t="shared" si="14"/>
        <v>196504</v>
      </c>
      <c r="L82" s="29">
        <v>147360</v>
      </c>
      <c r="M82" s="14">
        <f t="shared" si="15"/>
        <v>147360</v>
      </c>
      <c r="N82" s="29">
        <v>186475</v>
      </c>
      <c r="O82" s="14">
        <f t="shared" si="16"/>
        <v>186475</v>
      </c>
      <c r="P82" s="29">
        <v>162096</v>
      </c>
      <c r="Q82" s="14">
        <f t="shared" si="17"/>
        <v>162096</v>
      </c>
      <c r="R82" s="29">
        <v>176832</v>
      </c>
      <c r="S82" s="14">
        <f t="shared" si="18"/>
        <v>176832</v>
      </c>
      <c r="T82" s="29">
        <v>145000.31</v>
      </c>
      <c r="U82" s="14">
        <f t="shared" si="123"/>
        <v>145000.31</v>
      </c>
      <c r="V82" s="29"/>
      <c r="W82" s="14">
        <f t="shared" si="19"/>
        <v>0</v>
      </c>
      <c r="X82" s="29"/>
      <c r="Y82" s="14">
        <f t="shared" si="20"/>
        <v>0</v>
      </c>
      <c r="Z82" s="29"/>
      <c r="AA82" s="14">
        <f t="shared" si="21"/>
        <v>0</v>
      </c>
      <c r="AB82" s="29"/>
      <c r="AC82" s="14">
        <f t="shared" si="22"/>
        <v>0</v>
      </c>
      <c r="AD82" s="29"/>
      <c r="AE82" s="14">
        <f t="shared" si="23"/>
        <v>0</v>
      </c>
      <c r="AF82" s="29"/>
      <c r="AG82" s="14">
        <f t="shared" si="24"/>
        <v>0</v>
      </c>
      <c r="AH82" s="29"/>
      <c r="AI82" s="14">
        <f t="shared" si="25"/>
        <v>0</v>
      </c>
      <c r="AJ82" s="29"/>
      <c r="AK82" s="14">
        <f t="shared" si="26"/>
        <v>0</v>
      </c>
      <c r="AL82" s="31">
        <f t="shared" si="124"/>
        <v>164789.90062500001</v>
      </c>
      <c r="AM82" s="31">
        <f t="shared" si="125"/>
        <v>164782.15765625</v>
      </c>
      <c r="AN82" s="31">
        <f t="shared" si="126"/>
        <v>21148.972941203458</v>
      </c>
      <c r="AO82" s="32">
        <f t="shared" si="27"/>
        <v>0.12834504197549146</v>
      </c>
      <c r="AP82" s="31">
        <f t="shared" si="28"/>
        <v>185931.13059745345</v>
      </c>
      <c r="AQ82" s="31">
        <f t="shared" si="29"/>
        <v>143633.18471504655</v>
      </c>
      <c r="AR82" s="16" t="str">
        <f t="shared" si="127"/>
        <v/>
      </c>
      <c r="AS82" s="16">
        <f t="shared" si="128"/>
        <v>167483.80125000002</v>
      </c>
      <c r="AT82" s="16" t="str">
        <f t="shared" si="129"/>
        <v/>
      </c>
      <c r="AU82" s="16">
        <f t="shared" si="130"/>
        <v>147360</v>
      </c>
      <c r="AV82" s="16" t="str">
        <f t="shared" si="131"/>
        <v/>
      </c>
      <c r="AW82" s="16">
        <f t="shared" si="132"/>
        <v>162096</v>
      </c>
      <c r="AX82" s="16">
        <f t="shared" si="133"/>
        <v>176832</v>
      </c>
      <c r="AY82" s="16">
        <f t="shared" si="134"/>
        <v>145000.31</v>
      </c>
      <c r="AZ82" s="16" t="str">
        <f t="shared" si="136"/>
        <v/>
      </c>
      <c r="BA82" s="16" t="str">
        <f t="shared" si="137"/>
        <v/>
      </c>
      <c r="BB82" s="16" t="str">
        <f t="shared" si="138"/>
        <v/>
      </c>
      <c r="BC82" s="16" t="str">
        <f t="shared" si="139"/>
        <v/>
      </c>
      <c r="BD82" s="15" t="str">
        <f t="shared" si="140"/>
        <v/>
      </c>
      <c r="BE82" s="15" t="str">
        <f t="shared" si="141"/>
        <v/>
      </c>
      <c r="BF82" s="15" t="str">
        <f t="shared" si="142"/>
        <v/>
      </c>
      <c r="BG82" s="15" t="str">
        <f t="shared" si="143"/>
        <v/>
      </c>
      <c r="BH82" s="31">
        <f t="shared" si="38"/>
        <v>159754</v>
      </c>
      <c r="BI82" s="33">
        <f t="shared" si="135"/>
        <v>159754</v>
      </c>
    </row>
    <row r="83" spans="1:61" x14ac:dyDescent="0.25">
      <c r="A83" s="26">
        <v>73</v>
      </c>
      <c r="B83" s="29" t="s">
        <v>126</v>
      </c>
      <c r="C83" s="29" t="s">
        <v>126</v>
      </c>
      <c r="D83" s="34" t="s">
        <v>53</v>
      </c>
      <c r="E83" s="35">
        <v>1</v>
      </c>
      <c r="F83" s="29">
        <v>169800</v>
      </c>
      <c r="G83" s="14">
        <f t="shared" si="0"/>
        <v>169800</v>
      </c>
      <c r="H83" s="29">
        <v>203158.125</v>
      </c>
      <c r="I83" s="14">
        <f t="shared" si="13"/>
        <v>203158.125</v>
      </c>
      <c r="J83" s="29">
        <v>230914</v>
      </c>
      <c r="K83" s="14">
        <f t="shared" si="14"/>
        <v>230914</v>
      </c>
      <c r="L83" s="29">
        <v>171350</v>
      </c>
      <c r="M83" s="14">
        <f t="shared" si="15"/>
        <v>171350</v>
      </c>
      <c r="N83" s="29">
        <v>192718</v>
      </c>
      <c r="O83" s="14">
        <f t="shared" si="16"/>
        <v>192718</v>
      </c>
      <c r="P83" s="29">
        <v>188485</v>
      </c>
      <c r="Q83" s="14">
        <f t="shared" si="17"/>
        <v>188485</v>
      </c>
      <c r="R83" s="29">
        <v>205620</v>
      </c>
      <c r="S83" s="14">
        <f t="shared" si="18"/>
        <v>205620</v>
      </c>
      <c r="T83" s="29">
        <v>190000.16</v>
      </c>
      <c r="U83" s="14">
        <f t="shared" si="123"/>
        <v>190000.16</v>
      </c>
      <c r="V83" s="29"/>
      <c r="W83" s="14">
        <f t="shared" si="19"/>
        <v>0</v>
      </c>
      <c r="X83" s="29"/>
      <c r="Y83" s="14">
        <f t="shared" si="20"/>
        <v>0</v>
      </c>
      <c r="Z83" s="29"/>
      <c r="AA83" s="14">
        <f t="shared" si="21"/>
        <v>0</v>
      </c>
      <c r="AB83" s="29"/>
      <c r="AC83" s="14">
        <f t="shared" si="22"/>
        <v>0</v>
      </c>
      <c r="AD83" s="29"/>
      <c r="AE83" s="14">
        <f t="shared" si="23"/>
        <v>0</v>
      </c>
      <c r="AF83" s="29"/>
      <c r="AG83" s="14">
        <f t="shared" si="24"/>
        <v>0</v>
      </c>
      <c r="AH83" s="29"/>
      <c r="AI83" s="14">
        <f t="shared" si="25"/>
        <v>0</v>
      </c>
      <c r="AJ83" s="29"/>
      <c r="AK83" s="14">
        <f t="shared" si="26"/>
        <v>0</v>
      </c>
      <c r="AL83" s="31">
        <f t="shared" si="124"/>
        <v>191359.08000000002</v>
      </c>
      <c r="AM83" s="31">
        <f t="shared" si="125"/>
        <v>194005.66062499999</v>
      </c>
      <c r="AN83" s="31">
        <f t="shared" si="126"/>
        <v>19742.118724767912</v>
      </c>
      <c r="AO83" s="32">
        <f t="shared" si="27"/>
        <v>0.10176052936377002</v>
      </c>
      <c r="AP83" s="31">
        <f t="shared" si="28"/>
        <v>213747.77934976789</v>
      </c>
      <c r="AQ83" s="31">
        <f t="shared" si="29"/>
        <v>174263.54190023209</v>
      </c>
      <c r="AR83" s="16" t="str">
        <f t="shared" si="127"/>
        <v/>
      </c>
      <c r="AS83" s="16">
        <f t="shared" si="128"/>
        <v>203158.125</v>
      </c>
      <c r="AT83" s="16" t="str">
        <f t="shared" si="129"/>
        <v/>
      </c>
      <c r="AU83" s="16" t="str">
        <f t="shared" si="130"/>
        <v/>
      </c>
      <c r="AV83" s="16">
        <f t="shared" si="131"/>
        <v>192718</v>
      </c>
      <c r="AW83" s="16">
        <f t="shared" si="132"/>
        <v>188485</v>
      </c>
      <c r="AX83" s="16">
        <f t="shared" si="133"/>
        <v>205620</v>
      </c>
      <c r="AY83" s="16">
        <f t="shared" si="134"/>
        <v>190000.16</v>
      </c>
      <c r="AZ83" s="16" t="str">
        <f t="shared" si="136"/>
        <v/>
      </c>
      <c r="BA83" s="16" t="str">
        <f t="shared" si="137"/>
        <v/>
      </c>
      <c r="BB83" s="16" t="str">
        <f t="shared" si="138"/>
        <v/>
      </c>
      <c r="BC83" s="16" t="str">
        <f t="shared" si="139"/>
        <v/>
      </c>
      <c r="BD83" s="15" t="str">
        <f t="shared" si="140"/>
        <v/>
      </c>
      <c r="BE83" s="15" t="str">
        <f t="shared" si="141"/>
        <v/>
      </c>
      <c r="BF83" s="15" t="str">
        <f t="shared" si="142"/>
        <v/>
      </c>
      <c r="BG83" s="15" t="str">
        <f t="shared" si="143"/>
        <v/>
      </c>
      <c r="BH83" s="31">
        <f t="shared" si="38"/>
        <v>195996</v>
      </c>
      <c r="BI83" s="33">
        <f t="shared" si="135"/>
        <v>195996</v>
      </c>
    </row>
    <row r="84" spans="1:61" s="4" customFormat="1" ht="12.75" x14ac:dyDescent="0.2">
      <c r="A84" s="71" t="s">
        <v>127</v>
      </c>
      <c r="B84" s="71"/>
      <c r="C84" s="71"/>
      <c r="D84" s="71"/>
      <c r="E84" s="13"/>
      <c r="F84" s="17"/>
      <c r="G84" s="18">
        <f>SUM(G8:G83)</f>
        <v>112230539.29799999</v>
      </c>
      <c r="H84" s="18"/>
      <c r="I84" s="18">
        <f>SUM(I8:I83)</f>
        <v>157343816.07225004</v>
      </c>
      <c r="J84" s="18"/>
      <c r="K84" s="18">
        <f>SUM(K8:K83)</f>
        <v>155779251</v>
      </c>
      <c r="L84" s="18"/>
      <c r="M84" s="18">
        <f>SUM(M8:M83)</f>
        <v>150021860</v>
      </c>
      <c r="N84" s="18"/>
      <c r="O84" s="18">
        <f>SUM(O8:O83)</f>
        <v>187656039</v>
      </c>
      <c r="P84" s="18"/>
      <c r="Q84" s="18">
        <f>SUM(Q8:Q83)</f>
        <v>165024046</v>
      </c>
      <c r="R84" s="18"/>
      <c r="S84" s="18">
        <f>SUM(S8:S83)</f>
        <v>180008146</v>
      </c>
      <c r="T84" s="18"/>
      <c r="U84" s="18">
        <f>SUM(U8:U83)</f>
        <v>94920408.309999987</v>
      </c>
      <c r="V84" s="18"/>
      <c r="W84" s="18">
        <f>SUM(W8:W83)</f>
        <v>0</v>
      </c>
      <c r="X84" s="18"/>
      <c r="Y84" s="18">
        <f>SUM(Y8:Y83)</f>
        <v>0</v>
      </c>
      <c r="Z84" s="18"/>
      <c r="AA84" s="18">
        <f>SUM(AA8:AA83)</f>
        <v>0</v>
      </c>
      <c r="AB84" s="18"/>
      <c r="AC84" s="18">
        <f>SUM(AC8:AC83)</f>
        <v>0</v>
      </c>
      <c r="AD84" s="18"/>
      <c r="AE84" s="18">
        <f>SUM(AE8:AE83)</f>
        <v>0</v>
      </c>
      <c r="AF84" s="18"/>
      <c r="AG84" s="18">
        <f>SUM(AG8:AG83)</f>
        <v>0</v>
      </c>
      <c r="AH84" s="18"/>
      <c r="AI84" s="18">
        <f>SUM(AI8:AI83)</f>
        <v>0</v>
      </c>
      <c r="AJ84" s="18"/>
      <c r="AK84" s="18">
        <f>SUM(AK8:AK83)</f>
        <v>0</v>
      </c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 t="s">
        <v>127</v>
      </c>
      <c r="BH84" s="19">
        <f>SUM(BH11:BH83)</f>
        <v>58525507</v>
      </c>
      <c r="BI84" s="20">
        <f>SUM(BI11:BI83)</f>
        <v>58525507</v>
      </c>
    </row>
    <row r="86" spans="1:61" x14ac:dyDescent="0.25">
      <c r="A86" s="5"/>
      <c r="B86" s="5"/>
      <c r="BH86" s="21"/>
      <c r="BI86" s="22"/>
    </row>
    <row r="87" spans="1:61" x14ac:dyDescent="0.25">
      <c r="E87" s="1"/>
      <c r="BI87" s="23"/>
    </row>
    <row r="88" spans="1:61" x14ac:dyDescent="0.25">
      <c r="E88" s="1"/>
      <c r="G88" s="7"/>
      <c r="H88" s="7"/>
    </row>
    <row r="89" spans="1:61" x14ac:dyDescent="0.25">
      <c r="E89" s="28"/>
    </row>
    <row r="90" spans="1:61" x14ac:dyDescent="0.25">
      <c r="E90" s="7"/>
    </row>
    <row r="91" spans="1:61" x14ac:dyDescent="0.25">
      <c r="E91" s="1"/>
    </row>
    <row r="92" spans="1:61" x14ac:dyDescent="0.25">
      <c r="E92" s="7"/>
      <c r="H92" s="7"/>
      <c r="J92" s="7"/>
      <c r="L92" s="7"/>
      <c r="N92" s="7"/>
      <c r="P92" s="7"/>
      <c r="T92" s="7"/>
      <c r="AM92" s="7"/>
    </row>
    <row r="93" spans="1:61" x14ac:dyDescent="0.25">
      <c r="E93" s="7"/>
      <c r="F93" s="7"/>
      <c r="G93" s="7"/>
      <c r="H93" s="7"/>
      <c r="J93" s="7"/>
      <c r="L93" s="7"/>
      <c r="M93" s="8"/>
      <c r="N93" s="9"/>
      <c r="O93" s="8"/>
      <c r="P93" s="9"/>
      <c r="Q93" s="8"/>
      <c r="R93" s="8"/>
      <c r="S93" s="8"/>
      <c r="T93" s="9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9"/>
    </row>
    <row r="94" spans="1:61" x14ac:dyDescent="0.25">
      <c r="D94" s="5"/>
      <c r="E94" s="27"/>
      <c r="F94" s="25"/>
      <c r="H94" s="7"/>
      <c r="J94" s="7"/>
      <c r="L94" s="7"/>
      <c r="M94" s="8"/>
      <c r="N94" s="9"/>
      <c r="O94" s="8"/>
      <c r="P94" s="9"/>
      <c r="Q94" s="8"/>
      <c r="R94" s="8"/>
      <c r="S94" s="8"/>
      <c r="T94" s="9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9"/>
    </row>
    <row r="95" spans="1:61" x14ac:dyDescent="0.25">
      <c r="D95" s="5"/>
      <c r="E95" s="24"/>
      <c r="F95" s="25"/>
      <c r="H95" s="7"/>
      <c r="J95" s="7"/>
      <c r="L95" s="7"/>
      <c r="M95" s="6"/>
      <c r="N95" s="9"/>
      <c r="O95" s="6"/>
      <c r="P95" s="9"/>
      <c r="Q95" s="6"/>
      <c r="R95" s="6"/>
      <c r="S95" s="6"/>
      <c r="T95" s="9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9"/>
    </row>
    <row r="96" spans="1:61" x14ac:dyDescent="0.25">
      <c r="E96" s="1"/>
      <c r="F96" s="6"/>
      <c r="L96" s="7"/>
      <c r="N96" s="7"/>
      <c r="P96" s="7"/>
      <c r="T96" s="7"/>
      <c r="AM96" s="7"/>
    </row>
    <row r="97" spans="5:39" x14ac:dyDescent="0.25">
      <c r="E97" s="1"/>
      <c r="F97" s="6"/>
      <c r="H97" s="10"/>
      <c r="I97" s="11"/>
      <c r="J97" s="10"/>
      <c r="K97" s="11"/>
      <c r="L97" s="10"/>
      <c r="M97" s="11"/>
      <c r="N97" s="12"/>
      <c r="O97" s="11"/>
      <c r="P97" s="10"/>
      <c r="Q97" s="11"/>
      <c r="R97" s="11"/>
      <c r="S97" s="11"/>
      <c r="T97" s="10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0"/>
    </row>
  </sheetData>
  <mergeCells count="77">
    <mergeCell ref="L6:M6"/>
    <mergeCell ref="AM4:AM7"/>
    <mergeCell ref="AL4:AL7"/>
    <mergeCell ref="X6:Y6"/>
    <mergeCell ref="Z6:AA6"/>
    <mergeCell ref="AB6:AC6"/>
    <mergeCell ref="N6:O6"/>
    <mergeCell ref="P6:Q6"/>
    <mergeCell ref="R6:S6"/>
    <mergeCell ref="T6:U6"/>
    <mergeCell ref="V6:W6"/>
    <mergeCell ref="AD4:AE4"/>
    <mergeCell ref="AD5:AE5"/>
    <mergeCell ref="AD6:AE6"/>
    <mergeCell ref="AF4:AG4"/>
    <mergeCell ref="AF5:AG5"/>
    <mergeCell ref="A1:G1"/>
    <mergeCell ref="A2:G2"/>
    <mergeCell ref="A3:G3"/>
    <mergeCell ref="F4:G4"/>
    <mergeCell ref="AB5:AC5"/>
    <mergeCell ref="J4:K4"/>
    <mergeCell ref="L4:M4"/>
    <mergeCell ref="N4:O4"/>
    <mergeCell ref="P4:Q4"/>
    <mergeCell ref="R4:S4"/>
    <mergeCell ref="T4:U4"/>
    <mergeCell ref="L5:M5"/>
    <mergeCell ref="N5:O5"/>
    <mergeCell ref="F5:G5"/>
    <mergeCell ref="H5:I5"/>
    <mergeCell ref="J5:K5"/>
    <mergeCell ref="A84:D84"/>
    <mergeCell ref="V4:W4"/>
    <mergeCell ref="X4:Y4"/>
    <mergeCell ref="Z4:AA4"/>
    <mergeCell ref="AB4:AC4"/>
    <mergeCell ref="V5:W5"/>
    <mergeCell ref="X5:Y5"/>
    <mergeCell ref="Z5:AA5"/>
    <mergeCell ref="P5:Q5"/>
    <mergeCell ref="R5:S5"/>
    <mergeCell ref="T5:U5"/>
    <mergeCell ref="A4:E6"/>
    <mergeCell ref="H4:I4"/>
    <mergeCell ref="F6:G6"/>
    <mergeCell ref="H6:I6"/>
    <mergeCell ref="J6:K6"/>
    <mergeCell ref="AX4:AX7"/>
    <mergeCell ref="AY4:AY7"/>
    <mergeCell ref="AV4:AV7"/>
    <mergeCell ref="AW4:AW7"/>
    <mergeCell ref="AR4:AR7"/>
    <mergeCell ref="AS4:AS7"/>
    <mergeCell ref="AT4:AT7"/>
    <mergeCell ref="AU4:AU7"/>
    <mergeCell ref="AJ5:AK5"/>
    <mergeCell ref="AJ6:AK6"/>
    <mergeCell ref="AN4:AN7"/>
    <mergeCell ref="AH5:AI5"/>
    <mergeCell ref="AH6:AI6"/>
    <mergeCell ref="F10:AY10"/>
    <mergeCell ref="BE4:BE7"/>
    <mergeCell ref="BF4:BF7"/>
    <mergeCell ref="BG4:BG7"/>
    <mergeCell ref="BH4:BI6"/>
    <mergeCell ref="AZ4:AZ7"/>
    <mergeCell ref="BA4:BA7"/>
    <mergeCell ref="BB4:BB7"/>
    <mergeCell ref="BC4:BC7"/>
    <mergeCell ref="BD4:BD7"/>
    <mergeCell ref="AF6:AG6"/>
    <mergeCell ref="AH4:AI4"/>
    <mergeCell ref="AP4:AP7"/>
    <mergeCell ref="AQ4:AQ7"/>
    <mergeCell ref="AO4:AO7"/>
    <mergeCell ref="AJ4:AK4"/>
  </mergeCells>
  <pageMargins left="0.25" right="0.25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68697-E8A0-461B-A868-AE7CCCE0DF43}">
  <dimension ref="A1:F90"/>
  <sheetViews>
    <sheetView zoomScale="80" zoomScaleNormal="80" workbookViewId="0">
      <pane xSplit="4" ySplit="1" topLeftCell="E57" activePane="bottomRight" state="frozenSplit"/>
      <selection pane="topRight" activeCell="H1" sqref="H1"/>
      <selection pane="bottomLeft" activeCell="A8" sqref="A8"/>
      <selection pane="bottomRight" sqref="A1:F77"/>
    </sheetView>
  </sheetViews>
  <sheetFormatPr baseColWidth="10" defaultColWidth="11.42578125" defaultRowHeight="13.5" x14ac:dyDescent="0.25"/>
  <cols>
    <col min="1" max="1" width="8.140625" style="6" bestFit="1" customWidth="1"/>
    <col min="2" max="2" width="45.5703125" style="36" customWidth="1"/>
    <col min="3" max="3" width="12.42578125" style="1" customWidth="1"/>
    <col min="4" max="4" width="10.85546875" style="6" customWidth="1"/>
    <col min="5" max="5" width="24.85546875" style="1" bestFit="1" customWidth="1"/>
    <col min="6" max="6" width="17.42578125" style="1" bestFit="1" customWidth="1"/>
    <col min="7" max="16384" width="11.42578125" style="1"/>
  </cols>
  <sheetData>
    <row r="1" spans="1:6" ht="82.35" customHeight="1" thickBot="1" x14ac:dyDescent="0.3">
      <c r="A1" s="45" t="s">
        <v>43</v>
      </c>
      <c r="B1" s="46" t="s">
        <v>128</v>
      </c>
      <c r="C1" s="46" t="s">
        <v>46</v>
      </c>
      <c r="D1" s="46" t="s">
        <v>47</v>
      </c>
      <c r="E1" s="47" t="s">
        <v>25</v>
      </c>
      <c r="F1" s="48" t="s">
        <v>26</v>
      </c>
    </row>
    <row r="2" spans="1:6" hidden="1" x14ac:dyDescent="0.25">
      <c r="A2" s="39">
        <v>1</v>
      </c>
      <c r="B2" s="40" t="s">
        <v>50</v>
      </c>
      <c r="C2" s="41" t="s">
        <v>51</v>
      </c>
      <c r="D2" s="42">
        <v>12</v>
      </c>
      <c r="E2" s="43">
        <v>4246472</v>
      </c>
      <c r="F2" s="44">
        <v>50957664</v>
      </c>
    </row>
    <row r="3" spans="1:6" ht="22.7" hidden="1" customHeight="1" x14ac:dyDescent="0.25">
      <c r="A3" s="26">
        <v>2</v>
      </c>
      <c r="B3" s="30" t="s">
        <v>52</v>
      </c>
      <c r="C3" s="34" t="s">
        <v>53</v>
      </c>
      <c r="D3" s="35">
        <v>1</v>
      </c>
      <c r="E3" s="31">
        <v>59560390</v>
      </c>
      <c r="F3" s="38">
        <v>59560390</v>
      </c>
    </row>
    <row r="4" spans="1:6" hidden="1" x14ac:dyDescent="0.25">
      <c r="A4" s="26">
        <v>3</v>
      </c>
      <c r="B4" s="30" t="s">
        <v>54</v>
      </c>
      <c r="C4" s="34" t="s">
        <v>53</v>
      </c>
      <c r="D4" s="35">
        <v>1</v>
      </c>
      <c r="E4" s="31">
        <v>400078</v>
      </c>
      <c r="F4" s="38">
        <v>400078</v>
      </c>
    </row>
    <row r="5" spans="1:6" hidden="1" x14ac:dyDescent="0.25">
      <c r="A5" s="3">
        <v>4</v>
      </c>
      <c r="B5" s="30" t="s">
        <v>55</v>
      </c>
      <c r="C5" s="34" t="s">
        <v>53</v>
      </c>
      <c r="D5" s="35">
        <v>1</v>
      </c>
      <c r="E5" s="31">
        <v>525311</v>
      </c>
      <c r="F5" s="38">
        <v>525311</v>
      </c>
    </row>
    <row r="6" spans="1:6" hidden="1" x14ac:dyDescent="0.25">
      <c r="A6" s="3">
        <v>5</v>
      </c>
      <c r="B6" s="30" t="s">
        <v>56</v>
      </c>
      <c r="C6" s="34" t="s">
        <v>53</v>
      </c>
      <c r="D6" s="35">
        <v>1</v>
      </c>
      <c r="E6" s="31">
        <v>543073</v>
      </c>
      <c r="F6" s="38">
        <v>543073</v>
      </c>
    </row>
    <row r="7" spans="1:6" hidden="1" x14ac:dyDescent="0.25">
      <c r="A7" s="3">
        <v>6</v>
      </c>
      <c r="B7" s="30" t="s">
        <v>57</v>
      </c>
      <c r="C7" s="34" t="s">
        <v>53</v>
      </c>
      <c r="D7" s="35">
        <v>1</v>
      </c>
      <c r="E7" s="31">
        <v>382339</v>
      </c>
      <c r="F7" s="38">
        <v>382339</v>
      </c>
    </row>
    <row r="8" spans="1:6" hidden="1" x14ac:dyDescent="0.25">
      <c r="A8" s="26">
        <v>7</v>
      </c>
      <c r="B8" s="30" t="s">
        <v>58</v>
      </c>
      <c r="C8" s="34" t="s">
        <v>53</v>
      </c>
      <c r="D8" s="35">
        <v>1</v>
      </c>
      <c r="E8" s="31">
        <v>287647</v>
      </c>
      <c r="F8" s="38">
        <v>287647</v>
      </c>
    </row>
    <row r="9" spans="1:6" hidden="1" x14ac:dyDescent="0.25">
      <c r="A9" s="26">
        <v>8</v>
      </c>
      <c r="B9" s="30" t="s">
        <v>59</v>
      </c>
      <c r="C9" s="34" t="s">
        <v>53</v>
      </c>
      <c r="D9" s="35">
        <v>1</v>
      </c>
      <c r="E9" s="31">
        <v>195183</v>
      </c>
      <c r="F9" s="38">
        <v>195183</v>
      </c>
    </row>
    <row r="10" spans="1:6" hidden="1" x14ac:dyDescent="0.25">
      <c r="A10" s="3">
        <v>9</v>
      </c>
      <c r="B10" s="30" t="s">
        <v>60</v>
      </c>
      <c r="C10" s="34" t="s">
        <v>53</v>
      </c>
      <c r="D10" s="35">
        <v>1</v>
      </c>
      <c r="E10" s="31">
        <v>674259</v>
      </c>
      <c r="F10" s="38">
        <v>674259</v>
      </c>
    </row>
    <row r="11" spans="1:6" hidden="1" x14ac:dyDescent="0.25">
      <c r="A11" s="3">
        <v>10</v>
      </c>
      <c r="B11" s="30" t="s">
        <v>61</v>
      </c>
      <c r="C11" s="34" t="s">
        <v>53</v>
      </c>
      <c r="D11" s="35">
        <v>1</v>
      </c>
      <c r="E11" s="31">
        <v>384140</v>
      </c>
      <c r="F11" s="38">
        <v>384140</v>
      </c>
    </row>
    <row r="12" spans="1:6" hidden="1" x14ac:dyDescent="0.25">
      <c r="A12" s="3">
        <v>11</v>
      </c>
      <c r="B12" s="30" t="s">
        <v>62</v>
      </c>
      <c r="C12" s="34" t="s">
        <v>53</v>
      </c>
      <c r="D12" s="35">
        <v>1</v>
      </c>
      <c r="E12" s="31">
        <v>280877</v>
      </c>
      <c r="F12" s="38">
        <v>280877</v>
      </c>
    </row>
    <row r="13" spans="1:6" hidden="1" x14ac:dyDescent="0.25">
      <c r="A13" s="26">
        <v>12</v>
      </c>
      <c r="B13" s="30" t="s">
        <v>63</v>
      </c>
      <c r="C13" s="34" t="s">
        <v>53</v>
      </c>
      <c r="D13" s="35">
        <v>1</v>
      </c>
      <c r="E13" s="31">
        <v>556542</v>
      </c>
      <c r="F13" s="38">
        <v>556542</v>
      </c>
    </row>
    <row r="14" spans="1:6" hidden="1" x14ac:dyDescent="0.25">
      <c r="A14" s="26">
        <v>13</v>
      </c>
      <c r="B14" s="30" t="s">
        <v>64</v>
      </c>
      <c r="C14" s="34" t="s">
        <v>53</v>
      </c>
      <c r="D14" s="35">
        <v>1</v>
      </c>
      <c r="E14" s="31">
        <v>420777</v>
      </c>
      <c r="F14" s="38">
        <v>420777</v>
      </c>
    </row>
    <row r="15" spans="1:6" hidden="1" x14ac:dyDescent="0.25">
      <c r="A15" s="3">
        <v>14</v>
      </c>
      <c r="B15" s="30" t="s">
        <v>65</v>
      </c>
      <c r="C15" s="34" t="s">
        <v>53</v>
      </c>
      <c r="D15" s="35">
        <v>1</v>
      </c>
      <c r="E15" s="31">
        <v>329094</v>
      </c>
      <c r="F15" s="38">
        <v>329094</v>
      </c>
    </row>
    <row r="16" spans="1:6" hidden="1" x14ac:dyDescent="0.25">
      <c r="A16" s="3">
        <v>15</v>
      </c>
      <c r="B16" s="30" t="s">
        <v>66</v>
      </c>
      <c r="C16" s="34" t="s">
        <v>53</v>
      </c>
      <c r="D16" s="35">
        <v>1</v>
      </c>
      <c r="E16" s="31">
        <v>483118</v>
      </c>
      <c r="F16" s="38">
        <v>483118</v>
      </c>
    </row>
    <row r="17" spans="1:6" ht="27" hidden="1" x14ac:dyDescent="0.25">
      <c r="A17" s="3">
        <v>16</v>
      </c>
      <c r="B17" s="30" t="s">
        <v>67</v>
      </c>
      <c r="C17" s="34" t="s">
        <v>53</v>
      </c>
      <c r="D17" s="35">
        <v>1</v>
      </c>
      <c r="E17" s="31">
        <v>111815</v>
      </c>
      <c r="F17" s="38">
        <v>111815</v>
      </c>
    </row>
    <row r="18" spans="1:6" ht="27" hidden="1" x14ac:dyDescent="0.25">
      <c r="A18" s="26">
        <v>17</v>
      </c>
      <c r="B18" s="30" t="s">
        <v>68</v>
      </c>
      <c r="C18" s="34" t="s">
        <v>53</v>
      </c>
      <c r="D18" s="35">
        <v>1</v>
      </c>
      <c r="E18" s="31">
        <v>735025</v>
      </c>
      <c r="F18" s="38">
        <v>735025</v>
      </c>
    </row>
    <row r="19" spans="1:6" hidden="1" x14ac:dyDescent="0.25">
      <c r="A19" s="26">
        <v>18</v>
      </c>
      <c r="B19" s="30" t="s">
        <v>69</v>
      </c>
      <c r="C19" s="34" t="s">
        <v>53</v>
      </c>
      <c r="D19" s="35">
        <v>1</v>
      </c>
      <c r="E19" s="31">
        <v>85290</v>
      </c>
      <c r="F19" s="38">
        <v>85290</v>
      </c>
    </row>
    <row r="20" spans="1:6" ht="27" hidden="1" x14ac:dyDescent="0.25">
      <c r="A20" s="3">
        <v>19</v>
      </c>
      <c r="B20" s="30" t="s">
        <v>70</v>
      </c>
      <c r="C20" s="34" t="s">
        <v>53</v>
      </c>
      <c r="D20" s="35">
        <v>1</v>
      </c>
      <c r="E20" s="31">
        <v>97317</v>
      </c>
      <c r="F20" s="38">
        <v>97317</v>
      </c>
    </row>
    <row r="21" spans="1:6" hidden="1" x14ac:dyDescent="0.25">
      <c r="A21" s="3">
        <v>20</v>
      </c>
      <c r="B21" s="30" t="s">
        <v>71</v>
      </c>
      <c r="C21" s="34" t="s">
        <v>53</v>
      </c>
      <c r="D21" s="35">
        <v>1</v>
      </c>
      <c r="E21" s="31">
        <v>733873</v>
      </c>
      <c r="F21" s="38">
        <v>733873</v>
      </c>
    </row>
    <row r="22" spans="1:6" hidden="1" x14ac:dyDescent="0.25">
      <c r="A22" s="3">
        <v>21</v>
      </c>
      <c r="B22" s="30" t="s">
        <v>72</v>
      </c>
      <c r="C22" s="34" t="s">
        <v>53</v>
      </c>
      <c r="D22" s="35">
        <v>1</v>
      </c>
      <c r="E22" s="31">
        <v>327961</v>
      </c>
      <c r="F22" s="38">
        <v>327961</v>
      </c>
    </row>
    <row r="23" spans="1:6" hidden="1" x14ac:dyDescent="0.25">
      <c r="A23" s="26">
        <v>22</v>
      </c>
      <c r="B23" s="30" t="s">
        <v>73</v>
      </c>
      <c r="C23" s="34" t="s">
        <v>53</v>
      </c>
      <c r="D23" s="35">
        <v>1</v>
      </c>
      <c r="E23" s="31">
        <v>351872</v>
      </c>
      <c r="F23" s="38">
        <v>351872</v>
      </c>
    </row>
    <row r="24" spans="1:6" hidden="1" x14ac:dyDescent="0.25">
      <c r="A24" s="26">
        <v>23</v>
      </c>
      <c r="B24" s="30" t="s">
        <v>74</v>
      </c>
      <c r="C24" s="34" t="s">
        <v>53</v>
      </c>
      <c r="D24" s="35">
        <v>1</v>
      </c>
      <c r="E24" s="31">
        <v>6761</v>
      </c>
      <c r="F24" s="38">
        <v>6761</v>
      </c>
    </row>
    <row r="25" spans="1:6" ht="27" hidden="1" x14ac:dyDescent="0.25">
      <c r="A25" s="3">
        <v>24</v>
      </c>
      <c r="B25" s="30" t="s">
        <v>75</v>
      </c>
      <c r="C25" s="34" t="s">
        <v>53</v>
      </c>
      <c r="D25" s="35">
        <v>1</v>
      </c>
      <c r="E25" s="31">
        <v>3022537</v>
      </c>
      <c r="F25" s="38">
        <v>3022537</v>
      </c>
    </row>
    <row r="26" spans="1:6" ht="27" hidden="1" x14ac:dyDescent="0.25">
      <c r="A26" s="3">
        <v>25</v>
      </c>
      <c r="B26" s="30" t="s">
        <v>76</v>
      </c>
      <c r="C26" s="34" t="s">
        <v>53</v>
      </c>
      <c r="D26" s="35">
        <v>1</v>
      </c>
      <c r="E26" s="31">
        <v>4303066</v>
      </c>
      <c r="F26" s="38">
        <v>4303066</v>
      </c>
    </row>
    <row r="27" spans="1:6" hidden="1" x14ac:dyDescent="0.25">
      <c r="A27" s="3">
        <v>26</v>
      </c>
      <c r="B27" s="30" t="s">
        <v>77</v>
      </c>
      <c r="C27" s="34" t="s">
        <v>53</v>
      </c>
      <c r="D27" s="35">
        <v>1</v>
      </c>
      <c r="E27" s="31">
        <v>1540736</v>
      </c>
      <c r="F27" s="38">
        <v>1540736</v>
      </c>
    </row>
    <row r="28" spans="1:6" hidden="1" x14ac:dyDescent="0.25">
      <c r="A28" s="26">
        <v>27</v>
      </c>
      <c r="B28" s="30" t="s">
        <v>78</v>
      </c>
      <c r="C28" s="34" t="s">
        <v>53</v>
      </c>
      <c r="D28" s="35">
        <v>1</v>
      </c>
      <c r="E28" s="31">
        <v>1323019</v>
      </c>
      <c r="F28" s="38">
        <v>1323019</v>
      </c>
    </row>
    <row r="29" spans="1:6" ht="27" hidden="1" x14ac:dyDescent="0.25">
      <c r="A29" s="26">
        <v>28</v>
      </c>
      <c r="B29" s="30" t="s">
        <v>79</v>
      </c>
      <c r="C29" s="34" t="s">
        <v>53</v>
      </c>
      <c r="D29" s="35">
        <v>1</v>
      </c>
      <c r="E29" s="31">
        <v>413548</v>
      </c>
      <c r="F29" s="38">
        <v>413548</v>
      </c>
    </row>
    <row r="30" spans="1:6" ht="27" hidden="1" x14ac:dyDescent="0.25">
      <c r="A30" s="3">
        <v>29</v>
      </c>
      <c r="B30" s="30" t="s">
        <v>80</v>
      </c>
      <c r="C30" s="34" t="s">
        <v>53</v>
      </c>
      <c r="D30" s="35">
        <v>1</v>
      </c>
      <c r="E30" s="31">
        <v>754978</v>
      </c>
      <c r="F30" s="38">
        <v>754978</v>
      </c>
    </row>
    <row r="31" spans="1:6" hidden="1" x14ac:dyDescent="0.25">
      <c r="A31" s="3">
        <v>30</v>
      </c>
      <c r="B31" s="30" t="s">
        <v>81</v>
      </c>
      <c r="C31" s="34" t="s">
        <v>53</v>
      </c>
      <c r="D31" s="35">
        <v>1</v>
      </c>
      <c r="E31" s="31">
        <v>3787406</v>
      </c>
      <c r="F31" s="38">
        <v>3787406</v>
      </c>
    </row>
    <row r="32" spans="1:6" ht="27" hidden="1" x14ac:dyDescent="0.25">
      <c r="A32" s="3">
        <v>31</v>
      </c>
      <c r="B32" s="30" t="s">
        <v>82</v>
      </c>
      <c r="C32" s="34" t="s">
        <v>53</v>
      </c>
      <c r="D32" s="35">
        <v>1</v>
      </c>
      <c r="E32" s="31">
        <v>3188774</v>
      </c>
      <c r="F32" s="38">
        <v>3188774</v>
      </c>
    </row>
    <row r="33" spans="1:6" hidden="1" x14ac:dyDescent="0.25">
      <c r="A33" s="26">
        <v>32</v>
      </c>
      <c r="B33" s="30" t="s">
        <v>83</v>
      </c>
      <c r="C33" s="34" t="s">
        <v>53</v>
      </c>
      <c r="D33" s="35">
        <v>1</v>
      </c>
      <c r="E33" s="31">
        <v>3366470</v>
      </c>
      <c r="F33" s="38">
        <v>3366470</v>
      </c>
    </row>
    <row r="34" spans="1:6" ht="27" hidden="1" x14ac:dyDescent="0.25">
      <c r="A34" s="26">
        <v>33</v>
      </c>
      <c r="B34" s="30" t="s">
        <v>84</v>
      </c>
      <c r="C34" s="34" t="s">
        <v>53</v>
      </c>
      <c r="D34" s="35">
        <v>1</v>
      </c>
      <c r="E34" s="31">
        <v>3493075</v>
      </c>
      <c r="F34" s="38">
        <v>3493075</v>
      </c>
    </row>
    <row r="35" spans="1:6" ht="27" hidden="1" x14ac:dyDescent="0.25">
      <c r="A35" s="3">
        <v>34</v>
      </c>
      <c r="B35" s="30" t="s">
        <v>85</v>
      </c>
      <c r="C35" s="34" t="s">
        <v>53</v>
      </c>
      <c r="D35" s="35">
        <v>1</v>
      </c>
      <c r="E35" s="31">
        <v>1414739</v>
      </c>
      <c r="F35" s="38">
        <v>1414739</v>
      </c>
    </row>
    <row r="36" spans="1:6" ht="27" hidden="1" x14ac:dyDescent="0.25">
      <c r="A36" s="3">
        <v>35</v>
      </c>
      <c r="B36" s="30" t="s">
        <v>86</v>
      </c>
      <c r="C36" s="34" t="s">
        <v>53</v>
      </c>
      <c r="D36" s="35">
        <v>1</v>
      </c>
      <c r="E36" s="31">
        <v>1070348</v>
      </c>
      <c r="F36" s="38">
        <v>1070348</v>
      </c>
    </row>
    <row r="37" spans="1:6" ht="27" hidden="1" x14ac:dyDescent="0.25">
      <c r="A37" s="3">
        <v>36</v>
      </c>
      <c r="B37" s="30" t="s">
        <v>87</v>
      </c>
      <c r="C37" s="34" t="s">
        <v>53</v>
      </c>
      <c r="D37" s="35">
        <v>1</v>
      </c>
      <c r="E37" s="31">
        <v>1218003</v>
      </c>
      <c r="F37" s="38">
        <v>1218003</v>
      </c>
    </row>
    <row r="38" spans="1:6" ht="27" hidden="1" x14ac:dyDescent="0.25">
      <c r="A38" s="26">
        <v>37</v>
      </c>
      <c r="B38" s="30" t="s">
        <v>88</v>
      </c>
      <c r="C38" s="34" t="s">
        <v>53</v>
      </c>
      <c r="D38" s="35">
        <v>1</v>
      </c>
      <c r="E38" s="31">
        <v>326524</v>
      </c>
      <c r="F38" s="38">
        <v>326524</v>
      </c>
    </row>
    <row r="39" spans="1:6" ht="27" hidden="1" x14ac:dyDescent="0.25">
      <c r="A39" s="26">
        <v>38</v>
      </c>
      <c r="B39" s="30" t="s">
        <v>89</v>
      </c>
      <c r="C39" s="34" t="s">
        <v>53</v>
      </c>
      <c r="D39" s="35">
        <v>1</v>
      </c>
      <c r="E39" s="31">
        <v>2355334</v>
      </c>
      <c r="F39" s="38">
        <v>2355334</v>
      </c>
    </row>
    <row r="40" spans="1:6" ht="27" hidden="1" x14ac:dyDescent="0.25">
      <c r="A40" s="3">
        <v>39</v>
      </c>
      <c r="B40" s="30" t="s">
        <v>90</v>
      </c>
      <c r="C40" s="34" t="s">
        <v>53</v>
      </c>
      <c r="D40" s="35">
        <v>1</v>
      </c>
      <c r="E40" s="31">
        <v>3115967</v>
      </c>
      <c r="F40" s="38">
        <v>3115967</v>
      </c>
    </row>
    <row r="41" spans="1:6" ht="27" hidden="1" x14ac:dyDescent="0.25">
      <c r="A41" s="3">
        <v>40</v>
      </c>
      <c r="B41" s="30" t="s">
        <v>91</v>
      </c>
      <c r="C41" s="34" t="s">
        <v>53</v>
      </c>
      <c r="D41" s="35">
        <v>1</v>
      </c>
      <c r="E41" s="31">
        <v>2488949</v>
      </c>
      <c r="F41" s="38">
        <v>2488949</v>
      </c>
    </row>
    <row r="42" spans="1:6" hidden="1" x14ac:dyDescent="0.25">
      <c r="A42" s="3">
        <v>41</v>
      </c>
      <c r="B42" s="30" t="s">
        <v>92</v>
      </c>
      <c r="C42" s="34" t="s">
        <v>53</v>
      </c>
      <c r="D42" s="35">
        <v>1</v>
      </c>
      <c r="E42" s="31">
        <v>1385881</v>
      </c>
      <c r="F42" s="38">
        <v>1385881</v>
      </c>
    </row>
    <row r="43" spans="1:6" hidden="1" x14ac:dyDescent="0.25">
      <c r="A43" s="26">
        <v>42</v>
      </c>
      <c r="B43" s="30" t="s">
        <v>93</v>
      </c>
      <c r="C43" s="34" t="s">
        <v>53</v>
      </c>
      <c r="D43" s="35">
        <v>1</v>
      </c>
      <c r="E43" s="31">
        <v>2300886</v>
      </c>
      <c r="F43" s="38">
        <v>2300886</v>
      </c>
    </row>
    <row r="44" spans="1:6" hidden="1" x14ac:dyDescent="0.25">
      <c r="A44" s="26">
        <v>43</v>
      </c>
      <c r="B44" s="30" t="s">
        <v>94</v>
      </c>
      <c r="C44" s="34" t="s">
        <v>53</v>
      </c>
      <c r="D44" s="35">
        <v>1</v>
      </c>
      <c r="E44" s="31">
        <v>1168099</v>
      </c>
      <c r="F44" s="38">
        <v>1168099</v>
      </c>
    </row>
    <row r="45" spans="1:6" hidden="1" x14ac:dyDescent="0.25">
      <c r="A45" s="3">
        <v>44</v>
      </c>
      <c r="B45" s="30" t="s">
        <v>95</v>
      </c>
      <c r="C45" s="34" t="s">
        <v>53</v>
      </c>
      <c r="D45" s="35">
        <v>1</v>
      </c>
      <c r="E45" s="31">
        <v>1395096</v>
      </c>
      <c r="F45" s="38">
        <v>1395096</v>
      </c>
    </row>
    <row r="46" spans="1:6" ht="27" hidden="1" x14ac:dyDescent="0.25">
      <c r="A46" s="3">
        <v>45</v>
      </c>
      <c r="B46" s="30" t="s">
        <v>96</v>
      </c>
      <c r="C46" s="34" t="s">
        <v>53</v>
      </c>
      <c r="D46" s="35">
        <v>1</v>
      </c>
      <c r="E46" s="31">
        <v>1900827</v>
      </c>
      <c r="F46" s="38">
        <v>1900827</v>
      </c>
    </row>
    <row r="47" spans="1:6" ht="40.5" hidden="1" x14ac:dyDescent="0.25">
      <c r="A47" s="3">
        <v>46</v>
      </c>
      <c r="B47" s="30" t="s">
        <v>97</v>
      </c>
      <c r="C47" s="34" t="s">
        <v>53</v>
      </c>
      <c r="D47" s="35">
        <v>1</v>
      </c>
      <c r="E47" s="31">
        <v>123406</v>
      </c>
      <c r="F47" s="38">
        <v>123406</v>
      </c>
    </row>
    <row r="48" spans="1:6" hidden="1" x14ac:dyDescent="0.25">
      <c r="A48" s="26">
        <v>47</v>
      </c>
      <c r="B48" s="30" t="s">
        <v>98</v>
      </c>
      <c r="C48" s="34" t="s">
        <v>53</v>
      </c>
      <c r="D48" s="35">
        <v>1</v>
      </c>
      <c r="E48" s="31">
        <v>329424</v>
      </c>
      <c r="F48" s="38">
        <v>329424</v>
      </c>
    </row>
    <row r="49" spans="1:6" hidden="1" x14ac:dyDescent="0.25">
      <c r="A49" s="26">
        <v>48</v>
      </c>
      <c r="B49" s="30" t="s">
        <v>99</v>
      </c>
      <c r="C49" s="34" t="s">
        <v>53</v>
      </c>
      <c r="D49" s="35">
        <v>1</v>
      </c>
      <c r="E49" s="31">
        <v>424549</v>
      </c>
      <c r="F49" s="38">
        <v>424549</v>
      </c>
    </row>
    <row r="50" spans="1:6" hidden="1" x14ac:dyDescent="0.25">
      <c r="A50" s="3">
        <v>49</v>
      </c>
      <c r="B50" s="30" t="s">
        <v>100</v>
      </c>
      <c r="C50" s="34" t="s">
        <v>53</v>
      </c>
      <c r="D50" s="35">
        <v>1</v>
      </c>
      <c r="E50" s="31">
        <v>496985</v>
      </c>
      <c r="F50" s="38">
        <v>496985</v>
      </c>
    </row>
    <row r="51" spans="1:6" hidden="1" x14ac:dyDescent="0.25">
      <c r="A51" s="3">
        <v>50</v>
      </c>
      <c r="B51" s="30" t="s">
        <v>101</v>
      </c>
      <c r="C51" s="34" t="s">
        <v>53</v>
      </c>
      <c r="D51" s="35">
        <v>1</v>
      </c>
      <c r="E51" s="31">
        <v>287014</v>
      </c>
      <c r="F51" s="38">
        <v>287014</v>
      </c>
    </row>
    <row r="52" spans="1:6" hidden="1" x14ac:dyDescent="0.25">
      <c r="A52" s="3">
        <v>51</v>
      </c>
      <c r="B52" s="30" t="s">
        <v>102</v>
      </c>
      <c r="C52" s="34" t="s">
        <v>53</v>
      </c>
      <c r="D52" s="35">
        <v>1</v>
      </c>
      <c r="E52" s="31">
        <v>38850</v>
      </c>
      <c r="F52" s="38">
        <v>38850</v>
      </c>
    </row>
    <row r="53" spans="1:6" hidden="1" x14ac:dyDescent="0.25">
      <c r="A53" s="26">
        <v>52</v>
      </c>
      <c r="B53" s="30" t="s">
        <v>103</v>
      </c>
      <c r="C53" s="34" t="s">
        <v>53</v>
      </c>
      <c r="D53" s="35">
        <v>1</v>
      </c>
      <c r="E53" s="31">
        <v>76414</v>
      </c>
      <c r="F53" s="38">
        <v>76414</v>
      </c>
    </row>
    <row r="54" spans="1:6" hidden="1" x14ac:dyDescent="0.25">
      <c r="A54" s="26">
        <v>53</v>
      </c>
      <c r="B54" s="30" t="s">
        <v>104</v>
      </c>
      <c r="C54" s="34" t="s">
        <v>53</v>
      </c>
      <c r="D54" s="35">
        <v>1</v>
      </c>
      <c r="E54" s="31">
        <v>113441</v>
      </c>
      <c r="F54" s="38">
        <v>113441</v>
      </c>
    </row>
    <row r="55" spans="1:6" hidden="1" x14ac:dyDescent="0.25">
      <c r="A55" s="3">
        <v>54</v>
      </c>
      <c r="B55" s="30" t="s">
        <v>105</v>
      </c>
      <c r="C55" s="34" t="s">
        <v>53</v>
      </c>
      <c r="D55" s="35">
        <v>1</v>
      </c>
      <c r="E55" s="31">
        <v>42101</v>
      </c>
      <c r="F55" s="38">
        <v>42101</v>
      </c>
    </row>
    <row r="56" spans="1:6" hidden="1" x14ac:dyDescent="0.25">
      <c r="A56" s="3">
        <v>55</v>
      </c>
      <c r="B56" s="30" t="s">
        <v>106</v>
      </c>
      <c r="C56" s="34" t="s">
        <v>53</v>
      </c>
      <c r="D56" s="35">
        <v>1</v>
      </c>
      <c r="E56" s="31">
        <v>28823</v>
      </c>
      <c r="F56" s="38">
        <v>28823</v>
      </c>
    </row>
    <row r="57" spans="1:6" hidden="1" x14ac:dyDescent="0.25">
      <c r="A57" s="3">
        <v>56</v>
      </c>
      <c r="B57" s="30" t="s">
        <v>107</v>
      </c>
      <c r="C57" s="34" t="s">
        <v>53</v>
      </c>
      <c r="D57" s="35">
        <v>1</v>
      </c>
      <c r="E57" s="31">
        <v>76960</v>
      </c>
      <c r="F57" s="38">
        <v>76960</v>
      </c>
    </row>
    <row r="58" spans="1:6" hidden="1" x14ac:dyDescent="0.25">
      <c r="A58" s="26">
        <v>57</v>
      </c>
      <c r="B58" s="30" t="s">
        <v>108</v>
      </c>
      <c r="C58" s="34" t="s">
        <v>53</v>
      </c>
      <c r="D58" s="35">
        <v>1</v>
      </c>
      <c r="E58" s="31">
        <v>102389</v>
      </c>
      <c r="F58" s="38">
        <v>102389</v>
      </c>
    </row>
    <row r="59" spans="1:6" hidden="1" x14ac:dyDescent="0.25">
      <c r="A59" s="26">
        <v>58</v>
      </c>
      <c r="B59" s="30" t="s">
        <v>109</v>
      </c>
      <c r="C59" s="34" t="s">
        <v>53</v>
      </c>
      <c r="D59" s="35">
        <v>1</v>
      </c>
      <c r="E59" s="31">
        <v>33226</v>
      </c>
      <c r="F59" s="38">
        <v>33226</v>
      </c>
    </row>
    <row r="60" spans="1:6" ht="27" hidden="1" x14ac:dyDescent="0.25">
      <c r="A60" s="3">
        <v>59</v>
      </c>
      <c r="B60" s="30" t="s">
        <v>110</v>
      </c>
      <c r="C60" s="34" t="s">
        <v>53</v>
      </c>
      <c r="D60" s="35">
        <v>1</v>
      </c>
      <c r="E60" s="31">
        <v>154165</v>
      </c>
      <c r="F60" s="38">
        <v>154165</v>
      </c>
    </row>
    <row r="61" spans="1:6" hidden="1" x14ac:dyDescent="0.25">
      <c r="A61" s="3">
        <v>60</v>
      </c>
      <c r="B61" s="30" t="s">
        <v>111</v>
      </c>
      <c r="C61" s="34" t="s">
        <v>53</v>
      </c>
      <c r="D61" s="35">
        <v>1</v>
      </c>
      <c r="E61" s="31">
        <v>192404</v>
      </c>
      <c r="F61" s="38">
        <v>192404</v>
      </c>
    </row>
    <row r="62" spans="1:6" ht="27" hidden="1" x14ac:dyDescent="0.25">
      <c r="A62" s="3">
        <v>61</v>
      </c>
      <c r="B62" s="30" t="s">
        <v>112</v>
      </c>
      <c r="C62" s="34" t="s">
        <v>53</v>
      </c>
      <c r="D62" s="35">
        <v>1</v>
      </c>
      <c r="E62" s="31">
        <v>390982</v>
      </c>
      <c r="F62" s="38">
        <v>390982</v>
      </c>
    </row>
    <row r="63" spans="1:6" hidden="1" x14ac:dyDescent="0.25">
      <c r="A63" s="26">
        <v>62</v>
      </c>
      <c r="B63" s="30" t="s">
        <v>113</v>
      </c>
      <c r="C63" s="34" t="s">
        <v>53</v>
      </c>
      <c r="D63" s="35">
        <v>1</v>
      </c>
      <c r="E63" s="31">
        <v>64823</v>
      </c>
      <c r="F63" s="38">
        <v>64823</v>
      </c>
    </row>
    <row r="64" spans="1:6" hidden="1" x14ac:dyDescent="0.25">
      <c r="A64" s="26">
        <v>63</v>
      </c>
      <c r="B64" s="30" t="s">
        <v>114</v>
      </c>
      <c r="C64" s="34" t="s">
        <v>53</v>
      </c>
      <c r="D64" s="35">
        <v>1</v>
      </c>
      <c r="E64" s="31">
        <v>100284</v>
      </c>
      <c r="F64" s="38">
        <v>100284</v>
      </c>
    </row>
    <row r="65" spans="1:6" ht="27" hidden="1" x14ac:dyDescent="0.25">
      <c r="A65" s="3">
        <v>64</v>
      </c>
      <c r="B65" s="30" t="s">
        <v>115</v>
      </c>
      <c r="C65" s="34" t="s">
        <v>53</v>
      </c>
      <c r="D65" s="35">
        <v>1</v>
      </c>
      <c r="E65" s="31">
        <v>251006</v>
      </c>
      <c r="F65" s="38">
        <v>251006</v>
      </c>
    </row>
    <row r="66" spans="1:6" hidden="1" x14ac:dyDescent="0.25">
      <c r="A66" s="3">
        <v>65</v>
      </c>
      <c r="B66" s="30" t="s">
        <v>116</v>
      </c>
      <c r="C66" s="34" t="s">
        <v>53</v>
      </c>
      <c r="D66" s="35">
        <v>1</v>
      </c>
      <c r="E66" s="31">
        <v>259561</v>
      </c>
      <c r="F66" s="38">
        <v>259561</v>
      </c>
    </row>
    <row r="67" spans="1:6" x14ac:dyDescent="0.25">
      <c r="A67" s="3">
        <v>66</v>
      </c>
      <c r="B67" s="30" t="s">
        <v>117</v>
      </c>
      <c r="C67" s="34" t="s">
        <v>53</v>
      </c>
      <c r="D67" s="35">
        <v>1</v>
      </c>
      <c r="E67" s="31">
        <v>43541</v>
      </c>
      <c r="F67" s="38">
        <v>43541</v>
      </c>
    </row>
    <row r="68" spans="1:6" ht="27" x14ac:dyDescent="0.25">
      <c r="A68" s="26">
        <v>67</v>
      </c>
      <c r="B68" s="30" t="s">
        <v>118</v>
      </c>
      <c r="C68" s="34" t="s">
        <v>53</v>
      </c>
      <c r="D68" s="35">
        <v>1</v>
      </c>
      <c r="E68" s="31">
        <v>169492</v>
      </c>
      <c r="F68" s="38">
        <v>169492</v>
      </c>
    </row>
    <row r="69" spans="1:6" x14ac:dyDescent="0.25">
      <c r="A69" s="26">
        <v>68</v>
      </c>
      <c r="B69" s="30" t="s">
        <v>119</v>
      </c>
      <c r="C69" s="34" t="s">
        <v>53</v>
      </c>
      <c r="D69" s="35">
        <v>1</v>
      </c>
      <c r="E69" s="31">
        <v>289195</v>
      </c>
      <c r="F69" s="38">
        <v>289195</v>
      </c>
    </row>
    <row r="70" spans="1:6" x14ac:dyDescent="0.25">
      <c r="A70" s="3">
        <v>69</v>
      </c>
      <c r="B70" s="30" t="s">
        <v>120</v>
      </c>
      <c r="C70" s="34" t="s">
        <v>53</v>
      </c>
      <c r="D70" s="35">
        <v>1</v>
      </c>
      <c r="E70" s="31">
        <v>443714</v>
      </c>
      <c r="F70" s="38">
        <v>443714</v>
      </c>
    </row>
    <row r="71" spans="1:6" ht="27" x14ac:dyDescent="0.25">
      <c r="A71" s="3">
        <v>70</v>
      </c>
      <c r="B71" s="30" t="s">
        <v>121</v>
      </c>
      <c r="C71" s="34" t="s">
        <v>53</v>
      </c>
      <c r="D71" s="35">
        <v>1</v>
      </c>
      <c r="E71" s="31">
        <v>90750</v>
      </c>
      <c r="F71" s="38">
        <v>90750</v>
      </c>
    </row>
    <row r="72" spans="1:6" ht="27" x14ac:dyDescent="0.25">
      <c r="A72" s="3">
        <v>71</v>
      </c>
      <c r="B72" s="30" t="s">
        <v>122</v>
      </c>
      <c r="C72" s="34" t="s">
        <v>53</v>
      </c>
      <c r="D72" s="35">
        <v>1</v>
      </c>
      <c r="E72" s="31">
        <v>17274</v>
      </c>
      <c r="F72" s="38">
        <v>17274</v>
      </c>
    </row>
    <row r="73" spans="1:6" ht="67.5" x14ac:dyDescent="0.25">
      <c r="A73" s="26">
        <v>72</v>
      </c>
      <c r="B73" s="30" t="s">
        <v>123</v>
      </c>
      <c r="C73" s="34" t="s">
        <v>53</v>
      </c>
      <c r="D73" s="35">
        <v>1</v>
      </c>
      <c r="E73" s="31">
        <v>95734</v>
      </c>
      <c r="F73" s="38">
        <v>95734</v>
      </c>
    </row>
    <row r="74" spans="1:6" ht="27" x14ac:dyDescent="0.25">
      <c r="A74" s="26">
        <v>73</v>
      </c>
      <c r="B74" s="30" t="s">
        <v>124</v>
      </c>
      <c r="C74" s="34" t="s">
        <v>53</v>
      </c>
      <c r="D74" s="35">
        <v>1</v>
      </c>
      <c r="E74" s="31">
        <v>186636</v>
      </c>
      <c r="F74" s="38">
        <v>186636</v>
      </c>
    </row>
    <row r="75" spans="1:6" ht="27" x14ac:dyDescent="0.25">
      <c r="A75" s="3">
        <v>74</v>
      </c>
      <c r="B75" s="30" t="s">
        <v>125</v>
      </c>
      <c r="C75" s="34" t="s">
        <v>53</v>
      </c>
      <c r="D75" s="35">
        <v>1</v>
      </c>
      <c r="E75" s="31">
        <v>159754</v>
      </c>
      <c r="F75" s="38">
        <v>159754</v>
      </c>
    </row>
    <row r="76" spans="1:6" x14ac:dyDescent="0.25">
      <c r="A76" s="3">
        <v>75</v>
      </c>
      <c r="B76" s="30" t="s">
        <v>126</v>
      </c>
      <c r="C76" s="34" t="s">
        <v>53</v>
      </c>
      <c r="D76" s="35">
        <v>1</v>
      </c>
      <c r="E76" s="31">
        <v>195996</v>
      </c>
      <c r="F76" s="38">
        <v>195996</v>
      </c>
    </row>
    <row r="77" spans="1:6" s="4" customFormat="1" ht="15" x14ac:dyDescent="0.2">
      <c r="A77" s="85" t="s">
        <v>127</v>
      </c>
      <c r="B77" s="85"/>
      <c r="C77" s="85"/>
      <c r="D77" s="49"/>
      <c r="E77" s="50">
        <v>122332369</v>
      </c>
      <c r="F77" s="51">
        <v>169043561</v>
      </c>
    </row>
    <row r="79" spans="1:6" x14ac:dyDescent="0.25">
      <c r="A79" s="5"/>
      <c r="B79" s="37"/>
      <c r="E79" s="21"/>
      <c r="F79" s="22"/>
    </row>
    <row r="80" spans="1:6" x14ac:dyDescent="0.25">
      <c r="D80" s="1"/>
      <c r="F80" s="23"/>
    </row>
    <row r="81" spans="3:4" x14ac:dyDescent="0.25">
      <c r="D81" s="1"/>
    </row>
    <row r="82" spans="3:4" x14ac:dyDescent="0.25">
      <c r="D82" s="28"/>
    </row>
    <row r="83" spans="3:4" x14ac:dyDescent="0.25">
      <c r="D83" s="7"/>
    </row>
    <row r="84" spans="3:4" x14ac:dyDescent="0.25">
      <c r="D84" s="1"/>
    </row>
    <row r="85" spans="3:4" x14ac:dyDescent="0.25">
      <c r="D85" s="7"/>
    </row>
    <row r="86" spans="3:4" x14ac:dyDescent="0.25">
      <c r="D86" s="7"/>
    </row>
    <row r="87" spans="3:4" x14ac:dyDescent="0.25">
      <c r="C87" s="5"/>
      <c r="D87" s="27"/>
    </row>
    <row r="88" spans="3:4" x14ac:dyDescent="0.25">
      <c r="C88" s="5"/>
      <c r="D88" s="24"/>
    </row>
    <row r="89" spans="3:4" x14ac:dyDescent="0.25">
      <c r="D89" s="1"/>
    </row>
    <row r="90" spans="3:4" x14ac:dyDescent="0.25">
      <c r="D90" s="1"/>
    </row>
  </sheetData>
  <mergeCells count="1">
    <mergeCell ref="A77:C77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DATOS PARA EL ANEXO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Camila Ramirez Munoz</dc:creator>
  <cp:keywords/>
  <dc:description/>
  <cp:lastModifiedBy>Sistemas Chapinero</cp:lastModifiedBy>
  <cp:revision/>
  <dcterms:created xsi:type="dcterms:W3CDTF">2023-07-13T17:57:16Z</dcterms:created>
  <dcterms:modified xsi:type="dcterms:W3CDTF">2026-09-09T21:30:46Z</dcterms:modified>
  <cp:category/>
  <cp:contentStatus/>
</cp:coreProperties>
</file>