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RO_CONTRATOS\Desktop\CONTRATACION 2026\1. ESTUDIOS DE MERCADO 2026\1. GENERAL\22. CAFETERIA\"/>
    </mc:Choice>
  </mc:AlternateContent>
  <xr:revisionPtr revIDLastSave="0" documentId="13_ncr:1_{D23AC8F5-D7B7-4737-96D7-DFCB2D5B9CD4}" xr6:coauthVersionLast="47" xr6:coauthVersionMax="47" xr10:uidLastSave="{00000000-0000-0000-0000-000000000000}"/>
  <bookViews>
    <workbookView xWindow="-120" yWindow="-120" windowWidth="29040" windowHeight="15840" xr2:uid="{EAB23ADB-25B1-402F-B8F7-A3E866594A67}"/>
  </bookViews>
  <sheets>
    <sheet name="Hoja 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Z15" i="1" l="1"/>
  <c r="Z8" i="1"/>
  <c r="Q19" i="1" l="1"/>
  <c r="R19" i="1" s="1"/>
  <c r="Q18" i="1"/>
  <c r="R18" i="1" s="1"/>
  <c r="Q17" i="1"/>
  <c r="R17" i="1" s="1"/>
  <c r="Q16" i="1"/>
  <c r="R16" i="1" s="1"/>
  <c r="S16" i="1" s="1"/>
  <c r="Q15" i="1"/>
  <c r="R15" i="1" s="1"/>
  <c r="Q14" i="1"/>
  <c r="R14" i="1" s="1"/>
  <c r="Q13" i="1"/>
  <c r="R13" i="1" s="1"/>
  <c r="Q12" i="1"/>
  <c r="R12" i="1" s="1"/>
  <c r="S12" i="1" s="1"/>
  <c r="Q11" i="1"/>
  <c r="R11" i="1" s="1"/>
  <c r="Q10" i="1"/>
  <c r="R10" i="1" s="1"/>
  <c r="Q9" i="1"/>
  <c r="R9" i="1" s="1"/>
  <c r="Q8" i="1"/>
  <c r="R8" i="1" s="1"/>
  <c r="Q7" i="1"/>
  <c r="R7" i="1" s="1"/>
  <c r="Q6" i="1"/>
  <c r="R6" i="1" s="1"/>
  <c r="Q5" i="1"/>
  <c r="R5" i="1" s="1"/>
  <c r="Q4" i="1"/>
  <c r="R4" i="1" s="1"/>
  <c r="S4" i="1" s="1"/>
  <c r="U5" i="1"/>
  <c r="U6" i="1"/>
  <c r="U7" i="1"/>
  <c r="U9" i="1"/>
  <c r="U10" i="1"/>
  <c r="U11" i="1"/>
  <c r="U12" i="1"/>
  <c r="U13" i="1"/>
  <c r="U4" i="1"/>
  <c r="G5" i="1"/>
  <c r="H5" i="1" s="1"/>
  <c r="G6" i="1"/>
  <c r="H6" i="1" s="1"/>
  <c r="G7" i="1"/>
  <c r="H7" i="1" s="1"/>
  <c r="G8" i="1"/>
  <c r="H8" i="1" s="1"/>
  <c r="G9" i="1"/>
  <c r="H9" i="1" s="1"/>
  <c r="G10" i="1"/>
  <c r="H10" i="1" s="1"/>
  <c r="G11" i="1"/>
  <c r="H11" i="1" s="1"/>
  <c r="G12" i="1"/>
  <c r="H12" i="1" s="1"/>
  <c r="G13" i="1"/>
  <c r="H13" i="1" s="1"/>
  <c r="G14" i="1"/>
  <c r="H14" i="1" s="1"/>
  <c r="G15" i="1"/>
  <c r="H15" i="1" s="1"/>
  <c r="G16" i="1"/>
  <c r="H16" i="1" s="1"/>
  <c r="G17" i="1"/>
  <c r="H17" i="1" s="1"/>
  <c r="G18" i="1"/>
  <c r="H18" i="1" s="1"/>
  <c r="G19" i="1"/>
  <c r="H19" i="1" s="1"/>
  <c r="G4" i="1"/>
  <c r="H4" i="1" s="1"/>
  <c r="L9" i="1"/>
  <c r="M9" i="1" s="1"/>
  <c r="V9" i="1"/>
  <c r="W9" i="1"/>
  <c r="X9" i="1"/>
  <c r="Y9" i="1"/>
  <c r="L10" i="1"/>
  <c r="M10" i="1" s="1"/>
  <c r="V10" i="1"/>
  <c r="W10" i="1"/>
  <c r="X10" i="1"/>
  <c r="Y10" i="1"/>
  <c r="L11" i="1"/>
  <c r="M11" i="1" s="1"/>
  <c r="V11" i="1"/>
  <c r="W11" i="1"/>
  <c r="X11" i="1"/>
  <c r="Y11" i="1"/>
  <c r="L12" i="1"/>
  <c r="M12" i="1" s="1"/>
  <c r="V12" i="1"/>
  <c r="W12" i="1"/>
  <c r="X12" i="1"/>
  <c r="Y12" i="1"/>
  <c r="L13" i="1"/>
  <c r="M13" i="1" s="1"/>
  <c r="V13" i="1"/>
  <c r="W13" i="1"/>
  <c r="X13" i="1"/>
  <c r="Y13" i="1"/>
  <c r="L14" i="1"/>
  <c r="M14" i="1" s="1"/>
  <c r="V14" i="1"/>
  <c r="W14" i="1"/>
  <c r="X14" i="1"/>
  <c r="Y14" i="1"/>
  <c r="L15" i="1"/>
  <c r="M15" i="1" s="1"/>
  <c r="V15" i="1"/>
  <c r="W15" i="1"/>
  <c r="X15" i="1"/>
  <c r="Y15" i="1"/>
  <c r="L16" i="1"/>
  <c r="M16" i="1" s="1"/>
  <c r="V16" i="1"/>
  <c r="W16" i="1"/>
  <c r="X16" i="1"/>
  <c r="Y16" i="1"/>
  <c r="L17" i="1"/>
  <c r="M17" i="1" s="1"/>
  <c r="V17" i="1"/>
  <c r="W17" i="1"/>
  <c r="X17" i="1"/>
  <c r="Y17" i="1"/>
  <c r="L18" i="1"/>
  <c r="M18" i="1" s="1"/>
  <c r="V18" i="1"/>
  <c r="W18" i="1"/>
  <c r="X18" i="1"/>
  <c r="Y18" i="1"/>
  <c r="L19" i="1"/>
  <c r="M19" i="1" s="1"/>
  <c r="V19" i="1"/>
  <c r="W19" i="1"/>
  <c r="X19" i="1"/>
  <c r="Y19" i="1"/>
  <c r="L8" i="1"/>
  <c r="M8" i="1" s="1"/>
  <c r="L7" i="1"/>
  <c r="M7" i="1" s="1"/>
  <c r="L6" i="1"/>
  <c r="M6" i="1" s="1"/>
  <c r="L5" i="1"/>
  <c r="M5" i="1" s="1"/>
  <c r="L4" i="1"/>
  <c r="M4" i="1" s="1"/>
  <c r="X5" i="1"/>
  <c r="X6" i="1"/>
  <c r="X7" i="1"/>
  <c r="X8" i="1"/>
  <c r="X4" i="1"/>
  <c r="W5" i="1"/>
  <c r="W6" i="1"/>
  <c r="W7" i="1"/>
  <c r="W8" i="1"/>
  <c r="W4" i="1"/>
  <c r="Y5" i="1"/>
  <c r="Y6" i="1"/>
  <c r="Y7" i="1"/>
  <c r="Y8" i="1"/>
  <c r="Y4" i="1"/>
  <c r="V7" i="1"/>
  <c r="V5" i="1"/>
  <c r="V6" i="1"/>
  <c r="V8" i="1"/>
  <c r="V4" i="1"/>
  <c r="I11" i="1" l="1"/>
  <c r="Z11" i="1"/>
  <c r="I18" i="1"/>
  <c r="Z18" i="1"/>
  <c r="I14" i="1"/>
  <c r="Z14" i="1"/>
  <c r="AA14" i="1" s="1"/>
  <c r="I7" i="1"/>
  <c r="Z7" i="1"/>
  <c r="I17" i="1"/>
  <c r="Z17" i="1"/>
  <c r="AA17" i="1" s="1"/>
  <c r="I13" i="1"/>
  <c r="Z13" i="1"/>
  <c r="I10" i="1"/>
  <c r="Z10" i="1"/>
  <c r="AA10" i="1" s="1"/>
  <c r="I6" i="1"/>
  <c r="Z6" i="1"/>
  <c r="AA6" i="1" s="1"/>
  <c r="I4" i="1"/>
  <c r="Z4" i="1"/>
  <c r="AA4" i="1" s="1"/>
  <c r="I16" i="1"/>
  <c r="Z16" i="1"/>
  <c r="I12" i="1"/>
  <c r="Z12" i="1"/>
  <c r="AA12" i="1" s="1"/>
  <c r="I9" i="1"/>
  <c r="Z9" i="1"/>
  <c r="AA9" i="1" s="1"/>
  <c r="I5" i="1"/>
  <c r="Z5" i="1"/>
  <c r="AA5" i="1" s="1"/>
  <c r="I19" i="1"/>
  <c r="Z19" i="1"/>
  <c r="I15" i="1"/>
  <c r="I8" i="1"/>
  <c r="AA8" i="1"/>
  <c r="AA11" i="1"/>
  <c r="AA13" i="1"/>
  <c r="S13" i="1"/>
  <c r="AA16" i="1"/>
  <c r="S8" i="1"/>
  <c r="S14" i="1"/>
  <c r="AA18" i="1"/>
  <c r="S18" i="1"/>
  <c r="S19" i="1"/>
  <c r="S15" i="1"/>
  <c r="S11" i="1"/>
  <c r="S7" i="1"/>
  <c r="S10" i="1"/>
  <c r="S6" i="1"/>
  <c r="S17" i="1"/>
  <c r="S9" i="1"/>
  <c r="S5" i="1"/>
  <c r="AA15" i="1"/>
  <c r="N19" i="1"/>
  <c r="AA19" i="1"/>
  <c r="N15" i="1"/>
  <c r="N13" i="1"/>
  <c r="N17" i="1"/>
  <c r="N18" i="1"/>
  <c r="N16" i="1"/>
  <c r="N14" i="1"/>
  <c r="N12" i="1"/>
  <c r="N11" i="1"/>
  <c r="N10" i="1"/>
  <c r="N9" i="1"/>
  <c r="N8" i="1"/>
  <c r="N7" i="1"/>
  <c r="AA7" i="1"/>
  <c r="N6" i="1"/>
  <c r="N5" i="1"/>
  <c r="N4" i="1"/>
  <c r="I20" i="1"/>
  <c r="U20" i="1"/>
  <c r="AA20" i="1" l="1"/>
  <c r="S20" i="1"/>
  <c r="N20" i="1"/>
</calcChain>
</file>

<file path=xl/sharedStrings.xml><?xml version="1.0" encoding="utf-8"?>
<sst xmlns="http://schemas.openxmlformats.org/spreadsheetml/2006/main" count="80" uniqueCount="46">
  <si>
    <t>Ítem</t>
  </si>
  <si>
    <t>Unidad de medida</t>
  </si>
  <si>
    <t>Can</t>
  </si>
  <si>
    <t>Valor Unitario</t>
  </si>
  <si>
    <t>Valor IVA</t>
  </si>
  <si>
    <t>Descripción</t>
  </si>
  <si>
    <t>Unidad de Medida</t>
  </si>
  <si>
    <t>TOTALES</t>
  </si>
  <si>
    <t>(%) IVA</t>
  </si>
  <si>
    <t>Sub Total (Uni+IVA)</t>
  </si>
  <si>
    <t>Valor Total</t>
  </si>
  <si>
    <t>TOTAL</t>
  </si>
  <si>
    <t>MUNICIPIO DE ANAPOIMA</t>
  </si>
  <si>
    <r>
      <rPr>
        <b/>
        <sz val="8"/>
        <color theme="1"/>
        <rFont val="Calibri"/>
        <family val="2"/>
        <scheme val="minor"/>
      </rPr>
      <t xml:space="preserve">Elaboró: </t>
    </r>
    <r>
      <rPr>
        <sz val="8"/>
        <color theme="1"/>
        <rFont val="Calibri"/>
        <family val="2"/>
        <scheme val="minor"/>
      </rPr>
      <t>Camila Moreno Sánchez - Profesional Universitario - Secretaría de Contratación</t>
    </r>
  </si>
  <si>
    <r>
      <rPr>
        <b/>
        <sz val="8"/>
        <color theme="1"/>
        <rFont val="Calibri"/>
        <family val="2"/>
        <scheme val="minor"/>
      </rPr>
      <t xml:space="preserve">Aprobó: </t>
    </r>
    <r>
      <rPr>
        <sz val="8"/>
        <color theme="1"/>
        <rFont val="Calibri"/>
        <family val="2"/>
        <scheme val="minor"/>
      </rPr>
      <t>Yaned Garzón Chaparro - Secretaria de Despacho - Secretaría de Contratación</t>
    </r>
  </si>
  <si>
    <t>PRESUPUESTO OFICIAL ALCALDÍA DE ANAPOIMA</t>
  </si>
  <si>
    <t>MINIMA 2026</t>
  </si>
  <si>
    <t xml:space="preserve">AGUA  
Con las siguientes especificaciones técnicas: Ingredientes agua 100% natural, potable y purificada, apta para consumo humano- MARCA RECONOCIDA 
Presentación Botellón x 20 litros
</t>
  </si>
  <si>
    <t>BOTELLON</t>
  </si>
  <si>
    <t xml:space="preserve">CAFÉ
Con las siguientes especificaciones técnicas: Producto granulado, Marca reconocida en el mercado, Instantáneo
Se anexa imagen de referencia
frascos X 250 gramos cada uno
</t>
  </si>
  <si>
    <t>UNIDAD</t>
  </si>
  <si>
    <t xml:space="preserve">CAFÉ
CAFE MOLIDO  1000G
Con las siguientes especificaciones técnicas: Producto molido
Cafe tostado y molido, Dimensiones: 9,7cm x 13,1cm x 31,5cm
Marca reconocida en el mercado Se anexa imagen de referencia
</t>
  </si>
  <si>
    <t xml:space="preserve">TOALLA
Con las siguientes especificaciones técnicas: Marca reconocida en el mercado, multiusos de cocina, multicorte, Dimensiones de las hojas 22,3 cm X 11,3 cm, Doble hoja decoradas
</t>
  </si>
  <si>
    <t>ROLLO</t>
  </si>
  <si>
    <t xml:space="preserve">SERVILLETAS
Con las siguientes especificaciones técnicas: Marca reconocida en el mercado, 
Paquetes X 450 unidades cada uno
</t>
  </si>
  <si>
    <t>PAQUETE</t>
  </si>
  <si>
    <t xml:space="preserve">AZÚCAR
Con las siguientes especificaciones técnicas: Refinada, granulada, Color blanco, con mínimo número de impurezas
Paquete con sobres de 5 gramos cada uno
Paquetes X 200 sobres
</t>
  </si>
  <si>
    <t xml:space="preserve">VASOS
Con las siguientes especificaciones técnicas: Vasos de cartón de 4 onzas para tinto y/o bebidas calientes, Paquete X 50 vasos, Caja X 100 paquetes
Se anexa imagen de referencia
</t>
  </si>
  <si>
    <t>CAJA</t>
  </si>
  <si>
    <t xml:space="preserve">VASOS
Con las siguientes especificaciones técnicas: Vasos de cartón de 7 onzas para tinto y/o bebidas calientes, Paquete X 50 vasos, Caja X 100 paquetes
Se anexa imagen de referencia
</t>
  </si>
  <si>
    <t xml:space="preserve">MEZCLADORES
Con las siguientes especificaciones técnicas: Medidas 11 m. m. X 5 m. m., Paquete x 1000 unidades
</t>
  </si>
  <si>
    <t xml:space="preserve">AROMÁTICA
Con las siguientes especificaciones técnicas: Ingredientes 100% naturales
Cajas x 20 unidades cada uno SURTIDAS
</t>
  </si>
  <si>
    <t xml:space="preserve">Vasos Burbujas Capacidad 390Ml Clasico
Especificaciones principales
1. •Referencia del Producto en el Certificado/Empaque : SER0185
2. •Contenido y Capacidad : 390 ml
3. •Lote y/o fecha de fabricación : Visible en la etiqueta o rótulo que se entrega con el producto físico, según aplique.
</t>
  </si>
  <si>
    <t xml:space="preserve">Bandeja Redonda Acero 30cm Antideslizante
</t>
  </si>
  <si>
    <t xml:space="preserve">Cafetera Semi Industrial 30 Tazas
</t>
  </si>
  <si>
    <t xml:space="preserve">JARRAS DE VIDRIO CON TAPA
Jarra de vidrio 1.8 Litros
</t>
  </si>
  <si>
    <t xml:space="preserve">VASOS DE VIDRIO 
Vasos de 6x 325ml de Grande en Vidrio
</t>
  </si>
  <si>
    <t xml:space="preserve">VASOS DE VIDRIO 
Vasos de vidrio de 12 onzas 
</t>
  </si>
  <si>
    <t>Cotización COMERCIALIZADORA Y.O SAS</t>
  </si>
  <si>
    <t>VALOR CONTRATADO 2025
ACTUALIZADO IPC 2026 (5.10%)</t>
  </si>
  <si>
    <t>Valor Unitario Actualizado 2026</t>
  </si>
  <si>
    <t>N/A</t>
  </si>
  <si>
    <t>Valor Unitario IMPUESTOS INCLUIDOS</t>
  </si>
  <si>
    <t>Valor Unitario    IVA INCLUIDO 2025</t>
  </si>
  <si>
    <t xml:space="preserve">Cotización INSUMOS Y SUMINISTROS MS </t>
  </si>
  <si>
    <t xml:space="preserve">Cotización BODEGA SAN MIGUEL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</si>
</sst>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&quot;$&quot;\ * #,##0.00_-;\-&quot;$&quot;\ * #,##0.00_-;_-&quot;$&quot;\ * &quot;-&quot;??_-;_-@_-"/>
    <numFmt numFmtId="165" formatCode="&quot;$&quot;\ #,##0"/>
    <numFmt numFmtId="166" formatCode="_-&quot;$&quot;\ * #,##0_-;\-&quot;$&quot;\ * #,##0_-;_-&quot;$&quot;\ * &quot;-&quot;??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C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EAD5FF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81">
    <xf numFmtId="0" fontId="0" fillId="0" borderId="0" xfId="0"/>
    <xf numFmtId="0" fontId="3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4" fillId="2" borderId="0" xfId="0" applyFont="1" applyFill="1"/>
    <xf numFmtId="0" fontId="4" fillId="2" borderId="0" xfId="0" applyFont="1" applyFill="1" applyAlignment="1">
      <alignment horizontal="center" wrapText="1"/>
    </xf>
    <xf numFmtId="0" fontId="5" fillId="2" borderId="1" xfId="0" applyFont="1" applyFill="1" applyBorder="1" applyAlignment="1">
      <alignment vertical="center" wrapText="1"/>
    </xf>
    <xf numFmtId="0" fontId="2" fillId="2" borderId="0" xfId="0" applyFont="1" applyFill="1"/>
    <xf numFmtId="0" fontId="4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vertical="center"/>
    </xf>
    <xf numFmtId="9" fontId="4" fillId="2" borderId="0" xfId="0" applyNumberFormat="1" applyFont="1" applyFill="1" applyAlignment="1">
      <alignment vertical="center"/>
    </xf>
    <xf numFmtId="0" fontId="2" fillId="3" borderId="7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vertical="center" wrapText="1"/>
    </xf>
    <xf numFmtId="0" fontId="5" fillId="3" borderId="1" xfId="0" applyFont="1" applyFill="1" applyBorder="1" applyAlignment="1">
      <alignment horizontal="center" vertical="center"/>
    </xf>
    <xf numFmtId="166" fontId="3" fillId="4" borderId="7" xfId="2" applyNumberFormat="1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9" fontId="5" fillId="4" borderId="1" xfId="1" applyFont="1" applyFill="1" applyBorder="1" applyAlignment="1">
      <alignment horizontal="center" vertical="center"/>
    </xf>
    <xf numFmtId="165" fontId="4" fillId="4" borderId="7" xfId="2" applyNumberFormat="1" applyFont="1" applyFill="1" applyBorder="1" applyAlignment="1">
      <alignment horizontal="right" vertical="center"/>
    </xf>
    <xf numFmtId="165" fontId="4" fillId="4" borderId="1" xfId="2" applyNumberFormat="1" applyFont="1" applyFill="1" applyBorder="1" applyAlignment="1">
      <alignment horizontal="right" vertical="center"/>
    </xf>
    <xf numFmtId="165" fontId="4" fillId="5" borderId="7" xfId="2" applyNumberFormat="1" applyFont="1" applyFill="1" applyBorder="1" applyAlignment="1">
      <alignment horizontal="right" vertical="center"/>
    </xf>
    <xf numFmtId="0" fontId="2" fillId="5" borderId="10" xfId="0" applyFont="1" applyFill="1" applyBorder="1" applyAlignment="1">
      <alignment horizontal="right" vertical="center"/>
    </xf>
    <xf numFmtId="166" fontId="3" fillId="3" borderId="1" xfId="2" applyNumberFormat="1" applyFont="1" applyFill="1" applyBorder="1" applyAlignment="1">
      <alignment horizontal="center" vertical="center" wrapText="1"/>
    </xf>
    <xf numFmtId="165" fontId="4" fillId="3" borderId="1" xfId="2" applyNumberFormat="1" applyFont="1" applyFill="1" applyBorder="1" applyAlignment="1">
      <alignment horizontal="right" vertical="center"/>
    </xf>
    <xf numFmtId="165" fontId="4" fillId="3" borderId="8" xfId="2" applyNumberFormat="1" applyFont="1" applyFill="1" applyBorder="1" applyAlignment="1">
      <alignment horizontal="right" vertical="center"/>
    </xf>
    <xf numFmtId="165" fontId="2" fillId="3" borderId="9" xfId="2" applyNumberFormat="1" applyFont="1" applyFill="1" applyBorder="1" applyAlignment="1">
      <alignment horizontal="right" vertical="center"/>
    </xf>
    <xf numFmtId="0" fontId="2" fillId="4" borderId="8" xfId="0" applyFont="1" applyFill="1" applyBorder="1" applyAlignment="1">
      <alignment horizontal="center" vertical="center" wrapText="1"/>
    </xf>
    <xf numFmtId="165" fontId="4" fillId="4" borderId="8" xfId="2" applyNumberFormat="1" applyFont="1" applyFill="1" applyBorder="1" applyAlignment="1">
      <alignment horizontal="right" vertical="center"/>
    </xf>
    <xf numFmtId="165" fontId="2" fillId="4" borderId="9" xfId="0" applyNumberFormat="1" applyFont="1" applyFill="1" applyBorder="1" applyAlignment="1">
      <alignment horizontal="right" vertical="center"/>
    </xf>
    <xf numFmtId="0" fontId="2" fillId="5" borderId="8" xfId="0" applyFont="1" applyFill="1" applyBorder="1" applyAlignment="1">
      <alignment horizontal="center" vertical="center" wrapText="1"/>
    </xf>
    <xf numFmtId="165" fontId="4" fillId="5" borderId="8" xfId="2" applyNumberFormat="1" applyFont="1" applyFill="1" applyBorder="1" applyAlignment="1">
      <alignment horizontal="right" vertical="center"/>
    </xf>
    <xf numFmtId="165" fontId="2" fillId="5" borderId="9" xfId="0" applyNumberFormat="1" applyFont="1" applyFill="1" applyBorder="1" applyAlignment="1">
      <alignment horizontal="right" vertical="center"/>
    </xf>
    <xf numFmtId="0" fontId="4" fillId="2" borderId="1" xfId="0" applyFont="1" applyFill="1" applyBorder="1"/>
    <xf numFmtId="166" fontId="3" fillId="6" borderId="7" xfId="2" applyNumberFormat="1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0" fontId="2" fillId="6" borderId="8" xfId="0" applyFont="1" applyFill="1" applyBorder="1" applyAlignment="1">
      <alignment horizontal="center" vertical="center" wrapText="1"/>
    </xf>
    <xf numFmtId="165" fontId="4" fillId="6" borderId="7" xfId="2" applyNumberFormat="1" applyFont="1" applyFill="1" applyBorder="1" applyAlignment="1">
      <alignment horizontal="right" vertical="center"/>
    </xf>
    <xf numFmtId="9" fontId="5" fillId="6" borderId="1" xfId="1" applyFont="1" applyFill="1" applyBorder="1" applyAlignment="1">
      <alignment horizontal="center" vertical="center"/>
    </xf>
    <xf numFmtId="165" fontId="4" fillId="6" borderId="1" xfId="2" applyNumberFormat="1" applyFont="1" applyFill="1" applyBorder="1" applyAlignment="1">
      <alignment horizontal="right" vertical="center"/>
    </xf>
    <xf numFmtId="165" fontId="4" fillId="6" borderId="8" xfId="2" applyNumberFormat="1" applyFont="1" applyFill="1" applyBorder="1" applyAlignment="1">
      <alignment horizontal="right" vertical="center"/>
    </xf>
    <xf numFmtId="165" fontId="2" fillId="6" borderId="9" xfId="0" applyNumberFormat="1" applyFont="1" applyFill="1" applyBorder="1" applyAlignment="1">
      <alignment horizontal="right" vertical="center"/>
    </xf>
    <xf numFmtId="164" fontId="4" fillId="0" borderId="1" xfId="2" applyFont="1" applyFill="1" applyBorder="1"/>
    <xf numFmtId="0" fontId="2" fillId="5" borderId="7" xfId="0" applyFont="1" applyFill="1" applyBorder="1" applyAlignment="1">
      <alignment horizontal="center" vertical="center" wrapText="1"/>
    </xf>
    <xf numFmtId="166" fontId="3" fillId="7" borderId="7" xfId="2" applyNumberFormat="1" applyFont="1" applyFill="1" applyBorder="1" applyAlignment="1">
      <alignment horizontal="center" vertical="center" wrapText="1"/>
    </xf>
    <xf numFmtId="0" fontId="3" fillId="7" borderId="1" xfId="0" applyFont="1" applyFill="1" applyBorder="1" applyAlignment="1">
      <alignment horizontal="center" vertical="center" wrapText="1"/>
    </xf>
    <xf numFmtId="0" fontId="2" fillId="7" borderId="8" xfId="0" applyFont="1" applyFill="1" applyBorder="1" applyAlignment="1">
      <alignment horizontal="center" vertical="center" wrapText="1"/>
    </xf>
    <xf numFmtId="165" fontId="4" fillId="7" borderId="1" xfId="2" applyNumberFormat="1" applyFont="1" applyFill="1" applyBorder="1" applyAlignment="1">
      <alignment horizontal="right" vertical="center"/>
    </xf>
    <xf numFmtId="165" fontId="4" fillId="7" borderId="8" xfId="2" applyNumberFormat="1" applyFont="1" applyFill="1" applyBorder="1" applyAlignment="1">
      <alignment horizontal="right" vertical="center"/>
    </xf>
    <xf numFmtId="165" fontId="2" fillId="7" borderId="9" xfId="0" applyNumberFormat="1" applyFont="1" applyFill="1" applyBorder="1" applyAlignment="1">
      <alignment horizontal="right" vertical="center"/>
    </xf>
    <xf numFmtId="165" fontId="8" fillId="7" borderId="7" xfId="2" applyNumberFormat="1" applyFont="1" applyFill="1" applyBorder="1" applyAlignment="1">
      <alignment horizontal="right" vertical="center"/>
    </xf>
    <xf numFmtId="9" fontId="8" fillId="7" borderId="1" xfId="1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right" vertical="center"/>
    </xf>
    <xf numFmtId="0" fontId="2" fillId="2" borderId="3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2" fillId="6" borderId="5" xfId="0" applyFont="1" applyFill="1" applyBorder="1" applyAlignment="1">
      <alignment horizontal="center" vertical="center"/>
    </xf>
    <xf numFmtId="0" fontId="2" fillId="6" borderId="6" xfId="0" applyFont="1" applyFill="1" applyBorder="1" applyAlignment="1">
      <alignment horizontal="center" vertical="center"/>
    </xf>
    <xf numFmtId="0" fontId="2" fillId="6" borderId="10" xfId="0" applyFont="1" applyFill="1" applyBorder="1" applyAlignment="1">
      <alignment horizontal="right" vertical="center"/>
    </xf>
    <xf numFmtId="0" fontId="2" fillId="6" borderId="11" xfId="0" applyFont="1" applyFill="1" applyBorder="1" applyAlignment="1">
      <alignment horizontal="right" vertical="center"/>
    </xf>
    <xf numFmtId="0" fontId="2" fillId="4" borderId="5" xfId="0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165" fontId="2" fillId="3" borderId="10" xfId="0" applyNumberFormat="1" applyFont="1" applyFill="1" applyBorder="1" applyAlignment="1">
      <alignment horizontal="right" vertical="center"/>
    </xf>
    <xf numFmtId="165" fontId="2" fillId="3" borderId="11" xfId="0" applyNumberFormat="1" applyFont="1" applyFill="1" applyBorder="1" applyAlignment="1">
      <alignment horizontal="right" vertical="center"/>
    </xf>
    <xf numFmtId="0" fontId="2" fillId="4" borderId="10" xfId="0" applyFont="1" applyFill="1" applyBorder="1" applyAlignment="1">
      <alignment horizontal="right" vertical="center"/>
    </xf>
    <xf numFmtId="0" fontId="2" fillId="4" borderId="11" xfId="0" applyFont="1" applyFill="1" applyBorder="1" applyAlignment="1">
      <alignment horizontal="right" vertical="center"/>
    </xf>
    <xf numFmtId="0" fontId="2" fillId="5" borderId="4" xfId="0" applyFont="1" applyFill="1" applyBorder="1" applyAlignment="1">
      <alignment horizontal="center" vertical="center" wrapText="1"/>
    </xf>
    <xf numFmtId="0" fontId="2" fillId="5" borderId="6" xfId="0" applyFont="1" applyFill="1" applyBorder="1" applyAlignment="1">
      <alignment horizontal="center" vertical="center" wrapText="1"/>
    </xf>
    <xf numFmtId="0" fontId="2" fillId="7" borderId="5" xfId="0" applyFont="1" applyFill="1" applyBorder="1" applyAlignment="1">
      <alignment horizontal="center" vertical="center"/>
    </xf>
    <xf numFmtId="0" fontId="2" fillId="7" borderId="6" xfId="0" applyFont="1" applyFill="1" applyBorder="1" applyAlignment="1">
      <alignment horizontal="center" vertical="center"/>
    </xf>
    <xf numFmtId="0" fontId="2" fillId="7" borderId="10" xfId="0" applyFont="1" applyFill="1" applyBorder="1" applyAlignment="1">
      <alignment horizontal="right" vertical="center"/>
    </xf>
    <xf numFmtId="0" fontId="2" fillId="7" borderId="11" xfId="0" applyFont="1" applyFill="1" applyBorder="1" applyAlignment="1">
      <alignment horizontal="right" vertical="center"/>
    </xf>
    <xf numFmtId="0" fontId="2" fillId="7" borderId="4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6" borderId="4" xfId="0" applyFont="1" applyFill="1" applyBorder="1" applyAlignment="1">
      <alignment horizontal="center" vertical="center"/>
    </xf>
  </cellXfs>
  <cellStyles count="3">
    <cellStyle name="Moneda" xfId="2" builtinId="4"/>
    <cellStyle name="Normal" xfId="0" builtinId="0"/>
    <cellStyle name="Porcentaje" xfId="1" builtinId="5"/>
  </cellStyles>
  <dxfs count="0"/>
  <tableStyles count="0" defaultTableStyle="TableStyleMedium2" defaultPivotStyle="PivotStyleLight16"/>
  <colors>
    <mruColors>
      <color rgb="FFFFFFC9"/>
      <color rgb="FFFF0000"/>
      <color rgb="FFEAD5FF"/>
      <color rgb="FFEBFFEB"/>
      <color rgb="FFE4F1FC"/>
      <color rgb="FFFFFFB7"/>
      <color rgb="FFE5FFE5"/>
      <color rgb="FFCC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347499</xdr:colOff>
      <xdr:row>0</xdr:row>
      <xdr:rowOff>0</xdr:rowOff>
    </xdr:from>
    <xdr:to>
      <xdr:col>1</xdr:col>
      <xdr:colOff>863163</xdr:colOff>
      <xdr:row>0</xdr:row>
      <xdr:rowOff>605747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6C5E931-5D09-EB59-71D0-20F90D761F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3249" y="0"/>
          <a:ext cx="515664" cy="605747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26</xdr:col>
      <xdr:colOff>0</xdr:colOff>
      <xdr:row>0</xdr:row>
      <xdr:rowOff>0</xdr:rowOff>
    </xdr:from>
    <xdr:to>
      <xdr:col>26</xdr:col>
      <xdr:colOff>515664</xdr:colOff>
      <xdr:row>0</xdr:row>
      <xdr:rowOff>605747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6759AAE8-4717-4F14-9020-38AEE527C7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20800" y="0"/>
          <a:ext cx="515664" cy="60574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45FBF4-C4FD-4BC7-8F7E-D2741413FF89}">
  <dimension ref="A1:AA25"/>
  <sheetViews>
    <sheetView tabSelected="1" topLeftCell="I1" zoomScaleNormal="100" workbookViewId="0">
      <selection activeCell="Z15" sqref="Z15"/>
    </sheetView>
  </sheetViews>
  <sheetFormatPr baseColWidth="10" defaultColWidth="11.5703125" defaultRowHeight="12.75" x14ac:dyDescent="0.2"/>
  <cols>
    <col min="1" max="1" width="4.28515625" style="4" customWidth="1"/>
    <col min="2" max="2" width="31.42578125" style="4" customWidth="1"/>
    <col min="3" max="3" width="9.5703125" style="8" customWidth="1"/>
    <col min="4" max="4" width="6.42578125" style="8" customWidth="1"/>
    <col min="5" max="5" width="12.28515625" style="8" bestFit="1" customWidth="1"/>
    <col min="6" max="6" width="5.7109375" style="8" customWidth="1"/>
    <col min="7" max="7" width="10.85546875" style="8" customWidth="1"/>
    <col min="8" max="8" width="10.28515625" style="8" customWidth="1"/>
    <col min="9" max="9" width="11" style="8" customWidth="1"/>
    <col min="10" max="10" width="12.28515625" style="9" bestFit="1" customWidth="1"/>
    <col min="11" max="11" width="5.85546875" style="10" customWidth="1"/>
    <col min="12" max="12" width="9.42578125" style="9" customWidth="1"/>
    <col min="13" max="13" width="11.42578125" style="9" customWidth="1"/>
    <col min="14" max="15" width="12.28515625" style="9" customWidth="1"/>
    <col min="16" max="16" width="7.5703125" style="9" customWidth="1"/>
    <col min="17" max="17" width="10.140625" style="9" customWidth="1"/>
    <col min="18" max="19" width="12.28515625" style="9" customWidth="1"/>
    <col min="20" max="20" width="15.28515625" style="9" customWidth="1"/>
    <col min="21" max="21" width="16.85546875" style="9" customWidth="1"/>
    <col min="22" max="22" width="6.28515625" style="9" customWidth="1"/>
    <col min="23" max="23" width="30.42578125" style="9" customWidth="1"/>
    <col min="24" max="24" width="13.85546875" style="9" customWidth="1"/>
    <col min="25" max="25" width="8.140625" style="4" customWidth="1"/>
    <col min="26" max="26" width="14" style="4" customWidth="1"/>
    <col min="27" max="27" width="15.140625" style="4" customWidth="1"/>
    <col min="28" max="16384" width="11.5703125" style="4"/>
  </cols>
  <sheetData>
    <row r="1" spans="1:27" ht="49.5" customHeight="1" thickBot="1" x14ac:dyDescent="0.25">
      <c r="C1" s="53" t="s">
        <v>12</v>
      </c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9"/>
    </row>
    <row r="2" spans="1:27" ht="26.25" customHeight="1" x14ac:dyDescent="0.2">
      <c r="A2" s="56" t="s">
        <v>0</v>
      </c>
      <c r="B2" s="56" t="s">
        <v>5</v>
      </c>
      <c r="C2" s="57" t="s">
        <v>1</v>
      </c>
      <c r="D2" s="58" t="s">
        <v>2</v>
      </c>
      <c r="E2" s="80" t="s">
        <v>38</v>
      </c>
      <c r="F2" s="59"/>
      <c r="G2" s="59"/>
      <c r="H2" s="59"/>
      <c r="I2" s="60"/>
      <c r="J2" s="79" t="s">
        <v>44</v>
      </c>
      <c r="K2" s="63"/>
      <c r="L2" s="63"/>
      <c r="M2" s="63"/>
      <c r="N2" s="64"/>
      <c r="O2" s="78" t="s">
        <v>45</v>
      </c>
      <c r="P2" s="74"/>
      <c r="Q2" s="74"/>
      <c r="R2" s="74"/>
      <c r="S2" s="75"/>
      <c r="T2" s="72" t="s">
        <v>39</v>
      </c>
      <c r="U2" s="73"/>
      <c r="V2" s="65" t="s">
        <v>15</v>
      </c>
      <c r="W2" s="66"/>
      <c r="X2" s="66"/>
      <c r="Y2" s="66"/>
      <c r="Z2" s="66"/>
      <c r="AA2" s="67"/>
    </row>
    <row r="3" spans="1:27" s="5" customFormat="1" ht="38.25" x14ac:dyDescent="0.2">
      <c r="A3" s="56"/>
      <c r="B3" s="56"/>
      <c r="C3" s="57"/>
      <c r="D3" s="58"/>
      <c r="E3" s="35" t="s">
        <v>3</v>
      </c>
      <c r="F3" s="36" t="s">
        <v>8</v>
      </c>
      <c r="G3" s="36" t="s">
        <v>4</v>
      </c>
      <c r="H3" s="36" t="s">
        <v>9</v>
      </c>
      <c r="I3" s="37" t="s">
        <v>10</v>
      </c>
      <c r="J3" s="17" t="s">
        <v>3</v>
      </c>
      <c r="K3" s="18" t="s">
        <v>8</v>
      </c>
      <c r="L3" s="18" t="s">
        <v>4</v>
      </c>
      <c r="M3" s="18" t="s">
        <v>9</v>
      </c>
      <c r="N3" s="28" t="s">
        <v>10</v>
      </c>
      <c r="O3" s="45" t="s">
        <v>3</v>
      </c>
      <c r="P3" s="46" t="s">
        <v>8</v>
      </c>
      <c r="Q3" s="46" t="s">
        <v>4</v>
      </c>
      <c r="R3" s="46" t="s">
        <v>9</v>
      </c>
      <c r="S3" s="47" t="s">
        <v>10</v>
      </c>
      <c r="T3" s="44" t="s">
        <v>43</v>
      </c>
      <c r="U3" s="31" t="s">
        <v>40</v>
      </c>
      <c r="V3" s="11" t="s">
        <v>0</v>
      </c>
      <c r="W3" s="12" t="s">
        <v>5</v>
      </c>
      <c r="X3" s="12" t="s">
        <v>6</v>
      </c>
      <c r="Y3" s="12" t="s">
        <v>2</v>
      </c>
      <c r="Z3" s="24" t="s">
        <v>42</v>
      </c>
      <c r="AA3" s="13" t="s">
        <v>10</v>
      </c>
    </row>
    <row r="4" spans="1:27" ht="12" customHeight="1" x14ac:dyDescent="0.2">
      <c r="A4" s="1">
        <v>1</v>
      </c>
      <c r="B4" s="6" t="s">
        <v>17</v>
      </c>
      <c r="C4" s="2" t="s">
        <v>18</v>
      </c>
      <c r="D4" s="3">
        <v>800</v>
      </c>
      <c r="E4" s="38">
        <v>29403</v>
      </c>
      <c r="F4" s="39">
        <v>0</v>
      </c>
      <c r="G4" s="40">
        <f>E4*F4</f>
        <v>0</v>
      </c>
      <c r="H4" s="40">
        <f>E4+G4</f>
        <v>29403</v>
      </c>
      <c r="I4" s="41">
        <f t="shared" ref="I4:I19" si="0">H4*D4</f>
        <v>23522400</v>
      </c>
      <c r="J4" s="20">
        <v>29700</v>
      </c>
      <c r="K4" s="19">
        <v>0</v>
      </c>
      <c r="L4" s="21">
        <f>J4*K4</f>
        <v>0</v>
      </c>
      <c r="M4" s="21">
        <f>J4+L4</f>
        <v>29700</v>
      </c>
      <c r="N4" s="29">
        <f t="shared" ref="N4:N19" si="1">M4*D4</f>
        <v>23760000</v>
      </c>
      <c r="O4" s="51">
        <v>30294</v>
      </c>
      <c r="P4" s="52">
        <v>0</v>
      </c>
      <c r="Q4" s="48">
        <f>O4*P4</f>
        <v>0</v>
      </c>
      <c r="R4" s="48">
        <f>O4+Q4</f>
        <v>30294</v>
      </c>
      <c r="S4" s="49">
        <f t="shared" ref="S4:S19" si="2">R4*D4</f>
        <v>24235200</v>
      </c>
      <c r="T4" s="22">
        <v>19040</v>
      </c>
      <c r="U4" s="32">
        <f>+T4*5.1%+T4</f>
        <v>20011.04</v>
      </c>
      <c r="V4" s="14">
        <f t="shared" ref="V4:Y8" si="3">+A4</f>
        <v>1</v>
      </c>
      <c r="W4" s="15" t="str">
        <f t="shared" si="3"/>
        <v xml:space="preserve">AGUA  
Con las siguientes especificaciones técnicas: Ingredientes agua 100% natural, potable y purificada, apta para consumo humano- MARCA RECONOCIDA 
Presentación Botellón x 20 litros
</v>
      </c>
      <c r="X4" s="16" t="str">
        <f t="shared" si="3"/>
        <v>BOTELLON</v>
      </c>
      <c r="Y4" s="16">
        <f t="shared" si="3"/>
        <v>800</v>
      </c>
      <c r="Z4" s="25">
        <f>MIN(H4,M4,R4,U4)</f>
        <v>20011.04</v>
      </c>
      <c r="AA4" s="26">
        <f>SUM(Y4*Z4)</f>
        <v>16008832</v>
      </c>
    </row>
    <row r="5" spans="1:27" ht="12" customHeight="1" x14ac:dyDescent="0.2">
      <c r="A5" s="1">
        <v>2</v>
      </c>
      <c r="B5" s="6" t="s">
        <v>19</v>
      </c>
      <c r="C5" s="2" t="s">
        <v>20</v>
      </c>
      <c r="D5" s="3">
        <v>30</v>
      </c>
      <c r="E5" s="38">
        <v>25237</v>
      </c>
      <c r="F5" s="39">
        <v>0.05</v>
      </c>
      <c r="G5" s="40">
        <f t="shared" ref="G5:G19" si="4">E5*F5</f>
        <v>1261.8500000000001</v>
      </c>
      <c r="H5" s="40">
        <f t="shared" ref="H5:H19" si="5">E5+G5</f>
        <v>26498.85</v>
      </c>
      <c r="I5" s="41">
        <f t="shared" si="0"/>
        <v>794965.5</v>
      </c>
      <c r="J5" s="20">
        <v>26565</v>
      </c>
      <c r="K5" s="19">
        <v>0.05</v>
      </c>
      <c r="L5" s="21">
        <f t="shared" ref="L5:L8" si="6">J5*K5</f>
        <v>1328.25</v>
      </c>
      <c r="M5" s="21">
        <f t="shared" ref="M5:M8" si="7">J5+L5</f>
        <v>27893.25</v>
      </c>
      <c r="N5" s="29">
        <f t="shared" si="1"/>
        <v>836797.5</v>
      </c>
      <c r="O5" s="51">
        <v>27628</v>
      </c>
      <c r="P5" s="52">
        <v>0.05</v>
      </c>
      <c r="Q5" s="48">
        <f t="shared" ref="Q5:Q19" si="8">O5*P5</f>
        <v>1381.4</v>
      </c>
      <c r="R5" s="48">
        <f t="shared" ref="R5:R19" si="9">O5+Q5</f>
        <v>29009.4</v>
      </c>
      <c r="S5" s="49">
        <f t="shared" si="2"/>
        <v>870282</v>
      </c>
      <c r="T5" s="22">
        <v>41475</v>
      </c>
      <c r="U5" s="32">
        <f t="shared" ref="U5:U13" si="10">+T5*5.1%+T5</f>
        <v>43590.224999999999</v>
      </c>
      <c r="V5" s="14">
        <f t="shared" si="3"/>
        <v>2</v>
      </c>
      <c r="W5" s="15" t="str">
        <f t="shared" si="3"/>
        <v xml:space="preserve">CAFÉ
Con las siguientes especificaciones técnicas: Producto granulado, Marca reconocida en el mercado, Instantáneo
Se anexa imagen de referencia
frascos X 250 gramos cada uno
</v>
      </c>
      <c r="X5" s="16" t="str">
        <f t="shared" si="3"/>
        <v>UNIDAD</v>
      </c>
      <c r="Y5" s="16">
        <f t="shared" si="3"/>
        <v>30</v>
      </c>
      <c r="Z5" s="25">
        <f t="shared" ref="Z5:Z19" si="11">MIN(H5,M5,R5,U5)</f>
        <v>26498.85</v>
      </c>
      <c r="AA5" s="26">
        <f t="shared" ref="AA5:AA19" si="12">SUM(Y5*Z5)</f>
        <v>794965.5</v>
      </c>
    </row>
    <row r="6" spans="1:27" ht="12" customHeight="1" x14ac:dyDescent="0.2">
      <c r="A6" s="1">
        <v>3</v>
      </c>
      <c r="B6" s="6" t="s">
        <v>21</v>
      </c>
      <c r="C6" s="2" t="s">
        <v>20</v>
      </c>
      <c r="D6" s="3">
        <v>70</v>
      </c>
      <c r="E6" s="38">
        <v>73656</v>
      </c>
      <c r="F6" s="39">
        <v>0.05</v>
      </c>
      <c r="G6" s="40">
        <f t="shared" si="4"/>
        <v>3682.8</v>
      </c>
      <c r="H6" s="40">
        <f t="shared" si="5"/>
        <v>77338.8</v>
      </c>
      <c r="I6" s="41">
        <f t="shared" si="0"/>
        <v>5413716</v>
      </c>
      <c r="J6" s="20">
        <v>76725</v>
      </c>
      <c r="K6" s="19">
        <v>0.05</v>
      </c>
      <c r="L6" s="21">
        <f t="shared" si="6"/>
        <v>3836.25</v>
      </c>
      <c r="M6" s="21">
        <f t="shared" si="7"/>
        <v>80561.25</v>
      </c>
      <c r="N6" s="29">
        <f t="shared" si="1"/>
        <v>5639287.5</v>
      </c>
      <c r="O6" s="51">
        <v>79027</v>
      </c>
      <c r="P6" s="52">
        <v>0.05</v>
      </c>
      <c r="Q6" s="48">
        <f t="shared" si="8"/>
        <v>3951.3500000000004</v>
      </c>
      <c r="R6" s="48">
        <f t="shared" si="9"/>
        <v>82978.350000000006</v>
      </c>
      <c r="S6" s="49">
        <f t="shared" si="2"/>
        <v>5808484.5</v>
      </c>
      <c r="T6" s="22">
        <v>21525</v>
      </c>
      <c r="U6" s="32">
        <f t="shared" si="10"/>
        <v>22622.775000000001</v>
      </c>
      <c r="V6" s="14">
        <f t="shared" si="3"/>
        <v>3</v>
      </c>
      <c r="W6" s="15" t="str">
        <f t="shared" si="3"/>
        <v xml:space="preserve">CAFÉ
CAFE MOLIDO  1000G
Con las siguientes especificaciones técnicas: Producto molido
Cafe tostado y molido, Dimensiones: 9,7cm x 13,1cm x 31,5cm
Marca reconocida en el mercado Se anexa imagen de referencia
</v>
      </c>
      <c r="X6" s="16" t="str">
        <f t="shared" si="3"/>
        <v>UNIDAD</v>
      </c>
      <c r="Y6" s="16">
        <f t="shared" si="3"/>
        <v>70</v>
      </c>
      <c r="Z6" s="25">
        <f t="shared" si="11"/>
        <v>22622.775000000001</v>
      </c>
      <c r="AA6" s="26">
        <f t="shared" si="12"/>
        <v>1583594.25</v>
      </c>
    </row>
    <row r="7" spans="1:27" ht="12" customHeight="1" x14ac:dyDescent="0.2">
      <c r="A7" s="1">
        <v>4</v>
      </c>
      <c r="B7" s="6" t="s">
        <v>22</v>
      </c>
      <c r="C7" s="2" t="s">
        <v>23</v>
      </c>
      <c r="D7" s="3">
        <v>20</v>
      </c>
      <c r="E7" s="38">
        <v>23786</v>
      </c>
      <c r="F7" s="39">
        <v>0.19</v>
      </c>
      <c r="G7" s="40">
        <f t="shared" si="4"/>
        <v>4519.34</v>
      </c>
      <c r="H7" s="40">
        <f t="shared" si="5"/>
        <v>28305.34</v>
      </c>
      <c r="I7" s="41">
        <f t="shared" si="0"/>
        <v>566106.80000000005</v>
      </c>
      <c r="J7" s="20">
        <v>25304.400000000001</v>
      </c>
      <c r="K7" s="19">
        <v>0.19</v>
      </c>
      <c r="L7" s="21">
        <f t="shared" si="6"/>
        <v>4807.8360000000002</v>
      </c>
      <c r="M7" s="21">
        <f t="shared" si="7"/>
        <v>30112.236000000001</v>
      </c>
      <c r="N7" s="29">
        <f t="shared" si="1"/>
        <v>602244.72</v>
      </c>
      <c r="O7" s="51">
        <v>27076</v>
      </c>
      <c r="P7" s="52">
        <v>0.19</v>
      </c>
      <c r="Q7" s="48">
        <f t="shared" si="8"/>
        <v>5144.4400000000005</v>
      </c>
      <c r="R7" s="48">
        <f t="shared" si="9"/>
        <v>32220.440000000002</v>
      </c>
      <c r="S7" s="49">
        <f t="shared" si="2"/>
        <v>644408.80000000005</v>
      </c>
      <c r="T7" s="22">
        <v>9877</v>
      </c>
      <c r="U7" s="32">
        <f t="shared" si="10"/>
        <v>10380.727000000001</v>
      </c>
      <c r="V7" s="14">
        <f t="shared" si="3"/>
        <v>4</v>
      </c>
      <c r="W7" s="15" t="str">
        <f t="shared" si="3"/>
        <v xml:space="preserve">TOALLA
Con las siguientes especificaciones técnicas: Marca reconocida en el mercado, multiusos de cocina, multicorte, Dimensiones de las hojas 22,3 cm X 11,3 cm, Doble hoja decoradas
</v>
      </c>
      <c r="X7" s="16" t="str">
        <f t="shared" si="3"/>
        <v>ROLLO</v>
      </c>
      <c r="Y7" s="16">
        <f t="shared" si="3"/>
        <v>20</v>
      </c>
      <c r="Z7" s="25">
        <f t="shared" si="11"/>
        <v>10380.727000000001</v>
      </c>
      <c r="AA7" s="26">
        <f t="shared" si="12"/>
        <v>207614.54</v>
      </c>
    </row>
    <row r="8" spans="1:27" ht="12" customHeight="1" x14ac:dyDescent="0.2">
      <c r="A8" s="1">
        <v>5</v>
      </c>
      <c r="B8" s="6" t="s">
        <v>24</v>
      </c>
      <c r="C8" s="2" t="s">
        <v>25</v>
      </c>
      <c r="D8" s="3">
        <v>20</v>
      </c>
      <c r="E8" s="38">
        <v>23847</v>
      </c>
      <c r="F8" s="39">
        <v>0.19</v>
      </c>
      <c r="G8" s="40">
        <f t="shared" si="4"/>
        <v>4530.93</v>
      </c>
      <c r="H8" s="40">
        <f t="shared" si="5"/>
        <v>28377.93</v>
      </c>
      <c r="I8" s="41">
        <f t="shared" si="0"/>
        <v>567558.6</v>
      </c>
      <c r="J8" s="20">
        <v>24585</v>
      </c>
      <c r="K8" s="19">
        <v>0.19</v>
      </c>
      <c r="L8" s="21">
        <f t="shared" si="6"/>
        <v>4671.1499999999996</v>
      </c>
      <c r="M8" s="21">
        <f t="shared" si="7"/>
        <v>29256.15</v>
      </c>
      <c r="N8" s="29">
        <f t="shared" si="1"/>
        <v>585123</v>
      </c>
      <c r="O8" s="51">
        <v>25077</v>
      </c>
      <c r="P8" s="52">
        <v>0.19</v>
      </c>
      <c r="Q8" s="48">
        <f t="shared" si="8"/>
        <v>4764.63</v>
      </c>
      <c r="R8" s="48">
        <f t="shared" si="9"/>
        <v>29841.63</v>
      </c>
      <c r="S8" s="49">
        <f t="shared" si="2"/>
        <v>596832.6</v>
      </c>
      <c r="T8" s="22" t="s">
        <v>41</v>
      </c>
      <c r="U8" s="32"/>
      <c r="V8" s="14">
        <f t="shared" si="3"/>
        <v>5</v>
      </c>
      <c r="W8" s="15" t="str">
        <f t="shared" si="3"/>
        <v xml:space="preserve">SERVILLETAS
Con las siguientes especificaciones técnicas: Marca reconocida en el mercado, 
Paquetes X 450 unidades cada uno
</v>
      </c>
      <c r="X8" s="16" t="str">
        <f t="shared" si="3"/>
        <v>PAQUETE</v>
      </c>
      <c r="Y8" s="16">
        <f t="shared" si="3"/>
        <v>20</v>
      </c>
      <c r="Z8" s="25">
        <f t="shared" si="11"/>
        <v>28377.93</v>
      </c>
      <c r="AA8" s="26">
        <f t="shared" si="12"/>
        <v>567558.6</v>
      </c>
    </row>
    <row r="9" spans="1:27" ht="12" customHeight="1" x14ac:dyDescent="0.2">
      <c r="A9" s="1">
        <v>6</v>
      </c>
      <c r="B9" s="6" t="s">
        <v>26</v>
      </c>
      <c r="C9" s="2" t="s">
        <v>25</v>
      </c>
      <c r="D9" s="3">
        <v>50</v>
      </c>
      <c r="E9" s="38">
        <v>14274</v>
      </c>
      <c r="F9" s="39">
        <v>0.05</v>
      </c>
      <c r="G9" s="40">
        <f t="shared" si="4"/>
        <v>713.7</v>
      </c>
      <c r="H9" s="40">
        <f t="shared" si="5"/>
        <v>14987.7</v>
      </c>
      <c r="I9" s="41">
        <f t="shared" si="0"/>
        <v>749385</v>
      </c>
      <c r="J9" s="20">
        <v>14565.43</v>
      </c>
      <c r="K9" s="19">
        <v>0.05</v>
      </c>
      <c r="L9" s="21">
        <f t="shared" ref="L9:L19" si="13">J9*K9</f>
        <v>728.27150000000006</v>
      </c>
      <c r="M9" s="21">
        <f t="shared" ref="M9:M19" si="14">J9+L9</f>
        <v>15293.701500000001</v>
      </c>
      <c r="N9" s="29">
        <f t="shared" si="1"/>
        <v>764685.07500000007</v>
      </c>
      <c r="O9" s="51">
        <v>14711</v>
      </c>
      <c r="P9" s="52">
        <v>0.05</v>
      </c>
      <c r="Q9" s="48">
        <f t="shared" si="8"/>
        <v>735.55000000000007</v>
      </c>
      <c r="R9" s="48">
        <f t="shared" si="9"/>
        <v>15446.55</v>
      </c>
      <c r="S9" s="49">
        <f t="shared" si="2"/>
        <v>772327.5</v>
      </c>
      <c r="T9" s="22">
        <v>6930</v>
      </c>
      <c r="U9" s="32">
        <f t="shared" si="10"/>
        <v>7283.43</v>
      </c>
      <c r="V9" s="14">
        <f t="shared" ref="V9:V19" si="15">+A9</f>
        <v>6</v>
      </c>
      <c r="W9" s="15" t="str">
        <f t="shared" ref="W9:W19" si="16">+B9</f>
        <v xml:space="preserve">AZÚCAR
Con las siguientes especificaciones técnicas: Refinada, granulada, Color blanco, con mínimo número de impurezas
Paquete con sobres de 5 gramos cada uno
Paquetes X 200 sobres
</v>
      </c>
      <c r="X9" s="16" t="str">
        <f t="shared" ref="X9:X19" si="17">+C9</f>
        <v>PAQUETE</v>
      </c>
      <c r="Y9" s="16">
        <f t="shared" ref="Y9:Y19" si="18">+D9</f>
        <v>50</v>
      </c>
      <c r="Z9" s="25">
        <f t="shared" si="11"/>
        <v>7283.43</v>
      </c>
      <c r="AA9" s="26">
        <f t="shared" si="12"/>
        <v>364171.5</v>
      </c>
    </row>
    <row r="10" spans="1:27" ht="12" customHeight="1" x14ac:dyDescent="0.2">
      <c r="A10" s="1">
        <v>7</v>
      </c>
      <c r="B10" s="6" t="s">
        <v>27</v>
      </c>
      <c r="C10" s="2" t="s">
        <v>28</v>
      </c>
      <c r="D10" s="3">
        <v>5</v>
      </c>
      <c r="E10" s="38">
        <v>665280</v>
      </c>
      <c r="F10" s="39">
        <v>0.19</v>
      </c>
      <c r="G10" s="40">
        <f t="shared" si="4"/>
        <v>126403.2</v>
      </c>
      <c r="H10" s="40">
        <f t="shared" si="5"/>
        <v>791683.2</v>
      </c>
      <c r="I10" s="41">
        <f t="shared" si="0"/>
        <v>3958416</v>
      </c>
      <c r="J10" s="20">
        <v>693000</v>
      </c>
      <c r="K10" s="19">
        <v>0.19</v>
      </c>
      <c r="L10" s="21">
        <f t="shared" si="13"/>
        <v>131670</v>
      </c>
      <c r="M10" s="21">
        <f t="shared" si="14"/>
        <v>824670</v>
      </c>
      <c r="N10" s="29">
        <f t="shared" si="1"/>
        <v>4123350</v>
      </c>
      <c r="O10" s="51">
        <v>727650</v>
      </c>
      <c r="P10" s="52">
        <v>0.19</v>
      </c>
      <c r="Q10" s="48">
        <f t="shared" si="8"/>
        <v>138253.5</v>
      </c>
      <c r="R10" s="48">
        <f t="shared" si="9"/>
        <v>865903.5</v>
      </c>
      <c r="S10" s="49">
        <f t="shared" si="2"/>
        <v>4329517.5</v>
      </c>
      <c r="T10" s="22">
        <v>190400</v>
      </c>
      <c r="U10" s="32">
        <f t="shared" si="10"/>
        <v>200110.4</v>
      </c>
      <c r="V10" s="14">
        <f t="shared" si="15"/>
        <v>7</v>
      </c>
      <c r="W10" s="15" t="str">
        <f t="shared" si="16"/>
        <v xml:space="preserve">VASOS
Con las siguientes especificaciones técnicas: Vasos de cartón de 4 onzas para tinto y/o bebidas calientes, Paquete X 50 vasos, Caja X 100 paquetes
Se anexa imagen de referencia
</v>
      </c>
      <c r="X10" s="16" t="str">
        <f t="shared" si="17"/>
        <v>CAJA</v>
      </c>
      <c r="Y10" s="16">
        <f t="shared" si="18"/>
        <v>5</v>
      </c>
      <c r="Z10" s="25">
        <f t="shared" si="11"/>
        <v>200110.4</v>
      </c>
      <c r="AA10" s="26">
        <f t="shared" si="12"/>
        <v>1000552</v>
      </c>
    </row>
    <row r="11" spans="1:27" ht="12" customHeight="1" x14ac:dyDescent="0.2">
      <c r="A11" s="1">
        <v>8</v>
      </c>
      <c r="B11" s="6" t="s">
        <v>29</v>
      </c>
      <c r="C11" s="2" t="s">
        <v>28</v>
      </c>
      <c r="D11" s="3">
        <v>8</v>
      </c>
      <c r="E11" s="38">
        <v>822030</v>
      </c>
      <c r="F11" s="39">
        <v>0.19</v>
      </c>
      <c r="G11" s="40">
        <f t="shared" si="4"/>
        <v>156185.70000000001</v>
      </c>
      <c r="H11" s="40">
        <f t="shared" si="5"/>
        <v>978215.7</v>
      </c>
      <c r="I11" s="41">
        <f t="shared" si="0"/>
        <v>7825725.5999999996</v>
      </c>
      <c r="J11" s="20">
        <v>874500</v>
      </c>
      <c r="K11" s="19">
        <v>0.19</v>
      </c>
      <c r="L11" s="21">
        <f t="shared" si="13"/>
        <v>166155</v>
      </c>
      <c r="M11" s="21">
        <f t="shared" si="14"/>
        <v>1040655</v>
      </c>
      <c r="N11" s="29">
        <f t="shared" si="1"/>
        <v>8325240</v>
      </c>
      <c r="O11" s="51">
        <v>935715</v>
      </c>
      <c r="P11" s="52">
        <v>0.19</v>
      </c>
      <c r="Q11" s="48">
        <f t="shared" si="8"/>
        <v>177785.85</v>
      </c>
      <c r="R11" s="48">
        <f t="shared" si="9"/>
        <v>1113500.8500000001</v>
      </c>
      <c r="S11" s="49">
        <f t="shared" si="2"/>
        <v>8908006.8000000007</v>
      </c>
      <c r="T11" s="22">
        <v>214200</v>
      </c>
      <c r="U11" s="32">
        <f t="shared" si="10"/>
        <v>225124.2</v>
      </c>
      <c r="V11" s="14">
        <f t="shared" si="15"/>
        <v>8</v>
      </c>
      <c r="W11" s="15" t="str">
        <f t="shared" si="16"/>
        <v xml:space="preserve">VASOS
Con las siguientes especificaciones técnicas: Vasos de cartón de 7 onzas para tinto y/o bebidas calientes, Paquete X 50 vasos, Caja X 100 paquetes
Se anexa imagen de referencia
</v>
      </c>
      <c r="X11" s="16" t="str">
        <f t="shared" si="17"/>
        <v>CAJA</v>
      </c>
      <c r="Y11" s="16">
        <f t="shared" si="18"/>
        <v>8</v>
      </c>
      <c r="Z11" s="25">
        <f t="shared" si="11"/>
        <v>225124.2</v>
      </c>
      <c r="AA11" s="26">
        <f t="shared" si="12"/>
        <v>1800993.6</v>
      </c>
    </row>
    <row r="12" spans="1:27" ht="12" customHeight="1" x14ac:dyDescent="0.2">
      <c r="A12" s="1">
        <v>9</v>
      </c>
      <c r="B12" s="6" t="s">
        <v>30</v>
      </c>
      <c r="C12" s="2" t="s">
        <v>25</v>
      </c>
      <c r="D12" s="3">
        <v>20</v>
      </c>
      <c r="E12" s="38">
        <v>15517</v>
      </c>
      <c r="F12" s="39">
        <v>0.19</v>
      </c>
      <c r="G12" s="40">
        <f t="shared" si="4"/>
        <v>2948.23</v>
      </c>
      <c r="H12" s="40">
        <f t="shared" si="5"/>
        <v>18465.23</v>
      </c>
      <c r="I12" s="41">
        <f t="shared" si="0"/>
        <v>369304.6</v>
      </c>
      <c r="J12" s="20">
        <v>16333.35</v>
      </c>
      <c r="K12" s="19">
        <v>0.19</v>
      </c>
      <c r="L12" s="21">
        <f t="shared" si="13"/>
        <v>3103.3364999999999</v>
      </c>
      <c r="M12" s="21">
        <f t="shared" si="14"/>
        <v>19436.6865</v>
      </c>
      <c r="N12" s="29">
        <f t="shared" si="1"/>
        <v>388733.73</v>
      </c>
      <c r="O12" s="51">
        <v>16987</v>
      </c>
      <c r="P12" s="52">
        <v>0.19</v>
      </c>
      <c r="Q12" s="48">
        <f t="shared" si="8"/>
        <v>3227.53</v>
      </c>
      <c r="R12" s="48">
        <f t="shared" si="9"/>
        <v>20214.53</v>
      </c>
      <c r="S12" s="49">
        <f t="shared" si="2"/>
        <v>404290.6</v>
      </c>
      <c r="T12" s="22">
        <v>8925</v>
      </c>
      <c r="U12" s="32">
        <f t="shared" si="10"/>
        <v>9380.1749999999993</v>
      </c>
      <c r="V12" s="14">
        <f t="shared" si="15"/>
        <v>9</v>
      </c>
      <c r="W12" s="15" t="str">
        <f t="shared" si="16"/>
        <v xml:space="preserve">MEZCLADORES
Con las siguientes especificaciones técnicas: Medidas 11 m. m. X 5 m. m., Paquete x 1000 unidades
</v>
      </c>
      <c r="X12" s="16" t="str">
        <f t="shared" si="17"/>
        <v>PAQUETE</v>
      </c>
      <c r="Y12" s="16">
        <f t="shared" si="18"/>
        <v>20</v>
      </c>
      <c r="Z12" s="25">
        <f t="shared" si="11"/>
        <v>9380.1749999999993</v>
      </c>
      <c r="AA12" s="26">
        <f t="shared" si="12"/>
        <v>187603.5</v>
      </c>
    </row>
    <row r="13" spans="1:27" ht="12" customHeight="1" x14ac:dyDescent="0.2">
      <c r="A13" s="1">
        <v>10</v>
      </c>
      <c r="B13" s="6" t="s">
        <v>31</v>
      </c>
      <c r="C13" s="2" t="s">
        <v>28</v>
      </c>
      <c r="D13" s="3">
        <v>100</v>
      </c>
      <c r="E13" s="38">
        <v>6449</v>
      </c>
      <c r="F13" s="39">
        <v>0.19</v>
      </c>
      <c r="G13" s="40">
        <f t="shared" si="4"/>
        <v>1225.31</v>
      </c>
      <c r="H13" s="40">
        <f t="shared" si="5"/>
        <v>7674.3099999999995</v>
      </c>
      <c r="I13" s="41">
        <f t="shared" si="0"/>
        <v>767431</v>
      </c>
      <c r="J13" s="20">
        <v>6580.2</v>
      </c>
      <c r="K13" s="19">
        <v>0.19</v>
      </c>
      <c r="L13" s="21">
        <f t="shared" si="13"/>
        <v>1250.2380000000001</v>
      </c>
      <c r="M13" s="21">
        <f t="shared" si="14"/>
        <v>7830.4380000000001</v>
      </c>
      <c r="N13" s="29">
        <f t="shared" si="1"/>
        <v>783043.8</v>
      </c>
      <c r="O13" s="51">
        <v>6778</v>
      </c>
      <c r="P13" s="52">
        <v>0.19</v>
      </c>
      <c r="Q13" s="48">
        <f t="shared" si="8"/>
        <v>1287.82</v>
      </c>
      <c r="R13" s="48">
        <f t="shared" si="9"/>
        <v>8065.82</v>
      </c>
      <c r="S13" s="49">
        <f t="shared" si="2"/>
        <v>806582</v>
      </c>
      <c r="T13" s="22">
        <v>2856</v>
      </c>
      <c r="U13" s="32">
        <f t="shared" si="10"/>
        <v>3001.6559999999999</v>
      </c>
      <c r="V13" s="14">
        <f t="shared" si="15"/>
        <v>10</v>
      </c>
      <c r="W13" s="15" t="str">
        <f t="shared" si="16"/>
        <v xml:space="preserve">AROMÁTICA
Con las siguientes especificaciones técnicas: Ingredientes 100% naturales
Cajas x 20 unidades cada uno SURTIDAS
</v>
      </c>
      <c r="X13" s="16" t="str">
        <f t="shared" si="17"/>
        <v>CAJA</v>
      </c>
      <c r="Y13" s="16">
        <f t="shared" si="18"/>
        <v>100</v>
      </c>
      <c r="Z13" s="25">
        <f t="shared" si="11"/>
        <v>3001.6559999999999</v>
      </c>
      <c r="AA13" s="26">
        <f t="shared" si="12"/>
        <v>300165.59999999998</v>
      </c>
    </row>
    <row r="14" spans="1:27" ht="12" customHeight="1" x14ac:dyDescent="0.2">
      <c r="A14" s="1">
        <v>11</v>
      </c>
      <c r="B14" s="6" t="s">
        <v>32</v>
      </c>
      <c r="C14" s="2" t="s">
        <v>20</v>
      </c>
      <c r="D14" s="3">
        <v>18</v>
      </c>
      <c r="E14" s="38">
        <v>21917</v>
      </c>
      <c r="F14" s="39">
        <v>0.19</v>
      </c>
      <c r="G14" s="40">
        <f t="shared" si="4"/>
        <v>4164.2300000000005</v>
      </c>
      <c r="H14" s="40">
        <f t="shared" si="5"/>
        <v>26081.23</v>
      </c>
      <c r="I14" s="41">
        <f t="shared" si="0"/>
        <v>469462.14</v>
      </c>
      <c r="J14" s="20">
        <v>23071</v>
      </c>
      <c r="K14" s="19">
        <v>0.19</v>
      </c>
      <c r="L14" s="21">
        <f t="shared" si="13"/>
        <v>4383.49</v>
      </c>
      <c r="M14" s="21">
        <f t="shared" si="14"/>
        <v>27454.489999999998</v>
      </c>
      <c r="N14" s="29">
        <f t="shared" si="1"/>
        <v>494180.81999999995</v>
      </c>
      <c r="O14" s="51">
        <v>23994</v>
      </c>
      <c r="P14" s="52">
        <v>0.19</v>
      </c>
      <c r="Q14" s="48">
        <f t="shared" si="8"/>
        <v>4558.8599999999997</v>
      </c>
      <c r="R14" s="48">
        <f t="shared" si="9"/>
        <v>28552.86</v>
      </c>
      <c r="S14" s="49">
        <f t="shared" si="2"/>
        <v>513951.48</v>
      </c>
      <c r="T14" s="22" t="s">
        <v>41</v>
      </c>
      <c r="U14" s="32"/>
      <c r="V14" s="14">
        <f t="shared" si="15"/>
        <v>11</v>
      </c>
      <c r="W14" s="15" t="str">
        <f t="shared" si="16"/>
        <v xml:space="preserve">Vasos Burbujas Capacidad 390Ml Clasico
Especificaciones principales
1. •Referencia del Producto en el Certificado/Empaque : SER0185
2. •Contenido y Capacidad : 390 ml
3. •Lote y/o fecha de fabricación : Visible en la etiqueta o rótulo que se entrega con el producto físico, según aplique.
</v>
      </c>
      <c r="X14" s="16" t="str">
        <f t="shared" si="17"/>
        <v>UNIDAD</v>
      </c>
      <c r="Y14" s="16">
        <f t="shared" si="18"/>
        <v>18</v>
      </c>
      <c r="Z14" s="25">
        <f t="shared" si="11"/>
        <v>26081.23</v>
      </c>
      <c r="AA14" s="26">
        <f t="shared" si="12"/>
        <v>469462.14</v>
      </c>
    </row>
    <row r="15" spans="1:27" ht="12" customHeight="1" x14ac:dyDescent="0.2">
      <c r="A15" s="1">
        <v>12</v>
      </c>
      <c r="B15" s="6" t="s">
        <v>33</v>
      </c>
      <c r="C15" s="2" t="s">
        <v>20</v>
      </c>
      <c r="D15" s="3">
        <v>2</v>
      </c>
      <c r="E15" s="38">
        <v>133109</v>
      </c>
      <c r="F15" s="39">
        <v>0.19</v>
      </c>
      <c r="G15" s="40">
        <f t="shared" si="4"/>
        <v>25290.71</v>
      </c>
      <c r="H15" s="40">
        <f t="shared" si="5"/>
        <v>158399.71</v>
      </c>
      <c r="I15" s="41">
        <f t="shared" si="0"/>
        <v>316799.42</v>
      </c>
      <c r="J15" s="20">
        <v>138655.46</v>
      </c>
      <c r="K15" s="19">
        <v>0.19</v>
      </c>
      <c r="L15" s="21">
        <f t="shared" si="13"/>
        <v>26344.537399999997</v>
      </c>
      <c r="M15" s="21">
        <f t="shared" si="14"/>
        <v>164999.99739999999</v>
      </c>
      <c r="N15" s="29">
        <f t="shared" si="1"/>
        <v>329999.99479999999</v>
      </c>
      <c r="O15" s="51">
        <v>142815</v>
      </c>
      <c r="P15" s="52">
        <v>0.19</v>
      </c>
      <c r="Q15" s="48">
        <f t="shared" si="8"/>
        <v>27134.85</v>
      </c>
      <c r="R15" s="48">
        <f t="shared" si="9"/>
        <v>169949.85</v>
      </c>
      <c r="S15" s="49">
        <f t="shared" si="2"/>
        <v>339899.7</v>
      </c>
      <c r="T15" s="22" t="s">
        <v>41</v>
      </c>
      <c r="U15" s="32"/>
      <c r="V15" s="14">
        <f t="shared" si="15"/>
        <v>12</v>
      </c>
      <c r="W15" s="15" t="str">
        <f t="shared" si="16"/>
        <v xml:space="preserve">Bandeja Redonda Acero 30cm Antideslizante
</v>
      </c>
      <c r="X15" s="16" t="str">
        <f t="shared" si="17"/>
        <v>UNIDAD</v>
      </c>
      <c r="Y15" s="16">
        <f t="shared" si="18"/>
        <v>2</v>
      </c>
      <c r="Z15" s="25">
        <f>MIN(H15,M15,R15,U15)</f>
        <v>158399.71</v>
      </c>
      <c r="AA15" s="26">
        <f t="shared" si="12"/>
        <v>316799.42</v>
      </c>
    </row>
    <row r="16" spans="1:27" ht="12" customHeight="1" x14ac:dyDescent="0.2">
      <c r="A16" s="1">
        <v>13</v>
      </c>
      <c r="B16" s="6" t="s">
        <v>34</v>
      </c>
      <c r="C16" s="2" t="s">
        <v>20</v>
      </c>
      <c r="D16" s="3">
        <v>2</v>
      </c>
      <c r="E16" s="38">
        <v>298941</v>
      </c>
      <c r="F16" s="39">
        <v>0.19</v>
      </c>
      <c r="G16" s="40">
        <f t="shared" si="4"/>
        <v>56798.79</v>
      </c>
      <c r="H16" s="40">
        <f t="shared" si="5"/>
        <v>355739.79</v>
      </c>
      <c r="I16" s="41">
        <f t="shared" si="0"/>
        <v>711479.58</v>
      </c>
      <c r="J16" s="20">
        <v>305042.02</v>
      </c>
      <c r="K16" s="19">
        <v>0.19</v>
      </c>
      <c r="L16" s="21">
        <f t="shared" si="13"/>
        <v>57957.983800000002</v>
      </c>
      <c r="M16" s="21">
        <f t="shared" si="14"/>
        <v>363000.00380000001</v>
      </c>
      <c r="N16" s="29">
        <f t="shared" si="1"/>
        <v>726000.00760000001</v>
      </c>
      <c r="O16" s="51">
        <v>308092</v>
      </c>
      <c r="P16" s="52">
        <v>0.19</v>
      </c>
      <c r="Q16" s="48">
        <f t="shared" si="8"/>
        <v>58537.48</v>
      </c>
      <c r="R16" s="48">
        <f t="shared" si="9"/>
        <v>366629.48</v>
      </c>
      <c r="S16" s="49">
        <f t="shared" si="2"/>
        <v>733258.96</v>
      </c>
      <c r="T16" s="22" t="s">
        <v>41</v>
      </c>
      <c r="U16" s="32"/>
      <c r="V16" s="14">
        <f t="shared" si="15"/>
        <v>13</v>
      </c>
      <c r="W16" s="15" t="str">
        <f t="shared" si="16"/>
        <v xml:space="preserve">Cafetera Semi Industrial 30 Tazas
</v>
      </c>
      <c r="X16" s="16" t="str">
        <f t="shared" si="17"/>
        <v>UNIDAD</v>
      </c>
      <c r="Y16" s="16">
        <f t="shared" si="18"/>
        <v>2</v>
      </c>
      <c r="Z16" s="25">
        <f t="shared" si="11"/>
        <v>355739.79</v>
      </c>
      <c r="AA16" s="26">
        <f t="shared" si="12"/>
        <v>711479.58</v>
      </c>
    </row>
    <row r="17" spans="1:27" ht="12" customHeight="1" x14ac:dyDescent="0.2">
      <c r="A17" s="1">
        <v>14</v>
      </c>
      <c r="B17" s="6" t="s">
        <v>35</v>
      </c>
      <c r="C17" s="2" t="s">
        <v>20</v>
      </c>
      <c r="D17" s="3">
        <v>4</v>
      </c>
      <c r="E17" s="38">
        <v>33450</v>
      </c>
      <c r="F17" s="39">
        <v>0.19</v>
      </c>
      <c r="G17" s="40">
        <f t="shared" si="4"/>
        <v>6355.5</v>
      </c>
      <c r="H17" s="40">
        <f t="shared" si="5"/>
        <v>39805.5</v>
      </c>
      <c r="I17" s="41">
        <f t="shared" si="0"/>
        <v>159222</v>
      </c>
      <c r="J17" s="20">
        <v>34485</v>
      </c>
      <c r="K17" s="19">
        <v>0.19</v>
      </c>
      <c r="L17" s="21">
        <f t="shared" si="13"/>
        <v>6552.15</v>
      </c>
      <c r="M17" s="21">
        <f t="shared" si="14"/>
        <v>41037.15</v>
      </c>
      <c r="N17" s="29">
        <f t="shared" si="1"/>
        <v>164148.6</v>
      </c>
      <c r="O17" s="51">
        <v>35864</v>
      </c>
      <c r="P17" s="52">
        <v>0.19</v>
      </c>
      <c r="Q17" s="48">
        <f t="shared" si="8"/>
        <v>6814.16</v>
      </c>
      <c r="R17" s="48">
        <f t="shared" si="9"/>
        <v>42678.16</v>
      </c>
      <c r="S17" s="49">
        <f t="shared" si="2"/>
        <v>170712.64</v>
      </c>
      <c r="T17" s="22" t="s">
        <v>41</v>
      </c>
      <c r="U17" s="32"/>
      <c r="V17" s="14">
        <f t="shared" si="15"/>
        <v>14</v>
      </c>
      <c r="W17" s="15" t="str">
        <f t="shared" si="16"/>
        <v xml:space="preserve">JARRAS DE VIDRIO CON TAPA
Jarra de vidrio 1.8 Litros
</v>
      </c>
      <c r="X17" s="16" t="str">
        <f t="shared" si="17"/>
        <v>UNIDAD</v>
      </c>
      <c r="Y17" s="16">
        <f t="shared" si="18"/>
        <v>4</v>
      </c>
      <c r="Z17" s="25">
        <f t="shared" si="11"/>
        <v>39805.5</v>
      </c>
      <c r="AA17" s="26">
        <f t="shared" si="12"/>
        <v>159222</v>
      </c>
    </row>
    <row r="18" spans="1:27" ht="12" customHeight="1" x14ac:dyDescent="0.2">
      <c r="A18" s="1">
        <v>15</v>
      </c>
      <c r="B18" s="6" t="s">
        <v>36</v>
      </c>
      <c r="C18" s="2" t="s">
        <v>20</v>
      </c>
      <c r="D18" s="3">
        <v>12</v>
      </c>
      <c r="E18" s="38">
        <v>47423</v>
      </c>
      <c r="F18" s="39">
        <v>0.19</v>
      </c>
      <c r="G18" s="40">
        <f t="shared" si="4"/>
        <v>9010.3700000000008</v>
      </c>
      <c r="H18" s="40">
        <f t="shared" si="5"/>
        <v>56433.37</v>
      </c>
      <c r="I18" s="41">
        <f t="shared" si="0"/>
        <v>677200.44000000006</v>
      </c>
      <c r="J18" s="20">
        <v>48390.76</v>
      </c>
      <c r="K18" s="19">
        <v>0.19</v>
      </c>
      <c r="L18" s="21">
        <f t="shared" si="13"/>
        <v>9194.2443999999996</v>
      </c>
      <c r="M18" s="21">
        <f t="shared" si="14"/>
        <v>57585.004400000005</v>
      </c>
      <c r="N18" s="29">
        <f t="shared" si="1"/>
        <v>691020.05280000006</v>
      </c>
      <c r="O18" s="51">
        <v>49842</v>
      </c>
      <c r="P18" s="52">
        <v>0.19</v>
      </c>
      <c r="Q18" s="48">
        <f t="shared" si="8"/>
        <v>9469.98</v>
      </c>
      <c r="R18" s="48">
        <f t="shared" si="9"/>
        <v>59311.979999999996</v>
      </c>
      <c r="S18" s="49">
        <f t="shared" si="2"/>
        <v>711743.76</v>
      </c>
      <c r="T18" s="22" t="s">
        <v>41</v>
      </c>
      <c r="U18" s="32"/>
      <c r="V18" s="14">
        <f t="shared" si="15"/>
        <v>15</v>
      </c>
      <c r="W18" s="15" t="str">
        <f t="shared" si="16"/>
        <v xml:space="preserve">VASOS DE VIDRIO 
Vasos de 6x 325ml de Grande en Vidrio
</v>
      </c>
      <c r="X18" s="16" t="str">
        <f t="shared" si="17"/>
        <v>UNIDAD</v>
      </c>
      <c r="Y18" s="16">
        <f t="shared" si="18"/>
        <v>12</v>
      </c>
      <c r="Z18" s="25">
        <f t="shared" si="11"/>
        <v>56433.37</v>
      </c>
      <c r="AA18" s="26">
        <f t="shared" si="12"/>
        <v>677200.44000000006</v>
      </c>
    </row>
    <row r="19" spans="1:27" ht="12" customHeight="1" x14ac:dyDescent="0.2">
      <c r="A19" s="1">
        <v>16</v>
      </c>
      <c r="B19" s="6" t="s">
        <v>37</v>
      </c>
      <c r="C19" s="2" t="s">
        <v>20</v>
      </c>
      <c r="D19" s="3">
        <v>12</v>
      </c>
      <c r="E19" s="38">
        <v>21072</v>
      </c>
      <c r="F19" s="39">
        <v>0.19</v>
      </c>
      <c r="G19" s="40">
        <f t="shared" si="4"/>
        <v>4003.68</v>
      </c>
      <c r="H19" s="40">
        <f t="shared" si="5"/>
        <v>25075.68</v>
      </c>
      <c r="I19" s="41">
        <f t="shared" si="0"/>
        <v>300908.16000000003</v>
      </c>
      <c r="J19" s="20">
        <v>21285</v>
      </c>
      <c r="K19" s="19">
        <v>0.19</v>
      </c>
      <c r="L19" s="21">
        <f t="shared" si="13"/>
        <v>4044.15</v>
      </c>
      <c r="M19" s="21">
        <f t="shared" si="14"/>
        <v>25329.15</v>
      </c>
      <c r="N19" s="29">
        <f t="shared" si="1"/>
        <v>303949.80000000005</v>
      </c>
      <c r="O19" s="51">
        <v>21572</v>
      </c>
      <c r="P19" s="52">
        <v>0.19</v>
      </c>
      <c r="Q19" s="48">
        <f t="shared" si="8"/>
        <v>4098.68</v>
      </c>
      <c r="R19" s="48">
        <f t="shared" si="9"/>
        <v>25670.68</v>
      </c>
      <c r="S19" s="49">
        <f t="shared" si="2"/>
        <v>308048.16000000003</v>
      </c>
      <c r="T19" s="22" t="s">
        <v>41</v>
      </c>
      <c r="U19" s="32"/>
      <c r="V19" s="14">
        <f t="shared" si="15"/>
        <v>16</v>
      </c>
      <c r="W19" s="15" t="str">
        <f t="shared" si="16"/>
        <v xml:space="preserve">VASOS DE VIDRIO 
Vasos de vidrio de 12 onzas 
</v>
      </c>
      <c r="X19" s="16" t="str">
        <f t="shared" si="17"/>
        <v>UNIDAD</v>
      </c>
      <c r="Y19" s="16">
        <f t="shared" si="18"/>
        <v>12</v>
      </c>
      <c r="Z19" s="25">
        <f t="shared" si="11"/>
        <v>25075.68</v>
      </c>
      <c r="AA19" s="26">
        <f t="shared" si="12"/>
        <v>300908.16000000003</v>
      </c>
    </row>
    <row r="20" spans="1:27" s="7" customFormat="1" ht="15.75" customHeight="1" thickBot="1" x14ac:dyDescent="0.25">
      <c r="A20" s="55"/>
      <c r="B20" s="55"/>
      <c r="C20" s="55"/>
      <c r="D20" s="55"/>
      <c r="E20" s="61" t="s">
        <v>11</v>
      </c>
      <c r="F20" s="62"/>
      <c r="G20" s="62"/>
      <c r="H20" s="62"/>
      <c r="I20" s="42">
        <f>SUM(I4:I19)</f>
        <v>47170080.840000004</v>
      </c>
      <c r="J20" s="70" t="s">
        <v>11</v>
      </c>
      <c r="K20" s="71"/>
      <c r="L20" s="71"/>
      <c r="M20" s="71"/>
      <c r="N20" s="30">
        <f>SUM(N4:N19)</f>
        <v>48517804.600199997</v>
      </c>
      <c r="O20" s="76" t="s">
        <v>11</v>
      </c>
      <c r="P20" s="77"/>
      <c r="Q20" s="77"/>
      <c r="R20" s="77"/>
      <c r="S20" s="50">
        <f>SUM(S4:S19)</f>
        <v>50153547</v>
      </c>
      <c r="T20" s="23" t="s">
        <v>11</v>
      </c>
      <c r="U20" s="33">
        <f>SUM(U4:U19)</f>
        <v>541504.62800000003</v>
      </c>
      <c r="V20" s="68" t="s">
        <v>7</v>
      </c>
      <c r="W20" s="69"/>
      <c r="X20" s="69"/>
      <c r="Y20" s="69"/>
      <c r="Z20" s="69"/>
      <c r="AA20" s="27">
        <f>SUM(AA4:AA19)</f>
        <v>25451122.830000006</v>
      </c>
    </row>
    <row r="22" spans="1:27" x14ac:dyDescent="0.2">
      <c r="Z22" s="34" t="s">
        <v>16</v>
      </c>
      <c r="AA22" s="43">
        <v>49025340</v>
      </c>
    </row>
    <row r="24" spans="1:27" x14ac:dyDescent="0.2">
      <c r="V24" s="54" t="s">
        <v>13</v>
      </c>
      <c r="W24" s="54"/>
      <c r="X24" s="54"/>
      <c r="Y24" s="54"/>
      <c r="Z24" s="54"/>
      <c r="AA24" s="54"/>
    </row>
    <row r="25" spans="1:27" x14ac:dyDescent="0.2">
      <c r="V25" s="54" t="s">
        <v>14</v>
      </c>
      <c r="W25" s="54"/>
      <c r="X25" s="54"/>
      <c r="Y25" s="54"/>
      <c r="Z25" s="54"/>
      <c r="AA25" s="54"/>
    </row>
  </sheetData>
  <mergeCells count="17">
    <mergeCell ref="V25:AA25"/>
    <mergeCell ref="J2:N2"/>
    <mergeCell ref="V2:AA2"/>
    <mergeCell ref="V20:Z20"/>
    <mergeCell ref="J20:M20"/>
    <mergeCell ref="T2:U2"/>
    <mergeCell ref="O2:S2"/>
    <mergeCell ref="O20:R20"/>
    <mergeCell ref="C1:Z1"/>
    <mergeCell ref="V24:AA24"/>
    <mergeCell ref="A20:D20"/>
    <mergeCell ref="A2:A3"/>
    <mergeCell ref="B2:B3"/>
    <mergeCell ref="C2:C3"/>
    <mergeCell ref="D2:D3"/>
    <mergeCell ref="E2:I2"/>
    <mergeCell ref="E20:H20"/>
  </mergeCells>
  <pageMargins left="0.7" right="0.7" top="0.75" bottom="0.75" header="0.3" footer="0.3"/>
  <pageSetup paperSize="281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TECNICO CONTRATOS</dc:creator>
  <cp:lastModifiedBy>Anapoima cundinamarca</cp:lastModifiedBy>
  <cp:lastPrinted>2024-06-27T14:35:37Z</cp:lastPrinted>
  <dcterms:created xsi:type="dcterms:W3CDTF">2024-04-30T17:30:21Z</dcterms:created>
  <dcterms:modified xsi:type="dcterms:W3CDTF">2026-09-01T19:56:58Z</dcterms:modified>
</cp:coreProperties>
</file>